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 01-01 - Olověné bateri..." sheetId="2" r:id="rId2"/>
    <sheet name="PS 01-02 - Dobíječe - Sbo..." sheetId="3" r:id="rId3"/>
    <sheet name="PS 01-03 - VON" sheetId="4" r:id="rId4"/>
    <sheet name="01 - NS Jablunkov" sheetId="5" r:id="rId5"/>
    <sheet name="02 - NS Jablunkov - stave..." sheetId="6" r:id="rId6"/>
    <sheet name="03 - TS Mosty u Jablunkova" sheetId="7" r:id="rId7"/>
    <sheet name="04 - TS Sedlnice" sheetId="8" r:id="rId8"/>
    <sheet name="05 - VRN" sheetId="9" r:id="rId9"/>
    <sheet name="Pokyny pro vyplnění" sheetId="10" r:id="rId10"/>
  </sheets>
  <definedNames>
    <definedName name="_xlnm.Print_Area" localSheetId="0">'Rekapitulace zakázky'!$D$4:$AO$36,'Rekapitulace zakázky'!$C$42:$AQ$65</definedName>
    <definedName name="_xlnm.Print_Titles" localSheetId="0">'Rekapitulace zakázky'!$52:$52</definedName>
    <definedName name="_xlnm._FilterDatabase" localSheetId="1" hidden="1">'PS 01-01 - Olověné bateri...'!$C$85:$K$174</definedName>
    <definedName name="_xlnm.Print_Area" localSheetId="1">'PS 01-01 - Olověné bateri...'!$C$4:$J$41,'PS 01-01 - Olověné bateri...'!$C$47:$J$65,'PS 01-01 - Olověné bateri...'!$C$71:$K$174</definedName>
    <definedName name="_xlnm.Print_Titles" localSheetId="1">'PS 01-01 - Olověné bateri...'!$85:$85</definedName>
    <definedName name="_xlnm._FilterDatabase" localSheetId="2" hidden="1">'PS 01-02 - Dobíječe - Sbo...'!$C$85:$K$102</definedName>
    <definedName name="_xlnm.Print_Area" localSheetId="2">'PS 01-02 - Dobíječe - Sbo...'!$C$4:$J$41,'PS 01-02 - Dobíječe - Sbo...'!$C$47:$J$65,'PS 01-02 - Dobíječe - Sbo...'!$C$71:$K$102</definedName>
    <definedName name="_xlnm.Print_Titles" localSheetId="2">'PS 01-02 - Dobíječe - Sbo...'!$85:$85</definedName>
    <definedName name="_xlnm._FilterDatabase" localSheetId="3" hidden="1">'PS 01-03 - VON'!$C$85:$K$88</definedName>
    <definedName name="_xlnm.Print_Area" localSheetId="3">'PS 01-03 - VON'!$C$4:$J$41,'PS 01-03 - VON'!$C$47:$J$65,'PS 01-03 - VON'!$C$71:$K$88</definedName>
    <definedName name="_xlnm.Print_Titles" localSheetId="3">'PS 01-03 - VON'!$85:$85</definedName>
    <definedName name="_xlnm._FilterDatabase" localSheetId="4" hidden="1">'01 - NS Jablunkov'!$C$85:$K$137</definedName>
    <definedName name="_xlnm.Print_Area" localSheetId="4">'01 - NS Jablunkov'!$C$4:$J$41,'01 - NS Jablunkov'!$C$47:$J$65,'01 - NS Jablunkov'!$C$71:$K$137</definedName>
    <definedName name="_xlnm.Print_Titles" localSheetId="4">'01 - NS Jablunkov'!$85:$85</definedName>
    <definedName name="_xlnm._FilterDatabase" localSheetId="5" hidden="1">'02 - NS Jablunkov - stave...'!$C$97:$K$191</definedName>
    <definedName name="_xlnm.Print_Area" localSheetId="5">'02 - NS Jablunkov - stave...'!$C$4:$J$41,'02 - NS Jablunkov - stave...'!$C$47:$J$77,'02 - NS Jablunkov - stave...'!$C$83:$K$191</definedName>
    <definedName name="_xlnm.Print_Titles" localSheetId="5">'02 - NS Jablunkov - stave...'!$97:$97</definedName>
    <definedName name="_xlnm._FilterDatabase" localSheetId="6" hidden="1">'03 - TS Mosty u Jablunkova'!$C$85:$K$96</definedName>
    <definedName name="_xlnm.Print_Area" localSheetId="6">'03 - TS Mosty u Jablunkova'!$C$4:$J$41,'03 - TS Mosty u Jablunkova'!$C$47:$J$65,'03 - TS Mosty u Jablunkova'!$C$71:$K$96</definedName>
    <definedName name="_xlnm.Print_Titles" localSheetId="6">'03 - TS Mosty u Jablunkova'!$85:$85</definedName>
    <definedName name="_xlnm._FilterDatabase" localSheetId="7" hidden="1">'04 - TS Sedlnice'!$C$85:$K$96</definedName>
    <definedName name="_xlnm.Print_Area" localSheetId="7">'04 - TS Sedlnice'!$C$4:$J$41,'04 - TS Sedlnice'!$C$47:$J$65,'04 - TS Sedlnice'!$C$71:$K$96</definedName>
    <definedName name="_xlnm.Print_Titles" localSheetId="7">'04 - TS Sedlnice'!$85:$85</definedName>
    <definedName name="_xlnm._FilterDatabase" localSheetId="8" hidden="1">'05 - VRN'!$C$86:$K$92</definedName>
    <definedName name="_xlnm.Print_Area" localSheetId="8">'05 - VRN'!$C$4:$J$41,'05 - VRN'!$C$47:$J$66,'05 - VRN'!$C$72:$K$92</definedName>
    <definedName name="_xlnm.Print_Titles" localSheetId="8">'05 - VRN'!$86:$86</definedName>
  </definedNames>
  <calcPr/>
</workbook>
</file>

<file path=xl/calcChain.xml><?xml version="1.0" encoding="utf-8"?>
<calcChain xmlns="http://schemas.openxmlformats.org/spreadsheetml/2006/main">
  <c i="9" l="1" r="T90"/>
  <c r="J39"/>
  <c r="J38"/>
  <c i="1" r="AY64"/>
  <c i="9" r="J37"/>
  <c i="1" r="AX64"/>
  <c i="9"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T88"/>
  <c r="T87"/>
  <c r="R89"/>
  <c r="R88"/>
  <c r="P89"/>
  <c r="P88"/>
  <c r="J84"/>
  <c r="F83"/>
  <c r="F81"/>
  <c r="E79"/>
  <c r="J59"/>
  <c r="F58"/>
  <c r="F56"/>
  <c r="E54"/>
  <c r="J23"/>
  <c r="E23"/>
  <c r="J58"/>
  <c r="J22"/>
  <c r="J20"/>
  <c r="E20"/>
  <c r="F84"/>
  <c r="J19"/>
  <c r="J14"/>
  <c r="J81"/>
  <c r="E7"/>
  <c r="E50"/>
  <c i="8" r="J39"/>
  <c r="J38"/>
  <c i="1" r="AY63"/>
  <c i="8" r="J37"/>
  <c i="1" r="AX63"/>
  <c i="8"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2"/>
  <c r="F80"/>
  <c r="E78"/>
  <c r="J59"/>
  <c r="F58"/>
  <c r="F56"/>
  <c r="E54"/>
  <c r="J23"/>
  <c r="E23"/>
  <c r="J82"/>
  <c r="J22"/>
  <c r="J20"/>
  <c r="E20"/>
  <c r="F59"/>
  <c r="J19"/>
  <c r="J14"/>
  <c r="J80"/>
  <c r="E7"/>
  <c r="E74"/>
  <c i="7" r="J39"/>
  <c r="J38"/>
  <c i="1" r="AY62"/>
  <c i="7" r="J37"/>
  <c i="1" r="AX62"/>
  <c i="7"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2"/>
  <c r="F80"/>
  <c r="E78"/>
  <c r="J59"/>
  <c r="F58"/>
  <c r="F56"/>
  <c r="E54"/>
  <c r="J23"/>
  <c r="E23"/>
  <c r="J58"/>
  <c r="J22"/>
  <c r="J20"/>
  <c r="E20"/>
  <c r="F83"/>
  <c r="J19"/>
  <c r="J14"/>
  <c r="J80"/>
  <c r="E7"/>
  <c r="E74"/>
  <c i="6" r="J39"/>
  <c r="J38"/>
  <c i="1" r="AY61"/>
  <c i="6" r="J37"/>
  <c i="1" r="AX61"/>
  <c i="6"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T100"/>
  <c r="R101"/>
  <c r="R100"/>
  <c r="P101"/>
  <c r="P100"/>
  <c r="J95"/>
  <c r="F94"/>
  <c r="F92"/>
  <c r="E90"/>
  <c r="J59"/>
  <c r="F58"/>
  <c r="F56"/>
  <c r="E54"/>
  <c r="J23"/>
  <c r="E23"/>
  <c r="J94"/>
  <c r="J22"/>
  <c r="J20"/>
  <c r="E20"/>
  <c r="F95"/>
  <c r="J19"/>
  <c r="J14"/>
  <c r="J56"/>
  <c r="E7"/>
  <c r="E86"/>
  <c i="5" r="J39"/>
  <c r="J38"/>
  <c i="1" r="AY60"/>
  <c i="5" r="J37"/>
  <c i="1" r="AX60"/>
  <c i="5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2"/>
  <c r="F80"/>
  <c r="E78"/>
  <c r="J59"/>
  <c r="F58"/>
  <c r="F56"/>
  <c r="E54"/>
  <c r="J23"/>
  <c r="E23"/>
  <c r="J58"/>
  <c r="J22"/>
  <c r="J20"/>
  <c r="E20"/>
  <c r="F83"/>
  <c r="J19"/>
  <c r="J14"/>
  <c r="J80"/>
  <c r="E7"/>
  <c r="E50"/>
  <c i="4" r="J39"/>
  <c r="J38"/>
  <c i="1" r="AY58"/>
  <c i="4" r="J37"/>
  <c i="1" r="AX58"/>
  <c i="4" r="BI88"/>
  <c r="BH88"/>
  <c r="BG88"/>
  <c r="BF88"/>
  <c r="T88"/>
  <c r="T87"/>
  <c r="T86"/>
  <c r="R88"/>
  <c r="R87"/>
  <c r="R86"/>
  <c r="P88"/>
  <c r="P87"/>
  <c r="P86"/>
  <c i="1" r="AU58"/>
  <c i="4" r="J83"/>
  <c r="F82"/>
  <c r="F80"/>
  <c r="E78"/>
  <c r="J59"/>
  <c r="F58"/>
  <c r="F56"/>
  <c r="E54"/>
  <c r="J23"/>
  <c r="E23"/>
  <c r="J82"/>
  <c r="J22"/>
  <c r="J20"/>
  <c r="E20"/>
  <c r="F83"/>
  <c r="J19"/>
  <c r="J14"/>
  <c r="J80"/>
  <c r="E7"/>
  <c r="E74"/>
  <c i="3" r="J39"/>
  <c r="J38"/>
  <c i="1" r="AY57"/>
  <c i="3" r="J37"/>
  <c i="1" r="AX57"/>
  <c i="3" r="BI102"/>
  <c r="BH102"/>
  <c r="BG102"/>
  <c r="BF102"/>
  <c r="T102"/>
  <c r="R102"/>
  <c r="P102"/>
  <c r="BI101"/>
  <c r="BH101"/>
  <c r="BG101"/>
  <c r="BF101"/>
  <c r="T101"/>
  <c r="R101"/>
  <c r="P101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2"/>
  <c r="F80"/>
  <c r="E78"/>
  <c r="J59"/>
  <c r="F58"/>
  <c r="F56"/>
  <c r="E54"/>
  <c r="J23"/>
  <c r="E23"/>
  <c r="J82"/>
  <c r="J22"/>
  <c r="J20"/>
  <c r="E20"/>
  <c r="F59"/>
  <c r="J19"/>
  <c r="J14"/>
  <c r="J56"/>
  <c r="E7"/>
  <c r="E74"/>
  <c i="2" r="J39"/>
  <c r="J38"/>
  <c i="1" r="AY56"/>
  <c i="2" r="J37"/>
  <c i="1" r="AX56"/>
  <c i="2"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6"/>
  <c r="BH126"/>
  <c r="BG126"/>
  <c r="BF126"/>
  <c r="T126"/>
  <c r="R126"/>
  <c r="P126"/>
  <c r="BI107"/>
  <c r="BH107"/>
  <c r="BG107"/>
  <c r="BF107"/>
  <c r="T107"/>
  <c r="R107"/>
  <c r="P107"/>
  <c r="BI104"/>
  <c r="BH104"/>
  <c r="BG104"/>
  <c r="BF104"/>
  <c r="T104"/>
  <c r="R104"/>
  <c r="P104"/>
  <c r="BI97"/>
  <c r="BH97"/>
  <c r="BG97"/>
  <c r="BF97"/>
  <c r="T97"/>
  <c r="R97"/>
  <c r="P97"/>
  <c r="BI96"/>
  <c r="BH96"/>
  <c r="BG96"/>
  <c r="BF96"/>
  <c r="T96"/>
  <c r="R96"/>
  <c r="P96"/>
  <c r="BI88"/>
  <c r="BH88"/>
  <c r="BG88"/>
  <c r="BF88"/>
  <c r="T88"/>
  <c r="R88"/>
  <c r="P88"/>
  <c r="J83"/>
  <c r="F82"/>
  <c r="F80"/>
  <c r="E78"/>
  <c r="J59"/>
  <c r="F58"/>
  <c r="F56"/>
  <c r="E54"/>
  <c r="J23"/>
  <c r="E23"/>
  <c r="J82"/>
  <c r="J22"/>
  <c r="J20"/>
  <c r="E20"/>
  <c r="F83"/>
  <c r="J19"/>
  <c r="J14"/>
  <c r="J80"/>
  <c r="E7"/>
  <c r="E74"/>
  <c i="1" r="L50"/>
  <c r="AM50"/>
  <c r="AM49"/>
  <c r="L49"/>
  <c r="AM47"/>
  <c r="L47"/>
  <c r="L45"/>
  <c r="L44"/>
  <c i="9" r="J89"/>
  <c i="8" r="J95"/>
  <c i="7" r="J88"/>
  <c i="6" r="J190"/>
  <c r="J185"/>
  <c r="J180"/>
  <c r="J176"/>
  <c r="BK174"/>
  <c r="BK173"/>
  <c r="BK171"/>
  <c r="J167"/>
  <c r="BK163"/>
  <c r="J149"/>
  <c r="J144"/>
  <c r="BK142"/>
  <c r="J141"/>
  <c r="BK139"/>
  <c r="BK138"/>
  <c r="J134"/>
  <c r="J130"/>
  <c r="BK129"/>
  <c r="J128"/>
  <c r="BK122"/>
  <c r="J120"/>
  <c r="BK118"/>
  <c r="BK110"/>
  <c r="BK108"/>
  <c r="BK106"/>
  <c i="5" r="J136"/>
  <c r="J134"/>
  <c r="BK133"/>
  <c r="J123"/>
  <c r="BK121"/>
  <c r="J120"/>
  <c r="J118"/>
  <c r="BK115"/>
  <c r="J112"/>
  <c r="BK111"/>
  <c r="BK110"/>
  <c r="J109"/>
  <c r="BK108"/>
  <c r="J107"/>
  <c r="BK106"/>
  <c r="BK105"/>
  <c r="J97"/>
  <c r="J95"/>
  <c r="BK94"/>
  <c i="4" r="J88"/>
  <c i="3" r="BK101"/>
  <c r="J90"/>
  <c r="BK89"/>
  <c i="2" r="BK174"/>
  <c r="BK173"/>
  <c r="J172"/>
  <c r="BK171"/>
  <c r="J160"/>
  <c r="BK126"/>
  <c r="BK107"/>
  <c r="BK96"/>
  <c i="9" r="BK92"/>
  <c r="BK91"/>
  <c r="J91"/>
  <c r="BK89"/>
  <c i="8" r="J96"/>
  <c r="J94"/>
  <c r="BK93"/>
  <c r="J92"/>
  <c i="7" r="J90"/>
  <c i="6" r="BK183"/>
  <c r="J177"/>
  <c r="BK176"/>
  <c r="J175"/>
  <c r="J169"/>
  <c r="BK167"/>
  <c r="BK165"/>
  <c r="BK159"/>
  <c r="BK157"/>
  <c r="BK155"/>
  <c r="BK150"/>
  <c r="BK135"/>
  <c r="BK134"/>
  <c r="J132"/>
  <c r="J129"/>
  <c r="BK128"/>
  <c r="J127"/>
  <c r="J124"/>
  <c r="J122"/>
  <c r="J108"/>
  <c r="J104"/>
  <c i="5" r="BK135"/>
  <c r="BK132"/>
  <c r="J129"/>
  <c r="J127"/>
  <c r="J122"/>
  <c r="BK117"/>
  <c r="BK116"/>
  <c r="J115"/>
  <c r="BK107"/>
  <c r="J104"/>
  <c r="BK101"/>
  <c r="J100"/>
  <c r="BK99"/>
  <c r="J98"/>
  <c r="J96"/>
  <c r="BK95"/>
  <c r="BK92"/>
  <c r="BK91"/>
  <c r="J90"/>
  <c r="BK89"/>
  <c r="BK88"/>
  <c i="3" r="J102"/>
  <c r="J101"/>
  <c r="BK95"/>
  <c r="BK94"/>
  <c r="BK93"/>
  <c r="BK90"/>
  <c i="2" r="J171"/>
  <c r="J167"/>
  <c r="BK164"/>
  <c r="J157"/>
  <c r="J154"/>
  <c r="J136"/>
  <c r="BK131"/>
  <c r="BK104"/>
  <c r="BK97"/>
  <c r="BK88"/>
  <c i="1" r="AS59"/>
  <c r="AS55"/>
  <c i="8" r="J93"/>
  <c r="J91"/>
  <c r="BK90"/>
  <c r="BK89"/>
  <c r="BK88"/>
  <c i="7" r="BK96"/>
  <c r="J95"/>
  <c r="BK94"/>
  <c r="J92"/>
  <c r="BK91"/>
  <c r="BK90"/>
  <c r="BK89"/>
  <c i="6" r="BK191"/>
  <c r="BK190"/>
  <c r="J187"/>
  <c r="BK182"/>
  <c r="BK175"/>
  <c r="BK169"/>
  <c r="J165"/>
  <c r="J161"/>
  <c r="J157"/>
  <c r="J153"/>
  <c r="J152"/>
  <c r="J150"/>
  <c r="J146"/>
  <c r="J142"/>
  <c r="J139"/>
  <c r="BK133"/>
  <c r="BK132"/>
  <c r="BK127"/>
  <c r="BK116"/>
  <c r="J114"/>
  <c r="BK112"/>
  <c r="J106"/>
  <c r="BK101"/>
  <c i="5" r="J137"/>
  <c r="J133"/>
  <c r="J132"/>
  <c r="J131"/>
  <c r="J130"/>
  <c r="BK129"/>
  <c r="J128"/>
  <c r="J126"/>
  <c r="BK125"/>
  <c r="BK124"/>
  <c r="BK119"/>
  <c r="J116"/>
  <c r="J114"/>
  <c r="J113"/>
  <c r="J108"/>
  <c r="J105"/>
  <c r="BK103"/>
  <c r="J102"/>
  <c r="J101"/>
  <c r="J99"/>
  <c r="J93"/>
  <c i="3" r="BK102"/>
  <c r="J89"/>
  <c r="J88"/>
  <c i="2" r="J168"/>
  <c r="BK167"/>
  <c r="BK163"/>
  <c r="J151"/>
  <c r="BK148"/>
  <c r="BK145"/>
  <c r="BK127"/>
  <c r="J107"/>
  <c r="J96"/>
  <c i="9" r="J92"/>
  <c i="8" r="BK96"/>
  <c r="BK95"/>
  <c r="BK94"/>
  <c r="BK92"/>
  <c r="BK91"/>
  <c r="J90"/>
  <c r="J89"/>
  <c r="J88"/>
  <c i="7" r="J96"/>
  <c r="BK95"/>
  <c r="J94"/>
  <c r="BK93"/>
  <c r="J93"/>
  <c r="BK92"/>
  <c r="J91"/>
  <c r="J89"/>
  <c r="BK88"/>
  <c i="6" r="J191"/>
  <c r="BK187"/>
  <c r="BK185"/>
  <c r="J183"/>
  <c r="J182"/>
  <c r="BK180"/>
  <c r="BK177"/>
  <c r="J174"/>
  <c r="J173"/>
  <c r="J171"/>
  <c r="J163"/>
  <c r="BK161"/>
  <c r="J159"/>
  <c r="J155"/>
  <c r="BK153"/>
  <c r="BK152"/>
  <c r="BK149"/>
  <c r="BK146"/>
  <c r="BK144"/>
  <c r="BK141"/>
  <c r="J138"/>
  <c r="J135"/>
  <c r="J133"/>
  <c r="BK130"/>
  <c r="BK124"/>
  <c r="BK120"/>
  <c r="J118"/>
  <c r="J116"/>
  <c r="BK114"/>
  <c r="J112"/>
  <c r="J110"/>
  <c r="BK104"/>
  <c r="J101"/>
  <c i="5" r="BK137"/>
  <c r="BK136"/>
  <c r="J135"/>
  <c r="BK134"/>
  <c r="BK131"/>
  <c r="BK130"/>
  <c r="BK128"/>
  <c r="BK127"/>
  <c r="BK126"/>
  <c r="J125"/>
  <c r="J124"/>
  <c r="BK123"/>
  <c r="BK122"/>
  <c r="J121"/>
  <c r="BK120"/>
  <c r="J119"/>
  <c r="BK118"/>
  <c r="J117"/>
  <c r="BK114"/>
  <c r="BK113"/>
  <c r="BK112"/>
  <c r="J111"/>
  <c r="J110"/>
  <c r="BK109"/>
  <c r="J106"/>
  <c r="BK104"/>
  <c r="J103"/>
  <c r="BK102"/>
  <c r="BK100"/>
  <c r="BK98"/>
  <c r="BK97"/>
  <c r="BK96"/>
  <c r="J94"/>
  <c r="BK93"/>
  <c r="J92"/>
  <c r="J91"/>
  <c r="BK90"/>
  <c r="J89"/>
  <c r="J88"/>
  <c i="4" r="BK88"/>
  <c i="3" r="J95"/>
  <c r="J94"/>
  <c r="J93"/>
  <c r="BK88"/>
  <c i="2" r="J174"/>
  <c r="J173"/>
  <c r="BK172"/>
  <c r="BK168"/>
  <c r="J164"/>
  <c r="J163"/>
  <c r="BK160"/>
  <c r="BK157"/>
  <c r="BK154"/>
  <c r="BK151"/>
  <c r="J148"/>
  <c r="J145"/>
  <c r="BK136"/>
  <c r="J131"/>
  <c r="J127"/>
  <c r="J126"/>
  <c r="J104"/>
  <c r="J97"/>
  <c r="J88"/>
  <c i="4" r="F38"/>
  <c i="1" r="BC58"/>
  <c i="4" r="J36"/>
  <c i="1" r="AW58"/>
  <c i="4" r="F37"/>
  <c i="1" r="BB58"/>
  <c i="4" r="F39"/>
  <c i="1" r="BD58"/>
  <c i="2" l="1" r="R87"/>
  <c r="R86"/>
  <c i="3" r="T87"/>
  <c r="T86"/>
  <c i="5" r="R87"/>
  <c r="R86"/>
  <c i="6" r="T103"/>
  <c r="T99"/>
  <c r="T126"/>
  <c r="P137"/>
  <c r="P148"/>
  <c r="P151"/>
  <c r="BK154"/>
  <c r="J154"/>
  <c r="J73"/>
  <c r="T154"/>
  <c r="BK179"/>
  <c r="J179"/>
  <c r="J75"/>
  <c r="T179"/>
  <c r="R189"/>
  <c i="7" r="T87"/>
  <c r="T86"/>
  <c i="2" r="BK87"/>
  <c r="J87"/>
  <c r="J64"/>
  <c i="3" r="P87"/>
  <c r="P86"/>
  <c i="1" r="AU57"/>
  <c i="5" r="T87"/>
  <c r="T86"/>
  <c i="6" r="R103"/>
  <c r="R99"/>
  <c r="R126"/>
  <c r="R137"/>
  <c r="BK148"/>
  <c r="J148"/>
  <c r="J71"/>
  <c r="R148"/>
  <c r="P154"/>
  <c r="BK172"/>
  <c r="J172"/>
  <c r="J74"/>
  <c r="T172"/>
  <c r="R179"/>
  <c r="P189"/>
  <c i="7" r="BK87"/>
  <c r="J87"/>
  <c r="J64"/>
  <c i="9" r="BK90"/>
  <c r="J90"/>
  <c r="J65"/>
  <c r="P90"/>
  <c r="P87"/>
  <c i="1" r="AU64"/>
  <c i="2" r="T87"/>
  <c r="T86"/>
  <c i="3" r="R87"/>
  <c r="R86"/>
  <c i="5" r="P87"/>
  <c r="P86"/>
  <c i="1" r="AU60"/>
  <c i="6" r="BK103"/>
  <c r="J103"/>
  <c r="J66"/>
  <c r="BK126"/>
  <c r="J126"/>
  <c r="J67"/>
  <c r="BK137"/>
  <c r="J137"/>
  <c r="J68"/>
  <c r="T148"/>
  <c r="R151"/>
  <c r="R154"/>
  <c r="R172"/>
  <c r="P179"/>
  <c r="T189"/>
  <c i="7" r="R87"/>
  <c r="R86"/>
  <c i="8" r="P87"/>
  <c r="P86"/>
  <c i="1" r="AU63"/>
  <c i="8" r="R87"/>
  <c r="R86"/>
  <c i="9" r="R90"/>
  <c r="R87"/>
  <c i="2" r="P87"/>
  <c r="P86"/>
  <c i="1" r="AU56"/>
  <c i="3" r="BK87"/>
  <c r="J87"/>
  <c r="J64"/>
  <c i="5" r="BK87"/>
  <c r="J87"/>
  <c r="J64"/>
  <c i="6" r="P103"/>
  <c r="P99"/>
  <c r="P126"/>
  <c r="T137"/>
  <c r="BK151"/>
  <c r="J151"/>
  <c r="J72"/>
  <c r="T151"/>
  <c r="P172"/>
  <c r="BK189"/>
  <c r="J189"/>
  <c r="J76"/>
  <c i="7" r="P87"/>
  <c r="P86"/>
  <c i="1" r="AU62"/>
  <c i="8" r="BK87"/>
  <c r="J87"/>
  <c r="J64"/>
  <c r="T87"/>
  <c r="T86"/>
  <c i="2" r="E50"/>
  <c r="J56"/>
  <c r="J58"/>
  <c r="BE96"/>
  <c r="BE104"/>
  <c r="BE127"/>
  <c r="BE151"/>
  <c r="BE157"/>
  <c r="BE164"/>
  <c r="BE167"/>
  <c r="BE173"/>
  <c i="3" r="F83"/>
  <c r="BE88"/>
  <c r="BE95"/>
  <c i="4" r="F59"/>
  <c i="5" r="J82"/>
  <c r="BE89"/>
  <c r="BE92"/>
  <c r="BE97"/>
  <c r="BE98"/>
  <c r="BE108"/>
  <c r="BE122"/>
  <c r="BE126"/>
  <c r="BE129"/>
  <c r="BE130"/>
  <c r="BE133"/>
  <c r="BE136"/>
  <c r="BE137"/>
  <c i="6" r="F59"/>
  <c r="BE122"/>
  <c r="BE124"/>
  <c r="BE128"/>
  <c r="BE130"/>
  <c r="BE144"/>
  <c r="BE153"/>
  <c r="BE155"/>
  <c r="BE169"/>
  <c r="BE173"/>
  <c r="BE180"/>
  <c r="BE185"/>
  <c r="BE190"/>
  <c r="BE191"/>
  <c r="BK100"/>
  <c r="J100"/>
  <c r="J65"/>
  <c r="BK145"/>
  <c r="J145"/>
  <c r="J69"/>
  <c i="7" r="E50"/>
  <c r="J82"/>
  <c r="BE95"/>
  <c i="8" r="E50"/>
  <c r="BE88"/>
  <c r="BE90"/>
  <c r="BE93"/>
  <c r="BE95"/>
  <c i="2" r="BE88"/>
  <c r="BE171"/>
  <c i="3" r="E50"/>
  <c r="J58"/>
  <c r="J80"/>
  <c r="BE90"/>
  <c r="BE94"/>
  <c i="4" r="J56"/>
  <c r="BE88"/>
  <c i="5" r="J56"/>
  <c r="E74"/>
  <c r="BE90"/>
  <c r="BE95"/>
  <c r="BE104"/>
  <c r="BE107"/>
  <c r="BE109"/>
  <c r="BE111"/>
  <c r="BE115"/>
  <c r="BE117"/>
  <c r="BE120"/>
  <c r="BE134"/>
  <c i="6" r="E50"/>
  <c r="J92"/>
  <c r="BE104"/>
  <c r="BE108"/>
  <c r="BE118"/>
  <c r="BE129"/>
  <c r="BE134"/>
  <c r="BE135"/>
  <c r="BE138"/>
  <c r="BE141"/>
  <c r="BE149"/>
  <c r="BE163"/>
  <c r="BE174"/>
  <c r="BE176"/>
  <c r="BE183"/>
  <c i="7" r="F59"/>
  <c r="BE92"/>
  <c i="8" r="F83"/>
  <c r="BE92"/>
  <c r="BE96"/>
  <c i="9" r="BK88"/>
  <c r="J88"/>
  <c r="J64"/>
  <c i="2" r="BE107"/>
  <c r="BE126"/>
  <c r="BE145"/>
  <c r="BE160"/>
  <c r="BE168"/>
  <c r="BE172"/>
  <c i="3" r="BE89"/>
  <c r="BE101"/>
  <c r="BE102"/>
  <c i="4" r="E50"/>
  <c r="J58"/>
  <c i="5" r="BE93"/>
  <c r="BE94"/>
  <c r="BE96"/>
  <c r="BE102"/>
  <c r="BE105"/>
  <c r="BE106"/>
  <c r="BE110"/>
  <c r="BE112"/>
  <c r="BE114"/>
  <c r="BE118"/>
  <c r="BE121"/>
  <c r="BE123"/>
  <c r="BE125"/>
  <c r="BE128"/>
  <c r="BE131"/>
  <c i="6" r="J58"/>
  <c r="BE106"/>
  <c r="BE110"/>
  <c r="BE112"/>
  <c r="BE116"/>
  <c r="BE120"/>
  <c r="BE132"/>
  <c r="BE139"/>
  <c r="BE142"/>
  <c r="BE146"/>
  <c r="BE152"/>
  <c r="BE161"/>
  <c r="BE167"/>
  <c r="BE171"/>
  <c i="7" r="J56"/>
  <c r="BE88"/>
  <c r="BE89"/>
  <c r="BE90"/>
  <c r="BE91"/>
  <c r="BE93"/>
  <c r="BE94"/>
  <c r="BE96"/>
  <c i="8" r="J56"/>
  <c r="J58"/>
  <c r="BE89"/>
  <c i="9" r="J56"/>
  <c r="F59"/>
  <c r="E75"/>
  <c r="J83"/>
  <c r="BE89"/>
  <c r="BE91"/>
  <c r="BE92"/>
  <c i="2" r="F59"/>
  <c r="BE97"/>
  <c r="BE131"/>
  <c r="BE136"/>
  <c r="BE148"/>
  <c r="BE154"/>
  <c r="BE163"/>
  <c r="BE174"/>
  <c i="3" r="BE93"/>
  <c i="4" r="BK87"/>
  <c r="J87"/>
  <c r="J64"/>
  <c i="5" r="F59"/>
  <c r="BE88"/>
  <c r="BE91"/>
  <c r="BE99"/>
  <c r="BE100"/>
  <c r="BE101"/>
  <c r="BE103"/>
  <c r="BE113"/>
  <c r="BE116"/>
  <c r="BE119"/>
  <c r="BE124"/>
  <c r="BE127"/>
  <c r="BE132"/>
  <c r="BE135"/>
  <c i="6" r="BE101"/>
  <c r="BE114"/>
  <c r="BE127"/>
  <c r="BE133"/>
  <c r="BE150"/>
  <c r="BE157"/>
  <c r="BE159"/>
  <c r="BE165"/>
  <c r="BE175"/>
  <c r="BE177"/>
  <c r="BE182"/>
  <c r="BE187"/>
  <c i="8" r="BE91"/>
  <c r="BE94"/>
  <c i="7" r="F36"/>
  <c i="1" r="BA62"/>
  <c i="8" r="F39"/>
  <c i="1" r="BD63"/>
  <c i="9" r="F37"/>
  <c i="1" r="BB64"/>
  <c i="5" r="F37"/>
  <c i="1" r="BB60"/>
  <c i="8" r="F36"/>
  <c i="1" r="BA63"/>
  <c i="7" r="J36"/>
  <c i="1" r="AW62"/>
  <c i="2" r="F36"/>
  <c i="1" r="BA56"/>
  <c i="6" r="F39"/>
  <c i="1" r="BD61"/>
  <c i="8" r="J36"/>
  <c i="1" r="AW63"/>
  <c i="9" r="F36"/>
  <c i="1" r="BA64"/>
  <c i="9" r="F38"/>
  <c i="1" r="BC64"/>
  <c i="2" r="F38"/>
  <c i="1" r="BC56"/>
  <c i="8" r="F38"/>
  <c i="1" r="BC63"/>
  <c i="3" r="J36"/>
  <c i="1" r="AW57"/>
  <c i="5" r="F39"/>
  <c i="1" r="BD60"/>
  <c i="6" r="F37"/>
  <c i="1" r="BB61"/>
  <c i="8" r="F37"/>
  <c i="1" r="BB63"/>
  <c i="4" r="F36"/>
  <c i="1" r="BA58"/>
  <c i="4" r="J35"/>
  <c i="1" r="AV58"/>
  <c r="AT58"/>
  <c r="AS54"/>
  <c i="2" r="F37"/>
  <c i="1" r="BB56"/>
  <c i="6" r="F36"/>
  <c i="1" r="BA61"/>
  <c i="3" r="F37"/>
  <c i="1" r="BB57"/>
  <c i="5" r="J36"/>
  <c i="1" r="AW60"/>
  <c i="3" r="F39"/>
  <c i="1" r="BD57"/>
  <c i="2" r="J36"/>
  <c i="1" r="AW56"/>
  <c i="3" r="F36"/>
  <c i="1" r="BA57"/>
  <c i="3" r="F38"/>
  <c i="1" r="BC57"/>
  <c i="5" r="F36"/>
  <c i="1" r="BA60"/>
  <c i="5" r="F38"/>
  <c i="1" r="BC60"/>
  <c i="7" r="F39"/>
  <c i="1" r="BD62"/>
  <c i="2" r="F39"/>
  <c i="1" r="BD56"/>
  <c i="6" r="J36"/>
  <c i="1" r="AW61"/>
  <c i="7" r="F37"/>
  <c i="1" r="BB62"/>
  <c i="9" r="J36"/>
  <c i="1" r="AW64"/>
  <c i="9" r="F39"/>
  <c i="1" r="BD64"/>
  <c i="6" r="F38"/>
  <c i="1" r="BC61"/>
  <c i="7" r="F38"/>
  <c i="1" r="BC62"/>
  <c i="6" l="1" r="R147"/>
  <c r="R98"/>
  <c r="P147"/>
  <c r="P98"/>
  <c i="1" r="AU61"/>
  <c i="6" r="T147"/>
  <c r="T98"/>
  <c i="2" r="BK86"/>
  <c r="J86"/>
  <c r="J63"/>
  <c i="4" r="BK86"/>
  <c r="J86"/>
  <c i="5" r="BK86"/>
  <c r="J86"/>
  <c r="J63"/>
  <c i="6" r="BK99"/>
  <c i="7" r="BK86"/>
  <c r="J86"/>
  <c i="3" r="BK86"/>
  <c r="J86"/>
  <c r="J63"/>
  <c i="9" r="BK87"/>
  <c r="J87"/>
  <c r="J63"/>
  <c i="6" r="BK147"/>
  <c r="J147"/>
  <c r="J70"/>
  <c i="8" r="BK86"/>
  <c r="J86"/>
  <c r="J32"/>
  <c i="1" r="AG63"/>
  <c r="BD59"/>
  <c i="8" r="F35"/>
  <c i="1" r="AZ63"/>
  <c i="9" r="F35"/>
  <c i="1" r="AZ64"/>
  <c r="BC59"/>
  <c r="AY59"/>
  <c i="5" r="F35"/>
  <c i="1" r="AZ60"/>
  <c i="4" r="J32"/>
  <c i="1" r="AG58"/>
  <c r="AN58"/>
  <c i="7" r="J32"/>
  <c i="1" r="AG62"/>
  <c i="4" r="F35"/>
  <c i="1" r="AZ58"/>
  <c r="BC55"/>
  <c r="AY55"/>
  <c r="BD55"/>
  <c r="BD54"/>
  <c r="W33"/>
  <c i="2" r="J35"/>
  <c i="1" r="AV56"/>
  <c r="AT56"/>
  <c i="6" r="J35"/>
  <c i="1" r="AV61"/>
  <c r="AT61"/>
  <c i="8" r="J35"/>
  <c i="1" r="AV63"/>
  <c r="AT63"/>
  <c i="9" r="J35"/>
  <c i="1" r="AV64"/>
  <c r="AT64"/>
  <c i="3" r="J35"/>
  <c i="1" r="AV57"/>
  <c r="AT57"/>
  <c r="BB55"/>
  <c r="AX55"/>
  <c i="3" r="F35"/>
  <c i="1" r="AZ57"/>
  <c i="6" r="F35"/>
  <c i="1" r="AZ61"/>
  <c r="BB59"/>
  <c r="AX59"/>
  <c i="7" r="F35"/>
  <c i="1" r="AZ62"/>
  <c r="BA55"/>
  <c r="AW55"/>
  <c i="2" r="F35"/>
  <c i="1" r="AZ56"/>
  <c i="7" r="J35"/>
  <c i="1" r="AV62"/>
  <c r="AT62"/>
  <c r="AU55"/>
  <c r="BA59"/>
  <c r="AW59"/>
  <c i="5" r="J35"/>
  <c i="1" r="AV60"/>
  <c r="AT60"/>
  <c r="AU59"/>
  <c i="6" l="1" r="BK98"/>
  <c r="J98"/>
  <c i="7" r="J41"/>
  <c i="8" r="J41"/>
  <c i="4" r="J41"/>
  <c r="J63"/>
  <c i="6" r="J99"/>
  <c r="J64"/>
  <c i="7" r="J63"/>
  <c i="8" r="J63"/>
  <c i="1" r="AN63"/>
  <c r="AN62"/>
  <c r="AU54"/>
  <c i="6" r="J32"/>
  <c i="1" r="AG61"/>
  <c r="AN61"/>
  <c r="AZ55"/>
  <c r="AV55"/>
  <c r="AT55"/>
  <c r="AZ59"/>
  <c r="AV59"/>
  <c r="AT59"/>
  <c r="BA54"/>
  <c r="AW54"/>
  <c r="AK30"/>
  <c r="BC54"/>
  <c r="AY54"/>
  <c i="2" r="J32"/>
  <c i="1" r="AG56"/>
  <c r="AN56"/>
  <c i="5" r="J32"/>
  <c i="1" r="AG60"/>
  <c r="AN60"/>
  <c i="9" r="J32"/>
  <c i="1" r="AG64"/>
  <c r="AN64"/>
  <c r="BB54"/>
  <c r="W31"/>
  <c i="3" r="J32"/>
  <c i="1" r="AG57"/>
  <c r="AN57"/>
  <c i="5" l="1" r="J41"/>
  <c i="6" r="J41"/>
  <c r="J63"/>
  <c i="2" r="J41"/>
  <c i="3" r="J41"/>
  <c i="9" r="J41"/>
  <c i="1" r="AZ54"/>
  <c r="W29"/>
  <c r="AX54"/>
  <c r="AG55"/>
  <c r="W32"/>
  <c r="W30"/>
  <c r="AG59"/>
  <c r="AN59"/>
  <c l="1" r="AN55"/>
  <c r="AG54"/>
  <c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<sst xmlns="http://schemas.openxmlformats.org/spreadsheetml/2006/main">
  <si>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</si>
  <si>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</si>
  <si>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</si>
  <si>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</si>
  <si>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</si>
  <si>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{ce4a59a3-f49c-45c0-87af-887b82c37213}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</si>
  <si>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</si>
  <si>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</si>
  <si>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</si>
  <si>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</si>
  <si>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</si>
  <si>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</si>
  <si>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</si>
  <si>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</si>
  <si>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20210303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</si>
  <si>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</si>
  <si>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</si>
  <si>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SSZT 2020-2021 - Oprava napájecích zdrojů</t>
  </si>
  <si>
    <t>KSO:</t>
  </si>
  <si>
    <t>824</t>
  </si>
  <si>
    <t>CC-CZ:</t>
  </si>
  <si>
    <t/>
  </si>
  <si>
    <t>Místo:</t>
  </si>
  <si>
    <t>Oblastní ředitelství Ostrava</t>
  </si>
  <si>
    <t>Datum:</t>
  </si>
  <si>
    <t>3. 3. 2021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</si>
  <si>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</si>
  <si>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</si>
  <si>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</si>
  <si>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</si>
  <si>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</si>
  <si>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</si>
  <si>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</si>
  <si>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</si>
  <si>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</si>
  <si>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</si>
  <si>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Michaela Hodulová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</si>
  <si>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</si>
  <si>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</si>
  <si>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</si>
  <si>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</si>
  <si>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</si>
  <si>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</si>
  <si>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</si>
  <si>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</si>
  <si>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</si>
  <si>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</si>
  <si>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</si>
  <si>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</si>
  <si>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</si>
  <si>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</si>
  <si>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</si>
  <si>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</si>
  <si>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</si>
  <si>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</si>
  <si>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</si>
  <si>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</si>
  <si>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</si>
  <si>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</si>
  <si>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</si>
  <si>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</si>
  <si>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</si>
  <si>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</si>
  <si>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</si>
  <si>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</si>
  <si>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</si>
  <si>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</si>
  <si>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</si>
  <si>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</si>
  <si>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</si>
  <si>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</si>
  <si>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</si>
  <si>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</si>
  <si>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</si>
  <si>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</si>
  <si>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</si>
  <si>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</si>
  <si>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PS 01</t>
  </si>
  <si>
    <t>SSZT - Výměna baterií a dobíječů</t>
  </si>
  <si>
    <t>PRO</t>
  </si>
  <si>
    <t>1</t>
  </si>
  <si>
    <t>{438335c5-9873-4d05-bb88-2ac5eef97058}</t>
  </si>
  <si>
    <t>2</t>
  </si>
  <si>
    <t>/</t>
  </si>
  <si>
    <t>PS 01-01</t>
  </si>
  <si>
    <t>Olověné baterie - Sborník ÚOŽI</t>
  </si>
  <si>
    <t>Soupis</t>
  </si>
  <si>
    <t>{3004e811-46aa-4132-bde9-18d3706fbeeb}</t>
  </si>
  <si>
    <t>PS 01-02</t>
  </si>
  <si>
    <t>Dobíječe - Sborník ÚOŽI</t>
  </si>
  <si>
    <t>{ac7dcab1-e4d0-42a1-be64-6aaf497aaebf}</t>
  </si>
  <si>
    <t>PS 01-03</t>
  </si>
  <si>
    <t>VON</t>
  </si>
  <si>
    <t>{cc2e22b1-6864-45ac-894b-965b2097f9a4}</t>
  </si>
  <si>
    <t>PS 02</t>
  </si>
  <si>
    <t>SEE - Výměna baterií a zdrojů na vybraných NS</t>
  </si>
  <si>
    <t>{6f39c45d-91f2-49f1-8808-c26c72e2234d}</t>
  </si>
  <si>
    <t>01</t>
  </si>
  <si>
    <t>NS Jablunkov</t>
  </si>
  <si>
    <t>{8fc6e8f2-a007-4b33-8943-2fffe35d57e2}</t>
  </si>
  <si>
    <t>02</t>
  </si>
  <si>
    <t>NS Jablunkov - stavební část</t>
  </si>
  <si>
    <t>{8f7394c7-3785-4e1d-921f-11734d34d4c5}</t>
  </si>
  <si>
    <t>03</t>
  </si>
  <si>
    <t>TS Mosty u Jablunkova</t>
  </si>
  <si>
    <t>{81fa71d3-6335-453c-967c-77af0c1296fd}</t>
  </si>
  <si>
    <t>04</t>
  </si>
  <si>
    <t>TS Sedlnice</t>
  </si>
  <si>
    <t>{afb0bbf6-e2ab-4671-8b38-d684d1249e07}</t>
  </si>
  <si>
    <t>05</t>
  </si>
  <si>
    <t>VRN</t>
  </si>
  <si>
    <t>{04782b37-9491-455f-9afa-e17ae8efd31c}</t>
  </si>
  <si>
    <t>KRYCÍ LIST SOUPISU PRACÍ</t>
  </si>
  <si>
    <t>Objekt:</t>
  </si>
  <si>
    <t>PS 01 - SSZT - Výměna baterií a dobíječů</t>
  </si>
  <si>
    <t>Soupis:</t>
  </si>
  <si>
    <t>PS 01-01 - Olověné baterie - Sborník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</si>
  <si>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</si>
  <si>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</si>
  <si>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</si>
  <si>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</si>
  <si>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</si>
  <si>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</si>
  <si>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</si>
  <si>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</si>
  <si>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</si>
  <si>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</si>
  <si>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</si>
  <si>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</si>
  <si>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</si>
  <si>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</si>
  <si>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</si>
  <si>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</si>
  <si>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</si>
  <si>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</si>
  <si>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</si>
  <si>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</si>
  <si>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</si>
  <si>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</si>
  <si>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</si>
  <si>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7592907032</t>
  </si>
  <si>
    <t>Demontáž bloku baterie olověné 2 V a 4 V kapacity přes 200 Ah</t>
  </si>
  <si>
    <t>kus</t>
  </si>
  <si>
    <t>Sborník UOŽI 01 2021</t>
  </si>
  <si>
    <t>-70677268</t>
  </si>
  <si>
    <t>VV</t>
  </si>
  <si>
    <t>6"Mosty u J. pro PZZ C3</t>
  </si>
  <si>
    <t>6"Návsí pro PZZ E2</t>
  </si>
  <si>
    <t>6"Bohumín PZZ K6</t>
  </si>
  <si>
    <t>6"Sedlnice - Příbor PZZ B6</t>
  </si>
  <si>
    <t>6"Sedlnice - Příbor PZZ B7</t>
  </si>
  <si>
    <t>6"Heřmánky - Vítkov PZZ D8</t>
  </si>
  <si>
    <t>Součet</t>
  </si>
  <si>
    <t>7592905032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</si>
  <si>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</si>
  <si>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1459570602</t>
  </si>
  <si>
    <t>3</t>
  </si>
  <si>
    <t>M</t>
  </si>
  <si>
    <t>7592920400</t>
  </si>
  <si>
    <t>Baterie Staniční akumulátory Pb článek 4V/230 Ah C10 s mřížkovou elektrodou, uzavřený - AGM, cena včetně spojovacího materiálu a bateriového nosiče či stojanu</t>
  </si>
  <si>
    <t>128</t>
  </si>
  <si>
    <t>-1061125654</t>
  </si>
  <si>
    <t>6"Mosty u J.PZZ C3</t>
  </si>
  <si>
    <t>6"Návsí PZZ E2</t>
  </si>
  <si>
    <t>7592920455</t>
  </si>
  <si>
    <t>Baterie Staniční akumulátory Pb blok 4V/280 Ah C10 s pancéřovanou trubkovou elektrodou, uzavřený - gel, cena včetně spojovacího materiálu a bateriového nosiče či stojanu</t>
  </si>
  <si>
    <t>1640449267</t>
  </si>
  <si>
    <t>5</t>
  </si>
  <si>
    <t>7592907040</t>
  </si>
  <si>
    <t>Demontáž bloku baterie olověné 6 V a 12 V kapacity do 200 Ah</t>
  </si>
  <si>
    <t>-368368392</t>
  </si>
  <si>
    <t>32" Mosty u J. pro ESA UNZ</t>
  </si>
  <si>
    <t>4"Mosty u J. pro PZZ B1</t>
  </si>
  <si>
    <t>4"Mosty u J. pro PZZ B2</t>
  </si>
  <si>
    <t>4"Mosty u J. pro PZZ C1</t>
  </si>
  <si>
    <t>4"Mosty u J. pro PZZ C2</t>
  </si>
  <si>
    <t>4"Mosty u J. pro PZZ C4</t>
  </si>
  <si>
    <t>64"Návsí pro ESA UNZ</t>
  </si>
  <si>
    <t>32"Český Těšín nákl.n. St.1</t>
  </si>
  <si>
    <t>46"Vendryně - UPC kamery, ASDEK (Bystřice)</t>
  </si>
  <si>
    <t>4"Dolní Lutyně PZZ J</t>
  </si>
  <si>
    <t>4"Závada PZZ D</t>
  </si>
  <si>
    <t>4"Ostrava levé spádoviště St.2</t>
  </si>
  <si>
    <t>4"Sedlnice - Příbor PZZ B3</t>
  </si>
  <si>
    <t>4"Sedlnice - Příbor PZZ B5</t>
  </si>
  <si>
    <t>4"Mošnov - rozhlas</t>
  </si>
  <si>
    <t>7"Ostrava Svinov - Opava hodiny</t>
  </si>
  <si>
    <t>4"Mladecko</t>
  </si>
  <si>
    <t>6</t>
  </si>
  <si>
    <t>7592905040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</si>
  <si>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</si>
  <si>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-1778543738</t>
  </si>
  <si>
    <t>7</t>
  </si>
  <si>
    <t>7592930720</t>
  </si>
  <si>
    <t>Baterie Staniční akumulátory Pb blok 12V/100 Ah C10 s mřížkovou elektrodou, uzavřený - AGM, 12+, cena včetně spojovacího materiálu a bateriového nosiče či stojanu</t>
  </si>
  <si>
    <t>-670852349</t>
  </si>
  <si>
    <t>32"Mosty u Jablunkova ESA UNZ</t>
  </si>
  <si>
    <t>4"Mošnov rozhlas</t>
  </si>
  <si>
    <t>8</t>
  </si>
  <si>
    <t>7592920625</t>
  </si>
  <si>
    <t xml:space="preserve">Baterie Staniční akumulátory Pb blok 6 V/125 Ah C10 s pancéřovanou trubkovou elektrodou,  uzavřený - gel, cena včetně spojovacího materiálu a bateriového nosiče či stojanu</t>
  </si>
  <si>
    <t>981494917</t>
  </si>
  <si>
    <t>4"Mosty u Jablunkova PZZ B1</t>
  </si>
  <si>
    <t>4"Sedlnice-Příbor PZZ B3</t>
  </si>
  <si>
    <t>9</t>
  </si>
  <si>
    <t>7592930300</t>
  </si>
  <si>
    <t>Baterie Staniční akumulátory Pb blok 6V/170 Ah C10 s mřížkovou elektrodou, uzavřený - AGM, 12+, cena včetně spojovacího materiálu a bateriového nosiče či stojanu</t>
  </si>
  <si>
    <t>-807751870</t>
  </si>
  <si>
    <t>4"Mosty u J. PZZ B2</t>
  </si>
  <si>
    <t>4"Mosty u J. PZZ C1</t>
  </si>
  <si>
    <t>4"Mosty u J. PZZ C2</t>
  </si>
  <si>
    <t>4"Mosty u J. PZZ C4</t>
  </si>
  <si>
    <t>4"Ostrava levé spádoviště -St.2</t>
  </si>
  <si>
    <t>10</t>
  </si>
  <si>
    <t>7592930550</t>
  </si>
  <si>
    <t>Baterie Staniční akumulátory Pb blok 12 V/65 Ah s mřížkovou elektrodou, uzavřený - AGM, 5+, cena včetně spojovacího materiálu a bateriového nosiče či stojanu</t>
  </si>
  <si>
    <t>-1301679826</t>
  </si>
  <si>
    <t>11</t>
  </si>
  <si>
    <t>7592930540</t>
  </si>
  <si>
    <t>Baterie Staniční akumulátory Pb blok 12 V/45 Ah s mřížkovou elektrodou, uzavřený - AGM, 5+, cena včetně spojovacího materiálu a bateriového nosiče či stojanu</t>
  </si>
  <si>
    <t>1501027491</t>
  </si>
  <si>
    <t>12</t>
  </si>
  <si>
    <t>7592940450</t>
  </si>
  <si>
    <t>Baterie Staniční akumulátory Pb blok 12V/7,2 Ah, VRLA, připojení faston F2-6,3mm, životnost 10-12 let, cena včetně spojovacího materiálu a bateriového nosiče či stojanu</t>
  </si>
  <si>
    <t>-351603660</t>
  </si>
  <si>
    <t>13</t>
  </si>
  <si>
    <t>7592920620</t>
  </si>
  <si>
    <t xml:space="preserve">Baterie Staniční akumulátory Pb blok 6 V/105 Ah C10 s pancéřovanou trubkovou elektrodou,  uzavřený - gel, cena včetně spojovacího materiálu a bateriového nosiče či stojanu</t>
  </si>
  <si>
    <t>1474955875</t>
  </si>
  <si>
    <t>14</t>
  </si>
  <si>
    <t>7592940200</t>
  </si>
  <si>
    <t>Baterie Staniční akumulátory Pb blok 12V/0,8 Ah, VRLA, připojení konektor AMP, životnost 5 let, cena včetně spojovacího materiálu a bateriového nosiče či stojanu</t>
  </si>
  <si>
    <t>-1582968090</t>
  </si>
  <si>
    <t>7592907042</t>
  </si>
  <si>
    <t>Demontáž bloku baterie olověné 6 V a 12 V kapacity přes 200 Ah</t>
  </si>
  <si>
    <t>1451083824</t>
  </si>
  <si>
    <t>5"Mořkov</t>
  </si>
  <si>
    <t>16</t>
  </si>
  <si>
    <t>7592905042</t>
  </si>
  <si>
    <t>Montáž bloku baterie olověné 6 V a 12 V kapacity přes 200 Ah - postavení článku, připojení vodičů, ochrana svorek vazelinou, změření napětí, u tekutých baterií kontrola elektrolytu s případným doplněním destilovanou vodou</t>
  </si>
  <si>
    <t>-1689243060</t>
  </si>
  <si>
    <t>17</t>
  </si>
  <si>
    <t>7592920170</t>
  </si>
  <si>
    <t>Baterie Staniční akumulátory Pb blok 6 V/250 Ah C10 s pancéřovanou trubkovou elektrodou, uzavřený větraný, cena včetně spojovacího materiálu a bateriového nosiče či stojanu</t>
  </si>
  <si>
    <t>1568686323</t>
  </si>
  <si>
    <t>18</t>
  </si>
  <si>
    <t>7598095225</t>
  </si>
  <si>
    <t>Kapacitní zkouška baterie staniční (bez ohledu na počet článků)</t>
  </si>
  <si>
    <t>1262249358</t>
  </si>
  <si>
    <t>19</t>
  </si>
  <si>
    <t>7496677010</t>
  </si>
  <si>
    <t>Demontáž stojanu pro baterie</t>
  </si>
  <si>
    <t>-1366889469</t>
  </si>
  <si>
    <t>1"Mořkov pro PZZ km 73,476</t>
  </si>
  <si>
    <t>20</t>
  </si>
  <si>
    <t>7496656010</t>
  </si>
  <si>
    <t>Montáž stojanu pro baterie do 150 Ah - usazení, případné zašroubování do podlahy</t>
  </si>
  <si>
    <t>-7973559</t>
  </si>
  <si>
    <t>7499151040</t>
  </si>
  <si>
    <t>Dokončovací práce zaškolení obsluhy - seznámení obsluhy s funkcemi zařízení včetně odevzdání dokumentace skutečného provedení</t>
  </si>
  <si>
    <t>hod</t>
  </si>
  <si>
    <t>-1202399241</t>
  </si>
  <si>
    <t>22</t>
  </si>
  <si>
    <t>9909000200</t>
  </si>
  <si>
    <t>Poplatek za uložení nebezpečného odpadu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</si>
  <si>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t</t>
  </si>
  <si>
    <t>-859778295</t>
  </si>
  <si>
    <t>23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</si>
  <si>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</si>
  <si>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</si>
  <si>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-846709866</t>
  </si>
  <si>
    <t>PS 01-02 - Dobíječe - Sborník ÚOŽI</t>
  </si>
  <si>
    <t>7593007022</t>
  </si>
  <si>
    <t>Demontáž dobíječe, usměrňovače, napáječe skříňového vysokého</t>
  </si>
  <si>
    <t>739008378</t>
  </si>
  <si>
    <t>7593005022</t>
  </si>
  <si>
    <t>Montáž dobíječe, usměrňovače, napáječe skříňového vysokého - včetně připojení vodičů elektrické sítě ss rozvodu a uzemnění, přezkoušení funkce</t>
  </si>
  <si>
    <t>-1936588891</t>
  </si>
  <si>
    <t>7593000210</t>
  </si>
  <si>
    <t>Dobíječe, usměrňovače, napáječe Usměrňovač D400 G24/60, oceloplechová skříň 1200x600x400, rozšířená stavová indikace opticky i bezpotenciálově</t>
  </si>
  <si>
    <t>-1008056863</t>
  </si>
  <si>
    <t>1"Mořkov PZZ 73,476</t>
  </si>
  <si>
    <t>7593007012</t>
  </si>
  <si>
    <t>Demontáž dobíječe, usměrňovače, napáječe nástěnného</t>
  </si>
  <si>
    <t>1708158218</t>
  </si>
  <si>
    <t>7593005012</t>
  </si>
  <si>
    <t>Montáž dobíječe, usměrňovače, napáječe nástěnného - včetně připojení vodičů elektrické sítě ss rozvodu a uzemnění, přezkoušení funkce</t>
  </si>
  <si>
    <t>1467054143</t>
  </si>
  <si>
    <t>7593000050</t>
  </si>
  <si>
    <t>Dobíječe, usměrňovače, napáječe Usměrňovač E230 G24/20, ve vestavném modulovém provedení, základní stavová indikace opticky i bezpotenciálově</t>
  </si>
  <si>
    <t>-1674400065</t>
  </si>
  <si>
    <t>1"Štramberk - hodiny</t>
  </si>
  <si>
    <t>1"Příbor - hodiny</t>
  </si>
  <si>
    <t xml:space="preserve">1"Kopřivnice  os.n. - hodiny</t>
  </si>
  <si>
    <t>1"Kopřivnice n.n. - hodiny</t>
  </si>
  <si>
    <t>2098388687</t>
  </si>
  <si>
    <t>-587480853</t>
  </si>
  <si>
    <t>PS 01-03 - VON</t>
  </si>
  <si>
    <t>VRN - Vedlejší rozpočtové náklady</t>
  </si>
  <si>
    <t>Vedlejší rozpočtové náklady</t>
  </si>
  <si>
    <t>032105001</t>
  </si>
  <si>
    <t>Územní vlivy mimostaveništní doprava</t>
  </si>
  <si>
    <t>km</t>
  </si>
  <si>
    <t>1024</t>
  </si>
  <si>
    <t>308090718</t>
  </si>
  <si>
    <t>PS 02 - SEE - Výměna baterií a zdrojů na vybraných NS</t>
  </si>
  <si>
    <t>01 - NS Jablunkov</t>
  </si>
  <si>
    <t>Správa železnic, s.o.</t>
  </si>
  <si>
    <t>Jiří Kupczyn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</si>
  <si>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</si>
  <si>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7491151010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</si>
  <si>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</si>
  <si>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m</t>
  </si>
  <si>
    <t>512</t>
  </si>
  <si>
    <t>-721159649</t>
  </si>
  <si>
    <t>7491100050</t>
  </si>
  <si>
    <t>Trubková vedení Ohebné elektroinstalační trubky 1436/1 pr.36 320N MONOFLEX</t>
  </si>
  <si>
    <t>-2119987698</t>
  </si>
  <si>
    <t>7491251015</t>
  </si>
  <si>
    <t>Montáž lišt elektroinstalačních, kabelových žlabů z PVC-U jednokomorových zaklapávacích rozměru 50/50 - 50/100 mm - na konstrukci, omítku apod. včetně spojek, ohybů, rohů, bez krabic</t>
  </si>
  <si>
    <t>-89582849</t>
  </si>
  <si>
    <t>7491200690</t>
  </si>
  <si>
    <t>Elektroinstalační materiál Elektroinstalační lišty a kabelové žlaby Kanál EKE 100x60 vč.víka bílá 2m</t>
  </si>
  <si>
    <t>1805294854</t>
  </si>
  <si>
    <t>7491552010</t>
  </si>
  <si>
    <t>Montáž protipožárních ucpávek a tmelů protipožární ucpávka pod rozvaděč, do EI 90 min. - protipožární ucpávky včetně příslušenství, vyhotovení a dodání atestu</t>
  </si>
  <si>
    <t>m2</t>
  </si>
  <si>
    <t>-1671409462</t>
  </si>
  <si>
    <t>7491510050</t>
  </si>
  <si>
    <t>Protipožární a kabelové ucpávky Protipožární ucpávky a tmely pod rozvaděč do EI 90 min.</t>
  </si>
  <si>
    <t>1767604581</t>
  </si>
  <si>
    <t>7492471010</t>
  </si>
  <si>
    <t>Demontáže kabelových vedení nn - demontáž ze zemní kynety, roštu, rozvaděče, trubky, chráničky apod.</t>
  </si>
  <si>
    <t>-1786634173</t>
  </si>
  <si>
    <t>7492552014</t>
  </si>
  <si>
    <t>Montáž kabelů jednožílových Cu do 120 mm2 - uložení do země, chráničky, na rošty, pod omítku apod.</t>
  </si>
  <si>
    <t>-1827470380</t>
  </si>
  <si>
    <t>FAB050164R</t>
  </si>
  <si>
    <t>NSGAFÖU 3kV 50</t>
  </si>
  <si>
    <t>1150056586</t>
  </si>
  <si>
    <t>FAB050163R</t>
  </si>
  <si>
    <t>NSGAFÖU 3kV 35</t>
  </si>
  <si>
    <t>-1232295155</t>
  </si>
  <si>
    <t>7492501300</t>
  </si>
  <si>
    <t>Kabely, vodiče, šňůry Cu - nn Vodič jednožílový Cu, plastová izolace H07V-K 6 žz (CYA)</t>
  </si>
  <si>
    <t>1090988541</t>
  </si>
  <si>
    <t>7492501240</t>
  </si>
  <si>
    <t>Kabely, vodiče, šňůry Cu - nn Vodič jednožílový Cu, plastová izolace H07V-K 50 žz (CYA)</t>
  </si>
  <si>
    <t>-488608250</t>
  </si>
  <si>
    <t>7492500880</t>
  </si>
  <si>
    <t>Kabely, vodiče, šňůry Cu - nn Vodič jednožílový Cu, plastová izolace H07V-K 16 žz (CYA)</t>
  </si>
  <si>
    <t>-1721670435</t>
  </si>
  <si>
    <t>7492554010</t>
  </si>
  <si>
    <t>Montáž kabelů 4- a 5-žílových Cu do 16 mm2 - uložení do země, chráničky, na rošty, pod omítku apod.</t>
  </si>
  <si>
    <t>1364306718</t>
  </si>
  <si>
    <t>7492501980</t>
  </si>
  <si>
    <t>Kabely, vodiče, šňůry Cu - nn Kabel silový 4 a 5-žílový Cu, plastová izolace CYKY 5J10 (5Cx10)</t>
  </si>
  <si>
    <t>-1672854714</t>
  </si>
  <si>
    <t>7492751010</t>
  </si>
  <si>
    <t>Montáž ukončení kabelů nn v rozvaděči nebo na přístroji izolovaných s označením 1 - žílových do 240 mm2 - montáž kabelové koncovky nebo záklopky včetně odizolování pláště a izolace žil kabelu, ukončení žil v rozvaděči, upevnění kabelových ok, roz. trubice, zakončení stínění apod.</t>
  </si>
  <si>
    <t>-1423843475</t>
  </si>
  <si>
    <t>7492700600</t>
  </si>
  <si>
    <t>Ukončení vodičů a kabelů VN Kabelové koncovky pro plastové a pryžové kabely do 6kV Vnitřní pro jednožílové kabely s plastovou izolací pro 6kV, do 70 mm2</t>
  </si>
  <si>
    <t>1558367473</t>
  </si>
  <si>
    <t>7590541089</t>
  </si>
  <si>
    <t>Slaboproudé rozvody, kabely pro přívod a vnitřní instalaci Spojky metalických kabelů a příslušenství Teplem smrštitelná silnostěnná trubka s lepidlem, délka 1 m, barva černá, odolná vůči UV záření WCSM 56/16-1000</t>
  </si>
  <si>
    <t>-979691291</t>
  </si>
  <si>
    <t>7496651010</t>
  </si>
  <si>
    <t>Montáž rozvaděčů vlastní spotřeby bez baterií - montáž rozvodnice, rozvaděče řídícího systému, zobrazovací dotykové obrazovky, optického převodníku, jistících a ochranných prvků, stykačů, svodiče přepětí, měření, přípojnic, vývodů, měniče nn/mn, svorkovnic, nosných konstrukcí, kotevních a spojovacích prvků, montáž na stavební konstrukci, do niky nebo na nosnou konstrukci, propojení, kontrola spojů, dodávka softwarového vybavení a jeho zprovoznění na úrovní místního řízení a předávání vazebních podmínek a hlášek na nadřazený řídící systém - komunikace s DŘT, nastavení jištění, provedení zkoušek, dodání atestů a revizních zpráv</t>
  </si>
  <si>
    <t>262144</t>
  </si>
  <si>
    <t>7496600040</t>
  </si>
  <si>
    <t>Vlastní spotřeba Rozvaděče vlastní spotřeby, bezvýpadkové 110V DC, včetně vybavení, bez usměrňovačů</t>
  </si>
  <si>
    <t>7496600060</t>
  </si>
  <si>
    <t>Vlastní spotřeba Rozvaděče vlastní spotřeby, bezvýpadkové 24V DC, včetně vybavení, bez měničů nn/mn</t>
  </si>
  <si>
    <t>7496652015</t>
  </si>
  <si>
    <t>Montáž usměrňovačů/nabíječů do 3x400/110 V DC - včetně propojení silových a ovládacích kabelů, nastavení a seřízení usměrňovače, provedení zkoušek, dodání atestů a revizních zpráv</t>
  </si>
  <si>
    <t>7496600240R</t>
  </si>
  <si>
    <t>Vlastní spotřeba Usměrňovače 3x400/110V DC 100A, samostatně stojící - dle technické specifikace</t>
  </si>
  <si>
    <t>24</t>
  </si>
  <si>
    <t>7496653010</t>
  </si>
  <si>
    <t>Montáž měničů do 110/24 V DC - včetně propojení silových a ovládacích kabelů, nastavení a seřízení měniče, provedení zkoušek, dodání atestů a revizních zpráv</t>
  </si>
  <si>
    <t>25</t>
  </si>
  <si>
    <t>7496600410R</t>
  </si>
  <si>
    <t>Vlastní spotřeba Měniče 110/24V DC 2x23A - dle technické specifikace</t>
  </si>
  <si>
    <t>26</t>
  </si>
  <si>
    <t>7496653015</t>
  </si>
  <si>
    <t>Montáž měničů do 110 V DC/230 V AC od 10 do 15 kVA - včetně propojení silových a ovládacích kabelů, nastavení a seřízení měniče, provedení zkoušek, dodání atestů a revizních zpráv</t>
  </si>
  <si>
    <t>27</t>
  </si>
  <si>
    <t>7496600310</t>
  </si>
  <si>
    <t>Vlastní spotřeba Zdroje střídavého proudu 6 kVA, 110V DC/230V AC - dle technické specifikace</t>
  </si>
  <si>
    <t>28</t>
  </si>
  <si>
    <t>7496600350</t>
  </si>
  <si>
    <t>Vlastní spotřeba Elektronické spínací jednotky by-pass, 6kVA</t>
  </si>
  <si>
    <t>1283590631</t>
  </si>
  <si>
    <t>29</t>
  </si>
  <si>
    <t>7496655040</t>
  </si>
  <si>
    <t>Montáž staničních baterií (akumulátorů) olověných přes 100 do 200 Ah - montáž článků akumulátorové baterie včetně proudových propojek, propojení, kontrola spojů, provedení zkoušek, dodání atestů a revizních zpráv, sada 9 akumulátorů</t>
  </si>
  <si>
    <t>30</t>
  </si>
  <si>
    <t>7496600860</t>
  </si>
  <si>
    <t>Vlastní spotřeba Trakční baterie 12V/190 Ah</t>
  </si>
  <si>
    <t>31</t>
  </si>
  <si>
    <t>32</t>
  </si>
  <si>
    <t>7496600910</t>
  </si>
  <si>
    <t>Vlastní spotřeba Skříně a stojany pro baterie Stojan do 300 Ah umístěný ve skříní s klimatizací</t>
  </si>
  <si>
    <t>33</t>
  </si>
  <si>
    <t>7496672010</t>
  </si>
  <si>
    <t>Demontáž rozvaděčů vlastní spotřeby bez bateriírií</t>
  </si>
  <si>
    <t>34</t>
  </si>
  <si>
    <t>7496676010</t>
  </si>
  <si>
    <t>Demontáž akumulátoru (baterie) do 12 V do 20 Ah</t>
  </si>
  <si>
    <t>35</t>
  </si>
  <si>
    <t>36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</si>
  <si>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</si>
  <si>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</si>
  <si>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-408585903</t>
  </si>
  <si>
    <t>37</t>
  </si>
  <si>
    <t>7498150525</t>
  </si>
  <si>
    <t>Vyhotovení výchozí revizní zprávy příplatek za každých dalších i započatých 500 000 Kč přes 1 000 000 Kč</t>
  </si>
  <si>
    <t>-1457676826</t>
  </si>
  <si>
    <t>38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</si>
  <si>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</si>
  <si>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</si>
  <si>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1409393209</t>
  </si>
  <si>
    <t>39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</si>
  <si>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</si>
  <si>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</si>
  <si>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-1703446823</t>
  </si>
  <si>
    <t>40</t>
  </si>
  <si>
    <t>7498256075</t>
  </si>
  <si>
    <t>Zkoušky a prohlídky elektrických přístrojů - ostatní kapacitní zkouška staničních baterií 110 V</t>
  </si>
  <si>
    <t>-1055316754</t>
  </si>
  <si>
    <t>41</t>
  </si>
  <si>
    <t>7498351010</t>
  </si>
  <si>
    <t>Vydání průkazu způsobilosti pro funkční celek, provizorní stav - vyhotovení dokladu o silnoproudých zařízeních a vydání průkazu způsobilosti</t>
  </si>
  <si>
    <t>-94130129</t>
  </si>
  <si>
    <t>42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</si>
  <si>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</si>
  <si>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</si>
  <si>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43</t>
  </si>
  <si>
    <t>7499151030</t>
  </si>
  <si>
    <t>Dokončovací práce zkušební provoz - včetně prokázání technických a kvalitativních parametrů zařízení</t>
  </si>
  <si>
    <t>44</t>
  </si>
  <si>
    <t>45</t>
  </si>
  <si>
    <t>7590545160</t>
  </si>
  <si>
    <t>Montáž kabelu SEKU, SYKFY na rošt přes 40 m</t>
  </si>
  <si>
    <t>717992541</t>
  </si>
  <si>
    <t>46</t>
  </si>
  <si>
    <t>7590540065</t>
  </si>
  <si>
    <t xml:space="preserve">Slaboproudé rozvody, kabely pro přívod a vnitřní instalaci Instalační kabely SYKFY  20 x 2 x 0,5</t>
  </si>
  <si>
    <t>-203183396</t>
  </si>
  <si>
    <t>47</t>
  </si>
  <si>
    <t>7590547130</t>
  </si>
  <si>
    <t>Demontáž kabelu SEKU, SYKFY z NIEDAX lišty</t>
  </si>
  <si>
    <t>-1288355085</t>
  </si>
  <si>
    <t>48</t>
  </si>
  <si>
    <t>7596455010</t>
  </si>
  <si>
    <t>Montáž prvku pro EPS, ASHS (čidlo, hlásič, spínač atd.)</t>
  </si>
  <si>
    <t>1145016165</t>
  </si>
  <si>
    <t>49</t>
  </si>
  <si>
    <t>7596457010</t>
  </si>
  <si>
    <t>Demontáž prvku pro EPS, ASHS (čidlo, hlásič, spínač atd.)</t>
  </si>
  <si>
    <t>77648390</t>
  </si>
  <si>
    <t>50</t>
  </si>
  <si>
    <t>7598045015</t>
  </si>
  <si>
    <t>Zařízení EZS odzkoušení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</si>
  <si>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-1295780293</t>
  </si>
  <si>
    <t>02 - NS Jablunkov - stavební část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</si>
  <si>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</si>
  <si>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</si>
  <si>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</si>
  <si>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</si>
  <si>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</si>
  <si>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</si>
  <si>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</si>
  <si>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751 - Vzduchotechnika</t>
  </si>
  <si>
    <t xml:space="preserve">    766 - Konstrukce truhlářské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</si>
  <si>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</si>
  <si>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</si>
  <si>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</si>
  <si>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HZS - Hodinové zúčtovací sazby</t>
  </si>
  <si>
    <t>HSV</t>
  </si>
  <si>
    <t>Práce a dodávky HSV</t>
  </si>
  <si>
    <t>Svislé a kompletní konstrukce</t>
  </si>
  <si>
    <t>310239411</t>
  </si>
  <si>
    <t>Zazdívka otvorů ve zdivu nadzákladovém cihlami pálenými plochy přes 1 m2 do 4 m2 na maltu cementovou</t>
  </si>
  <si>
    <t>m3</t>
  </si>
  <si>
    <t>CS ÚRS 2021 01</t>
  </si>
  <si>
    <t>73789809</t>
  </si>
  <si>
    <t xml:space="preserve">"zazdění stávajícího otvoru"  0,5*0,5+0,5*0,5</t>
  </si>
  <si>
    <t>Úpravy povrchů, podlahy a osazování výplní</t>
  </si>
  <si>
    <t>611131121</t>
  </si>
  <si>
    <t>Podkladní a spojovací vrstva vnitřních omítaných ploch penetrace akrylát-silikonová nanášená ručně stropů</t>
  </si>
  <si>
    <t>-265821982</t>
  </si>
  <si>
    <t>3,6*5+3,6*1,6</t>
  </si>
  <si>
    <t>611142001</t>
  </si>
  <si>
    <t>Potažení vnitřních ploch pletivem v ploše nebo pruzích, na plném podkladu sklovláknitým vtlačením do tmelu stropů</t>
  </si>
  <si>
    <t>-841464928</t>
  </si>
  <si>
    <t>611311131</t>
  </si>
  <si>
    <t>Potažení vnitřních ploch štukem tloušťky do 3 mm vodorovných konstrukcí stropů rovných</t>
  </si>
  <si>
    <t>721043451</t>
  </si>
  <si>
    <t>612131121</t>
  </si>
  <si>
    <t>Podkladní a spojovací vrstva vnitřních omítaných ploch penetrace akrylát-silikonová nanášená ručně stěn</t>
  </si>
  <si>
    <t>831411656</t>
  </si>
  <si>
    <t>(3,6+5+3,6+5+1,6+3,6+1,6+3,6)*3,3</t>
  </si>
  <si>
    <t>612142001</t>
  </si>
  <si>
    <t>Potažení vnitřních ploch pletivem v ploše nebo pruzích, na plném podkladu sklovláknitým vtlačením do tmelu stěn</t>
  </si>
  <si>
    <t>1650463563</t>
  </si>
  <si>
    <t>612311131</t>
  </si>
  <si>
    <t>Potažení vnitřních ploch štukem tloušťky do 3 mm svislých konstrukcí stěn</t>
  </si>
  <si>
    <t>638384035</t>
  </si>
  <si>
    <t>612325421</t>
  </si>
  <si>
    <t>Oprava vápenocementové omítky vnitřních ploch štukové dvouvrstvé, tloušťky do 20 mm a tloušťky štuku do 3 mm stěn, v rozsahu opravované plochy do 10%</t>
  </si>
  <si>
    <t>1528504568</t>
  </si>
  <si>
    <t>631311125</t>
  </si>
  <si>
    <t>Mazanina z betonu prostého bez zvýšených nároků na prostředí tl. přes 80 do 120 mm tř. C 20/25</t>
  </si>
  <si>
    <t>857005963</t>
  </si>
  <si>
    <t>(3,6*5+3,6*1,6)*0,11</t>
  </si>
  <si>
    <t>631319173</t>
  </si>
  <si>
    <t>Příplatek k cenám mazanin za stržení povrchu spodní vrstvy mazaniny latí před vložením výztuže nebo pletiva pro tl. obou vrstev mazaniny přes 80 do 120 mm</t>
  </si>
  <si>
    <t>-1317500851</t>
  </si>
  <si>
    <t>631362021</t>
  </si>
  <si>
    <t>Výztuž mazanin ze svařovaných sítí z drátů typu KARI</t>
  </si>
  <si>
    <t>1593540902</t>
  </si>
  <si>
    <t>(3,6*5+3,5*1,6)*4,44*1,1/1000</t>
  </si>
  <si>
    <t>634112126</t>
  </si>
  <si>
    <t>Obvodová dilatace mezi stěnou a mazaninou nebo potěrem podlahovým páskem z pěnového PE s fólií tl. do 10 mm, výšky 100 mm</t>
  </si>
  <si>
    <t>-1132479134</t>
  </si>
  <si>
    <t>3,6+5+3,6+5+1,6+3,6+1,6+3,6</t>
  </si>
  <si>
    <t>Ostatní konstrukce a práce, bourání</t>
  </si>
  <si>
    <t>946112111</t>
  </si>
  <si>
    <t>Montáž pojízdných věží trubkových nebo dílcových s maximálním zatížením podlahy do 200 kg/m2 šířky přes 0,9 do 1,6 m, délky do 3,2 m, výšky do 1,5 m</t>
  </si>
  <si>
    <t>-456369337</t>
  </si>
  <si>
    <t>946112211</t>
  </si>
  <si>
    <t>Montáž pojízdných věží trubkových nebo dílcových s maximálním zatížením podlahy do 200 kg/m2 Příplatek za první a každý další den použití pojízdného lešení k ceně -2111</t>
  </si>
  <si>
    <t>1998908860</t>
  </si>
  <si>
    <t>946112811</t>
  </si>
  <si>
    <t>Demontáž pojízdných věží trubkových nebo dílcových s maximálním zatížením podlahy do 200 kg/m2 šířky přes 0,9 do 1,6 m, délky do 3,2 m, výšky do 1,5 m</t>
  </si>
  <si>
    <t>-57743920</t>
  </si>
  <si>
    <t>952901111</t>
  </si>
  <si>
    <t>Vyčištění budov nebo objektů před předáním do užívání budov bytové nebo občanské výstavby, světlé výšky podlaží do 4 m</t>
  </si>
  <si>
    <t>182874844</t>
  </si>
  <si>
    <t>952901131</t>
  </si>
  <si>
    <t>Čištění budov při provádění oprav a udržovacích prací konstrukcí nebo prvků omytím</t>
  </si>
  <si>
    <t>376427650</t>
  </si>
  <si>
    <t>952902031</t>
  </si>
  <si>
    <t>Čištění budov při provádění oprav a udržovacích prací podlah hladkých omytím</t>
  </si>
  <si>
    <t>994472286</t>
  </si>
  <si>
    <t>952902611</t>
  </si>
  <si>
    <t>Čištění budov při provádění oprav a udržovacích prací vysátím prachu z ostatních ploch</t>
  </si>
  <si>
    <t>1114148609</t>
  </si>
  <si>
    <t>965031131</t>
  </si>
  <si>
    <t>Bourání podlah z cihel bez podkladního lože, s jakoukoliv výplní spár kladených naplocho, plochy přes 1 m2</t>
  </si>
  <si>
    <t>428183230</t>
  </si>
  <si>
    <t>997</t>
  </si>
  <si>
    <t>Přesun sutě</t>
  </si>
  <si>
    <t>997013211</t>
  </si>
  <si>
    <t>Vnitrostaveništní doprava suti a vybouraných hmot vodorovně do 50 m svisle ručně pro budovy a haly výšky do 6 m</t>
  </si>
  <si>
    <t>-250104235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</si>
  <si>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</si>
  <si>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</si>
  <si>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-1615680855</t>
  </si>
  <si>
    <t>2,899*5 'Přepočtené koeficientem množství</t>
  </si>
  <si>
    <t>997013501</t>
  </si>
  <si>
    <t>Odvoz suti a vybouraných hmot na skládku nebo meziskládku se složením, na vzdálenost do 1 km</t>
  </si>
  <si>
    <t>-1135493446</t>
  </si>
  <si>
    <t>997013509</t>
  </si>
  <si>
    <t>Odvoz suti a vybouraných hmot na skládku nebo meziskládku se složením, na vzdálenost Příplatek k ceně za každý další i započatý 1 km přes 1 km</t>
  </si>
  <si>
    <t>-1413101898</t>
  </si>
  <si>
    <t>2,899*70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</si>
  <si>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</si>
  <si>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</si>
  <si>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30514746</t>
  </si>
  <si>
    <t>998</t>
  </si>
  <si>
    <t>Přesun hmot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</si>
  <si>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</si>
  <si>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</si>
  <si>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-137348287</t>
  </si>
  <si>
    <t>PSV</t>
  </si>
  <si>
    <t>Práce a dodávky PSV</t>
  </si>
  <si>
    <t>751</t>
  </si>
  <si>
    <t>Vzduchotechnika</t>
  </si>
  <si>
    <t>751398025</t>
  </si>
  <si>
    <t>Montáž ostatních zařízení větrací mřížky stěnové, průřezu přes 0,200 m2</t>
  </si>
  <si>
    <t>114063178</t>
  </si>
  <si>
    <t>55341413</t>
  </si>
  <si>
    <t>průvětrník mřížový s klapkami 300x300mm</t>
  </si>
  <si>
    <t>231824798</t>
  </si>
  <si>
    <t>766</t>
  </si>
  <si>
    <t>Konstrukce truhlářské</t>
  </si>
  <si>
    <t>766695212</t>
  </si>
  <si>
    <t>Montáž ostatních truhlářských konstrukcí prahů dveří jednokřídlových, šířky do 100 mm</t>
  </si>
  <si>
    <t>588525848</t>
  </si>
  <si>
    <t>61187181</t>
  </si>
  <si>
    <t>práh dveřní dřevěný dubový tl 20mm dl 920mm š 150mm</t>
  </si>
  <si>
    <t>-56378918</t>
  </si>
  <si>
    <t>777</t>
  </si>
  <si>
    <t>Podlahy lité</t>
  </si>
  <si>
    <t>777111111</t>
  </si>
  <si>
    <t>Příprava podkladu před provedením litých podlah vysátí</t>
  </si>
  <si>
    <t>-18972359</t>
  </si>
  <si>
    <t>777111121</t>
  </si>
  <si>
    <t>Příprava podkladu před provedením litých podlah obroušení ruční ( v místě styku se stěnou, v rozích apod.)</t>
  </si>
  <si>
    <t>-244286658</t>
  </si>
  <si>
    <t>777111123</t>
  </si>
  <si>
    <t>Příprava podkladu před provedením litých podlah obroušení strojní</t>
  </si>
  <si>
    <t>-476308309</t>
  </si>
  <si>
    <t>777131105</t>
  </si>
  <si>
    <t>Penetrační nátěr podlahy epoxidový na podklad z čerstvého betonu</t>
  </si>
  <si>
    <t>320202700</t>
  </si>
  <si>
    <t>777131123</t>
  </si>
  <si>
    <t>Penetrační nátěr prosyp penetračních nátěrů podlahy pískem přes 0,5 do 1,0 kg/m2</t>
  </si>
  <si>
    <t>-818586494</t>
  </si>
  <si>
    <t>777511123</t>
  </si>
  <si>
    <t>Krycí stěrka průmyslová epoxidová, tloušťky přes 1 do 2 mm</t>
  </si>
  <si>
    <t>1692717313</t>
  </si>
  <si>
    <t>777612103</t>
  </si>
  <si>
    <t>Uzavírací nátěr podlahy epoxidový transparentní</t>
  </si>
  <si>
    <t>-610350304</t>
  </si>
  <si>
    <t>777911113</t>
  </si>
  <si>
    <t>Napojení na stěnu nebo sokl fabionem z epoxidové stěrky plněné pískem a výplňovým spárovým profilem s trvale pružným tmelem pohyblivé</t>
  </si>
  <si>
    <t>-1292155425</t>
  </si>
  <si>
    <t>998777201</t>
  </si>
  <si>
    <t>Přesun hmot pro podlahy lité stanovený procentní sazbou (%) z ceny vodorovná dopravní vzdálenost do 50 m v objektech výšky do 6 m</t>
  </si>
  <si>
    <t>%</t>
  </si>
  <si>
    <t>1784223875</t>
  </si>
  <si>
    <t>783</t>
  </si>
  <si>
    <t>Dokončovací práce - nátěry</t>
  </si>
  <si>
    <t>783306809</t>
  </si>
  <si>
    <t>Odstranění nátěrů ze zámečnických konstrukcí okartáčováním</t>
  </si>
  <si>
    <t>-510025616</t>
  </si>
  <si>
    <t>783314201</t>
  </si>
  <si>
    <t>Základní antikorozní nátěr zámečnických konstrukcí jednonásobný syntetický standardní</t>
  </si>
  <si>
    <t>1951158843</t>
  </si>
  <si>
    <t>783315101</t>
  </si>
  <si>
    <t>Mezinátěr zámečnických konstrukcí jednonásobný syntetický standardní</t>
  </si>
  <si>
    <t>-502928267</t>
  </si>
  <si>
    <t>783317101</t>
  </si>
  <si>
    <t>Krycí nátěr (email) zámečnických konstrukcí jednonásobný syntetický standardní</t>
  </si>
  <si>
    <t>1668814462</t>
  </si>
  <si>
    <t>783806807</t>
  </si>
  <si>
    <t>Odstranění nátěrů z omítek odstraňovačem nátěrů s obroušením</t>
  </si>
  <si>
    <t>-1507219078</t>
  </si>
  <si>
    <t>(5+5+3,6+3,6+3,6+3,6+1,6+1,6)*3,3+(5+1,6)*3,6</t>
  </si>
  <si>
    <t>784</t>
  </si>
  <si>
    <t>Dokončovací práce - malby a tapety</t>
  </si>
  <si>
    <t>784111001</t>
  </si>
  <si>
    <t>Oprášení (ometení) podkladu v místnostech výšky do 3,80 m</t>
  </si>
  <si>
    <t>-452990661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</si>
  <si>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</si>
  <si>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</si>
  <si>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1711827427</t>
  </si>
  <si>
    <t>58124840</t>
  </si>
  <si>
    <t>páska malířská z PVC a UV odolná (7 dnů) do š 50mm</t>
  </si>
  <si>
    <t>953633979</t>
  </si>
  <si>
    <t>19,048*1,05 'Přepočtené koeficientem množství</t>
  </si>
  <si>
    <t>784181121</t>
  </si>
  <si>
    <t>Penetrace podkladu jednonásobná hloubková akrylátová bezbarvá v místnostech výšky do 3,80 m</t>
  </si>
  <si>
    <t>1454472658</t>
  </si>
  <si>
    <t>784211101</t>
  </si>
  <si>
    <t>Malby z malířských směsí otěruvzdorných za mokra dvojnásobné, bílé za mokra otěruvzdorné výborně v místnostech výšky do 3,80 m</t>
  </si>
  <si>
    <t>-1589922109</t>
  </si>
  <si>
    <t>HZS</t>
  </si>
  <si>
    <t>Hodinové zúčtovací sazby</t>
  </si>
  <si>
    <t>HZS2132</t>
  </si>
  <si>
    <t>Hodinové zúčtovací sazby profesí PSV provádění stavebních konstrukcí zámečník odborný</t>
  </si>
  <si>
    <t>2035470837</t>
  </si>
  <si>
    <t>51</t>
  </si>
  <si>
    <t>13611306</t>
  </si>
  <si>
    <t>plech ocelový černý žebrovaný S235JR slza tl 5mm tabule</t>
  </si>
  <si>
    <t>986013298</t>
  </si>
  <si>
    <t>03 - TS Mosty u Jablunkova</t>
  </si>
  <si>
    <t>7496652010</t>
  </si>
  <si>
    <t>Montáž usměrňovačů/nabíječů do 230/110 V DC do 230 V - včetně propojení silových a ovládacích kabelů, nastavení a seřízení usměrňovače, provedení zkoušek, dodání atestů a revizních zpráv</t>
  </si>
  <si>
    <t>326189195</t>
  </si>
  <si>
    <t>749660045R</t>
  </si>
  <si>
    <t>Vlastní spotřeba Usměrňovače 230/24 V DC 40A, tyristorově řízený proudový zdroj - dle technické specifikace</t>
  </si>
  <si>
    <t>-2059707434</t>
  </si>
  <si>
    <t>7496655014</t>
  </si>
  <si>
    <t>Montáž staničních baterií (akumulátorů) gelových do 12 V přes 40 do 100 Ah - montáž článků akumulátorové baterie včetně proudových propojek, propojení, kontrola spojů, provedení zkoušek, dodání atestů a revizních zpráv</t>
  </si>
  <si>
    <t>1672411045</t>
  </si>
  <si>
    <t>7496600670R</t>
  </si>
  <si>
    <t>Vlastní spotřeba Akumulátory Staniční olověné ventilem řízené gelové baterie (záložní baterie VRLA) 12V/92 Ah</t>
  </si>
  <si>
    <t>1629303366</t>
  </si>
  <si>
    <t>-1602074116</t>
  </si>
  <si>
    <t>7496676020</t>
  </si>
  <si>
    <t>Demontáž akumulátoru (baterie) do 12 V přes 40 do 100 Ah</t>
  </si>
  <si>
    <t>-1167845079</t>
  </si>
  <si>
    <t>-1100747779</t>
  </si>
  <si>
    <t>-692740585</t>
  </si>
  <si>
    <t>-342450858</t>
  </si>
  <si>
    <t>04 - TS Sedlnice</t>
  </si>
  <si>
    <t>846029912</t>
  </si>
  <si>
    <t>749660043R</t>
  </si>
  <si>
    <t>Vlastní spotřeba Usměrňovače 230/24 V DC 10A - dle technické specifikace</t>
  </si>
  <si>
    <t>1161872311</t>
  </si>
  <si>
    <t>853975107</t>
  </si>
  <si>
    <t>109095930</t>
  </si>
  <si>
    <t>2031864825</t>
  </si>
  <si>
    <t>1794833582</t>
  </si>
  <si>
    <t>863595220</t>
  </si>
  <si>
    <t>96805727</t>
  </si>
  <si>
    <t>572997680</t>
  </si>
  <si>
    <t>05 - VRN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</si>
  <si>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</si>
  <si>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</si>
  <si>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-225299952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</si>
  <si>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</si>
  <si>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</si>
  <si>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139227150</t>
  </si>
  <si>
    <t>Kč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</si>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</sst>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10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21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21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21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20210303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Údržba, opravy a odstraňování závad u SSZT 2020-2021 - Oprava napájecích zdrojů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Oblastní ředitelství Ostrava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3. 3. 2021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železnic, státní organizace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35</v>
      </c>
      <c r="AJ50" s="40"/>
      <c r="AK50" s="40"/>
      <c r="AL50" s="40"/>
      <c r="AM50" s="73" t="str">
        <f>IF(E20="","",E20)</f>
        <v>ing. Michaela Hodulová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ROUND(AG55+AG59,2)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21</v>
      </c>
      <c r="AR54" s="104"/>
      <c r="AS54" s="105">
        <f>ROUND(AS55+AS59,2)</f>
        <v>0</v>
      </c>
      <c r="AT54" s="106">
        <f>ROUND(SUM(AV54:AW54),2)</f>
        <v>0</v>
      </c>
      <c r="AU54" s="107">
        <f>ROUND(AU55+AU59,5)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ROUND(AZ55+AZ59,2)</f>
        <v>0</v>
      </c>
      <c r="BA54" s="106">
        <f>ROUND(BA55+BA59,2)</f>
        <v>0</v>
      </c>
      <c r="BB54" s="106">
        <f>ROUND(BB55+BB59,2)</f>
        <v>0</v>
      </c>
      <c r="BC54" s="106">
        <f>ROUND(BC55+BC59,2)</f>
        <v>0</v>
      </c>
      <c r="BD54" s="108">
        <f>ROUND(BD55+BD59,2)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7"/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ROUND(SUM(AG56:AG58),2)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79</v>
      </c>
      <c r="AR55" s="118"/>
      <c r="AS55" s="119">
        <f>ROUND(SUM(AS56:AS58),2)</f>
        <v>0</v>
      </c>
      <c r="AT55" s="120">
        <f>ROUND(SUM(AV55:AW55),2)</f>
        <v>0</v>
      </c>
      <c r="AU55" s="121">
        <f>ROUND(SUM(AU56:AU58),5)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ROUND(SUM(AZ56:AZ58),2)</f>
        <v>0</v>
      </c>
      <c r="BA55" s="120">
        <f>ROUND(SUM(BA56:BA58),2)</f>
        <v>0</v>
      </c>
      <c r="BB55" s="120">
        <f>ROUND(SUM(BB56:BB58),2)</f>
        <v>0</v>
      </c>
      <c r="BC55" s="120">
        <f>ROUND(SUM(BC56:BC58),2)</f>
        <v>0</v>
      </c>
      <c r="BD55" s="122">
        <f>ROUND(SUM(BD56:BD58),2)</f>
        <v>0</v>
      </c>
      <c r="BE55" s="7"/>
      <c r="BS55" s="123" t="s">
        <v>72</v>
      </c>
      <c r="BT55" s="123" t="s">
        <v>80</v>
      </c>
      <c r="BU55" s="123" t="s">
        <v>74</v>
      </c>
      <c r="BV55" s="123" t="s">
        <v>75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4" customFormat="1" ht="23.25" customHeight="1">
      <c r="A56" s="124" t="s">
        <v>83</v>
      </c>
      <c r="B56" s="63"/>
      <c r="C56" s="125"/>
      <c r="D56" s="125"/>
      <c r="E56" s="126" t="s">
        <v>84</v>
      </c>
      <c r="F56" s="126"/>
      <c r="G56" s="126"/>
      <c r="H56" s="126"/>
      <c r="I56" s="126"/>
      <c r="J56" s="125"/>
      <c r="K56" s="126" t="s">
        <v>85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'PS 01-01 - Olověné bateri...'!J32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86</v>
      </c>
      <c r="AR56" s="65"/>
      <c r="AS56" s="129">
        <v>0</v>
      </c>
      <c r="AT56" s="130">
        <f>ROUND(SUM(AV56:AW56),2)</f>
        <v>0</v>
      </c>
      <c r="AU56" s="131">
        <f>'PS 01-01 - Olověné bateri...'!P86</f>
        <v>0</v>
      </c>
      <c r="AV56" s="130">
        <f>'PS 01-01 - Olověné bateri...'!J35</f>
        <v>0</v>
      </c>
      <c r="AW56" s="130">
        <f>'PS 01-01 - Olověné bateri...'!J36</f>
        <v>0</v>
      </c>
      <c r="AX56" s="130">
        <f>'PS 01-01 - Olověné bateri...'!J37</f>
        <v>0</v>
      </c>
      <c r="AY56" s="130">
        <f>'PS 01-01 - Olověné bateri...'!J38</f>
        <v>0</v>
      </c>
      <c r="AZ56" s="130">
        <f>'PS 01-01 - Olověné bateri...'!F35</f>
        <v>0</v>
      </c>
      <c r="BA56" s="130">
        <f>'PS 01-01 - Olověné bateri...'!F36</f>
        <v>0</v>
      </c>
      <c r="BB56" s="130">
        <f>'PS 01-01 - Olověné bateri...'!F37</f>
        <v>0</v>
      </c>
      <c r="BC56" s="130">
        <f>'PS 01-01 - Olověné bateri...'!F38</f>
        <v>0</v>
      </c>
      <c r="BD56" s="132">
        <f>'PS 01-01 - Olověné bateri...'!F39</f>
        <v>0</v>
      </c>
      <c r="BE56" s="4"/>
      <c r="BT56" s="133" t="s">
        <v>82</v>
      </c>
      <c r="BV56" s="133" t="s">
        <v>75</v>
      </c>
      <c r="BW56" s="133" t="s">
        <v>87</v>
      </c>
      <c r="BX56" s="133" t="s">
        <v>81</v>
      </c>
      <c r="CL56" s="133" t="s">
        <v>19</v>
      </c>
    </row>
    <row r="57" s="4" customFormat="1" ht="23.25" customHeight="1">
      <c r="A57" s="124" t="s">
        <v>83</v>
      </c>
      <c r="B57" s="63"/>
      <c r="C57" s="125"/>
      <c r="D57" s="125"/>
      <c r="E57" s="126" t="s">
        <v>88</v>
      </c>
      <c r="F57" s="126"/>
      <c r="G57" s="126"/>
      <c r="H57" s="126"/>
      <c r="I57" s="126"/>
      <c r="J57" s="125"/>
      <c r="K57" s="126" t="s">
        <v>89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'PS 01-02 - Dobíječe - Sbo...'!J32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86</v>
      </c>
      <c r="AR57" s="65"/>
      <c r="AS57" s="129">
        <v>0</v>
      </c>
      <c r="AT57" s="130">
        <f>ROUND(SUM(AV57:AW57),2)</f>
        <v>0</v>
      </c>
      <c r="AU57" s="131">
        <f>'PS 01-02 - Dobíječe - Sbo...'!P86</f>
        <v>0</v>
      </c>
      <c r="AV57" s="130">
        <f>'PS 01-02 - Dobíječe - Sbo...'!J35</f>
        <v>0</v>
      </c>
      <c r="AW57" s="130">
        <f>'PS 01-02 - Dobíječe - Sbo...'!J36</f>
        <v>0</v>
      </c>
      <c r="AX57" s="130">
        <f>'PS 01-02 - Dobíječe - Sbo...'!J37</f>
        <v>0</v>
      </c>
      <c r="AY57" s="130">
        <f>'PS 01-02 - Dobíječe - Sbo...'!J38</f>
        <v>0</v>
      </c>
      <c r="AZ57" s="130">
        <f>'PS 01-02 - Dobíječe - Sbo...'!F35</f>
        <v>0</v>
      </c>
      <c r="BA57" s="130">
        <f>'PS 01-02 - Dobíječe - Sbo...'!F36</f>
        <v>0</v>
      </c>
      <c r="BB57" s="130">
        <f>'PS 01-02 - Dobíječe - Sbo...'!F37</f>
        <v>0</v>
      </c>
      <c r="BC57" s="130">
        <f>'PS 01-02 - Dobíječe - Sbo...'!F38</f>
        <v>0</v>
      </c>
      <c r="BD57" s="132">
        <f>'PS 01-02 - Dobíječe - Sbo...'!F39</f>
        <v>0</v>
      </c>
      <c r="BE57" s="4"/>
      <c r="BT57" s="133" t="s">
        <v>82</v>
      </c>
      <c r="BV57" s="133" t="s">
        <v>75</v>
      </c>
      <c r="BW57" s="133" t="s">
        <v>90</v>
      </c>
      <c r="BX57" s="133" t="s">
        <v>81</v>
      </c>
      <c r="CL57" s="133" t="s">
        <v>19</v>
      </c>
    </row>
    <row r="58" s="4" customFormat="1" ht="23.25" customHeight="1">
      <c r="A58" s="124" t="s">
        <v>83</v>
      </c>
      <c r="B58" s="63"/>
      <c r="C58" s="125"/>
      <c r="D58" s="125"/>
      <c r="E58" s="126" t="s">
        <v>91</v>
      </c>
      <c r="F58" s="126"/>
      <c r="G58" s="126"/>
      <c r="H58" s="126"/>
      <c r="I58" s="126"/>
      <c r="J58" s="125"/>
      <c r="K58" s="126" t="s">
        <v>92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'PS 01-03 - VON'!J32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86</v>
      </c>
      <c r="AR58" s="65"/>
      <c r="AS58" s="129">
        <v>0</v>
      </c>
      <c r="AT58" s="130">
        <f>ROUND(SUM(AV58:AW58),2)</f>
        <v>0</v>
      </c>
      <c r="AU58" s="131">
        <f>'PS 01-03 - VON'!P86</f>
        <v>0</v>
      </c>
      <c r="AV58" s="130">
        <f>'PS 01-03 - VON'!J35</f>
        <v>0</v>
      </c>
      <c r="AW58" s="130">
        <f>'PS 01-03 - VON'!J36</f>
        <v>0</v>
      </c>
      <c r="AX58" s="130">
        <f>'PS 01-03 - VON'!J37</f>
        <v>0</v>
      </c>
      <c r="AY58" s="130">
        <f>'PS 01-03 - VON'!J38</f>
        <v>0</v>
      </c>
      <c r="AZ58" s="130">
        <f>'PS 01-03 - VON'!F35</f>
        <v>0</v>
      </c>
      <c r="BA58" s="130">
        <f>'PS 01-03 - VON'!F36</f>
        <v>0</v>
      </c>
      <c r="BB58" s="130">
        <f>'PS 01-03 - VON'!F37</f>
        <v>0</v>
      </c>
      <c r="BC58" s="130">
        <f>'PS 01-03 - VON'!F38</f>
        <v>0</v>
      </c>
      <c r="BD58" s="132">
        <f>'PS 01-03 - VON'!F39</f>
        <v>0</v>
      </c>
      <c r="BE58" s="4"/>
      <c r="BT58" s="133" t="s">
        <v>82</v>
      </c>
      <c r="BV58" s="133" t="s">
        <v>75</v>
      </c>
      <c r="BW58" s="133" t="s">
        <v>93</v>
      </c>
      <c r="BX58" s="133" t="s">
        <v>81</v>
      </c>
      <c r="CL58" s="133" t="s">
        <v>19</v>
      </c>
    </row>
    <row r="59" s="7" customFormat="1" ht="24.75" customHeight="1">
      <c r="A59" s="7"/>
      <c r="B59" s="111"/>
      <c r="C59" s="112"/>
      <c r="D59" s="113" t="s">
        <v>94</v>
      </c>
      <c r="E59" s="113"/>
      <c r="F59" s="113"/>
      <c r="G59" s="113"/>
      <c r="H59" s="113"/>
      <c r="I59" s="114"/>
      <c r="J59" s="113" t="s">
        <v>95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ROUND(SUM(AG60:AG64),2)</f>
        <v>0</v>
      </c>
      <c r="AH59" s="114"/>
      <c r="AI59" s="114"/>
      <c r="AJ59" s="114"/>
      <c r="AK59" s="114"/>
      <c r="AL59" s="114"/>
      <c r="AM59" s="114"/>
      <c r="AN59" s="116">
        <f>SUM(AG59,AT59)</f>
        <v>0</v>
      </c>
      <c r="AO59" s="114"/>
      <c r="AP59" s="114"/>
      <c r="AQ59" s="117" t="s">
        <v>79</v>
      </c>
      <c r="AR59" s="118"/>
      <c r="AS59" s="119">
        <f>ROUND(SUM(AS60:AS64),2)</f>
        <v>0</v>
      </c>
      <c r="AT59" s="120">
        <f>ROUND(SUM(AV59:AW59),2)</f>
        <v>0</v>
      </c>
      <c r="AU59" s="121">
        <f>ROUND(SUM(AU60:AU64),5)</f>
        <v>0</v>
      </c>
      <c r="AV59" s="120">
        <f>ROUND(AZ59*L29,2)</f>
        <v>0</v>
      </c>
      <c r="AW59" s="120">
        <f>ROUND(BA59*L30,2)</f>
        <v>0</v>
      </c>
      <c r="AX59" s="120">
        <f>ROUND(BB59*L29,2)</f>
        <v>0</v>
      </c>
      <c r="AY59" s="120">
        <f>ROUND(BC59*L30,2)</f>
        <v>0</v>
      </c>
      <c r="AZ59" s="120">
        <f>ROUND(SUM(AZ60:AZ64),2)</f>
        <v>0</v>
      </c>
      <c r="BA59" s="120">
        <f>ROUND(SUM(BA60:BA64),2)</f>
        <v>0</v>
      </c>
      <c r="BB59" s="120">
        <f>ROUND(SUM(BB60:BB64),2)</f>
        <v>0</v>
      </c>
      <c r="BC59" s="120">
        <f>ROUND(SUM(BC60:BC64),2)</f>
        <v>0</v>
      </c>
      <c r="BD59" s="122">
        <f>ROUND(SUM(BD60:BD64),2)</f>
        <v>0</v>
      </c>
      <c r="BE59" s="7"/>
      <c r="BS59" s="123" t="s">
        <v>72</v>
      </c>
      <c r="BT59" s="123" t="s">
        <v>80</v>
      </c>
      <c r="BU59" s="123" t="s">
        <v>74</v>
      </c>
      <c r="BV59" s="123" t="s">
        <v>75</v>
      </c>
      <c r="BW59" s="123" t="s">
        <v>96</v>
      </c>
      <c r="BX59" s="123" t="s">
        <v>5</v>
      </c>
      <c r="CL59" s="123" t="s">
        <v>19</v>
      </c>
      <c r="CM59" s="123" t="s">
        <v>82</v>
      </c>
    </row>
    <row r="60" s="4" customFormat="1" ht="16.5" customHeight="1">
      <c r="A60" s="124" t="s">
        <v>83</v>
      </c>
      <c r="B60" s="63"/>
      <c r="C60" s="125"/>
      <c r="D60" s="125"/>
      <c r="E60" s="126" t="s">
        <v>97</v>
      </c>
      <c r="F60" s="126"/>
      <c r="G60" s="126"/>
      <c r="H60" s="126"/>
      <c r="I60" s="126"/>
      <c r="J60" s="125"/>
      <c r="K60" s="126" t="s">
        <v>98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'01 - NS Jablunkov'!J32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86</v>
      </c>
      <c r="AR60" s="65"/>
      <c r="AS60" s="129">
        <v>0</v>
      </c>
      <c r="AT60" s="130">
        <f>ROUND(SUM(AV60:AW60),2)</f>
        <v>0</v>
      </c>
      <c r="AU60" s="131">
        <f>'01 - NS Jablunkov'!P86</f>
        <v>0</v>
      </c>
      <c r="AV60" s="130">
        <f>'01 - NS Jablunkov'!J35</f>
        <v>0</v>
      </c>
      <c r="AW60" s="130">
        <f>'01 - NS Jablunkov'!J36</f>
        <v>0</v>
      </c>
      <c r="AX60" s="130">
        <f>'01 - NS Jablunkov'!J37</f>
        <v>0</v>
      </c>
      <c r="AY60" s="130">
        <f>'01 - NS Jablunkov'!J38</f>
        <v>0</v>
      </c>
      <c r="AZ60" s="130">
        <f>'01 - NS Jablunkov'!F35</f>
        <v>0</v>
      </c>
      <c r="BA60" s="130">
        <f>'01 - NS Jablunkov'!F36</f>
        <v>0</v>
      </c>
      <c r="BB60" s="130">
        <f>'01 - NS Jablunkov'!F37</f>
        <v>0</v>
      </c>
      <c r="BC60" s="130">
        <f>'01 - NS Jablunkov'!F38</f>
        <v>0</v>
      </c>
      <c r="BD60" s="132">
        <f>'01 - NS Jablunkov'!F39</f>
        <v>0</v>
      </c>
      <c r="BE60" s="4"/>
      <c r="BT60" s="133" t="s">
        <v>82</v>
      </c>
      <c r="BV60" s="133" t="s">
        <v>75</v>
      </c>
      <c r="BW60" s="133" t="s">
        <v>99</v>
      </c>
      <c r="BX60" s="133" t="s">
        <v>96</v>
      </c>
      <c r="CL60" s="133" t="s">
        <v>21</v>
      </c>
    </row>
    <row r="61" s="4" customFormat="1" ht="16.5" customHeight="1">
      <c r="A61" s="124" t="s">
        <v>83</v>
      </c>
      <c r="B61" s="63"/>
      <c r="C61" s="125"/>
      <c r="D61" s="125"/>
      <c r="E61" s="126" t="s">
        <v>100</v>
      </c>
      <c r="F61" s="126"/>
      <c r="G61" s="126"/>
      <c r="H61" s="126"/>
      <c r="I61" s="126"/>
      <c r="J61" s="125"/>
      <c r="K61" s="126" t="s">
        <v>101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'02 - NS Jablunkov - stave...'!J32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86</v>
      </c>
      <c r="AR61" s="65"/>
      <c r="AS61" s="129">
        <v>0</v>
      </c>
      <c r="AT61" s="130">
        <f>ROUND(SUM(AV61:AW61),2)</f>
        <v>0</v>
      </c>
      <c r="AU61" s="131">
        <f>'02 - NS Jablunkov - stave...'!P98</f>
        <v>0</v>
      </c>
      <c r="AV61" s="130">
        <f>'02 - NS Jablunkov - stave...'!J35</f>
        <v>0</v>
      </c>
      <c r="AW61" s="130">
        <f>'02 - NS Jablunkov - stave...'!J36</f>
        <v>0</v>
      </c>
      <c r="AX61" s="130">
        <f>'02 - NS Jablunkov - stave...'!J37</f>
        <v>0</v>
      </c>
      <c r="AY61" s="130">
        <f>'02 - NS Jablunkov - stave...'!J38</f>
        <v>0</v>
      </c>
      <c r="AZ61" s="130">
        <f>'02 - NS Jablunkov - stave...'!F35</f>
        <v>0</v>
      </c>
      <c r="BA61" s="130">
        <f>'02 - NS Jablunkov - stave...'!F36</f>
        <v>0</v>
      </c>
      <c r="BB61" s="130">
        <f>'02 - NS Jablunkov - stave...'!F37</f>
        <v>0</v>
      </c>
      <c r="BC61" s="130">
        <f>'02 - NS Jablunkov - stave...'!F38</f>
        <v>0</v>
      </c>
      <c r="BD61" s="132">
        <f>'02 - NS Jablunkov - stave...'!F39</f>
        <v>0</v>
      </c>
      <c r="BE61" s="4"/>
      <c r="BT61" s="133" t="s">
        <v>82</v>
      </c>
      <c r="BV61" s="133" t="s">
        <v>75</v>
      </c>
      <c r="BW61" s="133" t="s">
        <v>102</v>
      </c>
      <c r="BX61" s="133" t="s">
        <v>96</v>
      </c>
      <c r="CL61" s="133" t="s">
        <v>21</v>
      </c>
    </row>
    <row r="62" s="4" customFormat="1" ht="16.5" customHeight="1">
      <c r="A62" s="124" t="s">
        <v>83</v>
      </c>
      <c r="B62" s="63"/>
      <c r="C62" s="125"/>
      <c r="D62" s="125"/>
      <c r="E62" s="126" t="s">
        <v>103</v>
      </c>
      <c r="F62" s="126"/>
      <c r="G62" s="126"/>
      <c r="H62" s="126"/>
      <c r="I62" s="126"/>
      <c r="J62" s="125"/>
      <c r="K62" s="126" t="s">
        <v>104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'03 - TS Mosty u Jablunkova'!J32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86</v>
      </c>
      <c r="AR62" s="65"/>
      <c r="AS62" s="129">
        <v>0</v>
      </c>
      <c r="AT62" s="130">
        <f>ROUND(SUM(AV62:AW62),2)</f>
        <v>0</v>
      </c>
      <c r="AU62" s="131">
        <f>'03 - TS Mosty u Jablunkova'!P86</f>
        <v>0</v>
      </c>
      <c r="AV62" s="130">
        <f>'03 - TS Mosty u Jablunkova'!J35</f>
        <v>0</v>
      </c>
      <c r="AW62" s="130">
        <f>'03 - TS Mosty u Jablunkova'!J36</f>
        <v>0</v>
      </c>
      <c r="AX62" s="130">
        <f>'03 - TS Mosty u Jablunkova'!J37</f>
        <v>0</v>
      </c>
      <c r="AY62" s="130">
        <f>'03 - TS Mosty u Jablunkova'!J38</f>
        <v>0</v>
      </c>
      <c r="AZ62" s="130">
        <f>'03 - TS Mosty u Jablunkova'!F35</f>
        <v>0</v>
      </c>
      <c r="BA62" s="130">
        <f>'03 - TS Mosty u Jablunkova'!F36</f>
        <v>0</v>
      </c>
      <c r="BB62" s="130">
        <f>'03 - TS Mosty u Jablunkova'!F37</f>
        <v>0</v>
      </c>
      <c r="BC62" s="130">
        <f>'03 - TS Mosty u Jablunkova'!F38</f>
        <v>0</v>
      </c>
      <c r="BD62" s="132">
        <f>'03 - TS Mosty u Jablunkova'!F39</f>
        <v>0</v>
      </c>
      <c r="BE62" s="4"/>
      <c r="BT62" s="133" t="s">
        <v>82</v>
      </c>
      <c r="BV62" s="133" t="s">
        <v>75</v>
      </c>
      <c r="BW62" s="133" t="s">
        <v>105</v>
      </c>
      <c r="BX62" s="133" t="s">
        <v>96</v>
      </c>
      <c r="CL62" s="133" t="s">
        <v>21</v>
      </c>
    </row>
    <row r="63" s="4" customFormat="1" ht="16.5" customHeight="1">
      <c r="A63" s="124" t="s">
        <v>83</v>
      </c>
      <c r="B63" s="63"/>
      <c r="C63" s="125"/>
      <c r="D63" s="125"/>
      <c r="E63" s="126" t="s">
        <v>106</v>
      </c>
      <c r="F63" s="126"/>
      <c r="G63" s="126"/>
      <c r="H63" s="126"/>
      <c r="I63" s="126"/>
      <c r="J63" s="125"/>
      <c r="K63" s="126" t="s">
        <v>107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'04 - TS Sedlnice'!J32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86</v>
      </c>
      <c r="AR63" s="65"/>
      <c r="AS63" s="129">
        <v>0</v>
      </c>
      <c r="AT63" s="130">
        <f>ROUND(SUM(AV63:AW63),2)</f>
        <v>0</v>
      </c>
      <c r="AU63" s="131">
        <f>'04 - TS Sedlnice'!P86</f>
        <v>0</v>
      </c>
      <c r="AV63" s="130">
        <f>'04 - TS Sedlnice'!J35</f>
        <v>0</v>
      </c>
      <c r="AW63" s="130">
        <f>'04 - TS Sedlnice'!J36</f>
        <v>0</v>
      </c>
      <c r="AX63" s="130">
        <f>'04 - TS Sedlnice'!J37</f>
        <v>0</v>
      </c>
      <c r="AY63" s="130">
        <f>'04 - TS Sedlnice'!J38</f>
        <v>0</v>
      </c>
      <c r="AZ63" s="130">
        <f>'04 - TS Sedlnice'!F35</f>
        <v>0</v>
      </c>
      <c r="BA63" s="130">
        <f>'04 - TS Sedlnice'!F36</f>
        <v>0</v>
      </c>
      <c r="BB63" s="130">
        <f>'04 - TS Sedlnice'!F37</f>
        <v>0</v>
      </c>
      <c r="BC63" s="130">
        <f>'04 - TS Sedlnice'!F38</f>
        <v>0</v>
      </c>
      <c r="BD63" s="132">
        <f>'04 - TS Sedlnice'!F39</f>
        <v>0</v>
      </c>
      <c r="BE63" s="4"/>
      <c r="BT63" s="133" t="s">
        <v>82</v>
      </c>
      <c r="BV63" s="133" t="s">
        <v>75</v>
      </c>
      <c r="BW63" s="133" t="s">
        <v>108</v>
      </c>
      <c r="BX63" s="133" t="s">
        <v>96</v>
      </c>
      <c r="CL63" s="133" t="s">
        <v>21</v>
      </c>
    </row>
    <row r="64" s="4" customFormat="1" ht="16.5" customHeight="1">
      <c r="A64" s="124" t="s">
        <v>83</v>
      </c>
      <c r="B64" s="63"/>
      <c r="C64" s="125"/>
      <c r="D64" s="125"/>
      <c r="E64" s="126" t="s">
        <v>109</v>
      </c>
      <c r="F64" s="126"/>
      <c r="G64" s="126"/>
      <c r="H64" s="126"/>
      <c r="I64" s="126"/>
      <c r="J64" s="125"/>
      <c r="K64" s="126" t="s">
        <v>110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7">
        <f>'05 - VRN'!J32</f>
        <v>0</v>
      </c>
      <c r="AH64" s="125"/>
      <c r="AI64" s="125"/>
      <c r="AJ64" s="125"/>
      <c r="AK64" s="125"/>
      <c r="AL64" s="125"/>
      <c r="AM64" s="125"/>
      <c r="AN64" s="127">
        <f>SUM(AG64,AT64)</f>
        <v>0</v>
      </c>
      <c r="AO64" s="125"/>
      <c r="AP64" s="125"/>
      <c r="AQ64" s="128" t="s">
        <v>86</v>
      </c>
      <c r="AR64" s="65"/>
      <c r="AS64" s="134">
        <v>0</v>
      </c>
      <c r="AT64" s="135">
        <f>ROUND(SUM(AV64:AW64),2)</f>
        <v>0</v>
      </c>
      <c r="AU64" s="136">
        <f>'05 - VRN'!P87</f>
        <v>0</v>
      </c>
      <c r="AV64" s="135">
        <f>'05 - VRN'!J35</f>
        <v>0</v>
      </c>
      <c r="AW64" s="135">
        <f>'05 - VRN'!J36</f>
        <v>0</v>
      </c>
      <c r="AX64" s="135">
        <f>'05 - VRN'!J37</f>
        <v>0</v>
      </c>
      <c r="AY64" s="135">
        <f>'05 - VRN'!J38</f>
        <v>0</v>
      </c>
      <c r="AZ64" s="135">
        <f>'05 - VRN'!F35</f>
        <v>0</v>
      </c>
      <c r="BA64" s="135">
        <f>'05 - VRN'!F36</f>
        <v>0</v>
      </c>
      <c r="BB64" s="135">
        <f>'05 - VRN'!F37</f>
        <v>0</v>
      </c>
      <c r="BC64" s="135">
        <f>'05 - VRN'!F38</f>
        <v>0</v>
      </c>
      <c r="BD64" s="137">
        <f>'05 - VRN'!F39</f>
        <v>0</v>
      </c>
      <c r="BE64" s="4"/>
      <c r="BT64" s="133" t="s">
        <v>82</v>
      </c>
      <c r="BV64" s="133" t="s">
        <v>75</v>
      </c>
      <c r="BW64" s="133" t="s">
        <v>111</v>
      </c>
      <c r="BX64" s="133" t="s">
        <v>96</v>
      </c>
      <c r="CL64" s="133" t="s">
        <v>21</v>
      </c>
    </row>
    <row r="65" s="2" customFormat="1" ht="30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4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44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</row>
  </sheetData>
  <sheetProtection sheet="1" formatColumns="0" formatRows="0" objects="1" scenarios="1" spinCount="100000" saltValue="x3hoqnNUOvch8hekLSKCJIh3PqWgd3w9HBJdnwkFw8B9HVTcdxlUzhcqMHKABJAWwzXT/EkWNuNL4P3ilSVisQ==" hashValue="fzJ3DyKwlgNbgz96j0DZXb/GLHn8hdL+QfieSM4UuD1Aixi3vUOoeHT+l33eVdjFi4IqTpM00jKZlci3XB9K5g==" algorithmName="SHA-512" password="CC35"/>
  <mergeCells count="78">
    <mergeCell ref="C52:G52"/>
    <mergeCell ref="D59:H59"/>
    <mergeCell ref="D55:H55"/>
    <mergeCell ref="E57:I57"/>
    <mergeCell ref="E64:I64"/>
    <mergeCell ref="E58:I58"/>
    <mergeCell ref="E63:I63"/>
    <mergeCell ref="E62:I62"/>
    <mergeCell ref="E61:I61"/>
    <mergeCell ref="E60:I60"/>
    <mergeCell ref="E56:I56"/>
    <mergeCell ref="I52:AF52"/>
    <mergeCell ref="J55:AF55"/>
    <mergeCell ref="J59:AF59"/>
    <mergeCell ref="K56:AF56"/>
    <mergeCell ref="K64:AF64"/>
    <mergeCell ref="K60:AF60"/>
    <mergeCell ref="K61:AF61"/>
    <mergeCell ref="K62:AF62"/>
    <mergeCell ref="K63:AF63"/>
    <mergeCell ref="K57:AF57"/>
    <mergeCell ref="K58:AF58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4:AM64"/>
    <mergeCell ref="AG57:AM57"/>
    <mergeCell ref="AG58:AM58"/>
    <mergeCell ref="AG56:AM56"/>
    <mergeCell ref="AG59:AM59"/>
    <mergeCell ref="AG52:AM52"/>
    <mergeCell ref="AG55:AM55"/>
    <mergeCell ref="AG62:AM62"/>
    <mergeCell ref="AG60:AM60"/>
    <mergeCell ref="AG63:AM63"/>
    <mergeCell ref="AG61:AM61"/>
    <mergeCell ref="AM47:AN47"/>
    <mergeCell ref="AM49:AP49"/>
    <mergeCell ref="AM50:AP50"/>
    <mergeCell ref="AN63:AP63"/>
    <mergeCell ref="AN64:AP64"/>
    <mergeCell ref="AN62:AP62"/>
    <mergeCell ref="AN61:AP61"/>
    <mergeCell ref="AN57:AP57"/>
    <mergeCell ref="AN55:AP55"/>
    <mergeCell ref="AN60:AP60"/>
    <mergeCell ref="AN59:AP59"/>
    <mergeCell ref="AN56:AP56"/>
    <mergeCell ref="AN52:AP52"/>
    <mergeCell ref="AN58:AP58"/>
    <mergeCell ref="AS49:AT51"/>
    <mergeCell ref="AN54:AP54"/>
  </mergeCells>
  <hyperlinks>
    <hyperlink ref="A56" location="'PS 01-01 - Olověné bateri...'!C2" display="/"/>
    <hyperlink ref="A57" location="'PS 01-02 - Dobíječe - Sbo...'!C2" display="/"/>
    <hyperlink ref="A58" location="'PS 01-03 - VON'!C2" display="/"/>
    <hyperlink ref="A60" location="'01 - NS Jablunkov'!C2" display="/"/>
    <hyperlink ref="A61" location="'02 - NS Jablunkov - stave...'!C2" display="/"/>
    <hyperlink ref="A62" location="'03 - TS Mosty u Jablunkova'!C2" display="/"/>
    <hyperlink ref="A63" location="'04 - TS Sedlnice'!C2" display="/"/>
    <hyperlink ref="A64" location="'05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5" customFormat="1" ht="45" customHeight="1">
      <c r="B3" s="270"/>
      <c r="C3" s="271" t="s">
        <v>710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711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712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713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714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715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716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717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718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719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720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721</v>
      </c>
      <c r="F18" s="277" t="s">
        <v>722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723</v>
      </c>
      <c r="F19" s="277" t="s">
        <v>724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79</v>
      </c>
      <c r="F20" s="277" t="s">
        <v>725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92</v>
      </c>
      <c r="F21" s="277" t="s">
        <v>726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135</v>
      </c>
      <c r="F22" s="277" t="s">
        <v>136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86</v>
      </c>
      <c r="F23" s="277" t="s">
        <v>727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728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729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730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731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732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733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734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735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736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123</v>
      </c>
      <c r="F36" s="277"/>
      <c r="G36" s="277" t="s">
        <v>737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738</v>
      </c>
      <c r="F37" s="277"/>
      <c r="G37" s="277" t="s">
        <v>739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54</v>
      </c>
      <c r="F38" s="277"/>
      <c r="G38" s="277" t="s">
        <v>740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55</v>
      </c>
      <c r="F39" s="277"/>
      <c r="G39" s="277" t="s">
        <v>741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124</v>
      </c>
      <c r="F40" s="277"/>
      <c r="G40" s="277" t="s">
        <v>742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125</v>
      </c>
      <c r="F41" s="277"/>
      <c r="G41" s="277" t="s">
        <v>743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744</v>
      </c>
      <c r="F42" s="277"/>
      <c r="G42" s="277" t="s">
        <v>745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746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747</v>
      </c>
      <c r="F44" s="277"/>
      <c r="G44" s="277" t="s">
        <v>748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127</v>
      </c>
      <c r="F45" s="277"/>
      <c r="G45" s="277" t="s">
        <v>749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750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751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752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753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754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755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756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757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758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759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760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761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762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763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764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765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766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767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768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769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770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771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772</v>
      </c>
      <c r="D76" s="295"/>
      <c r="E76" s="295"/>
      <c r="F76" s="295" t="s">
        <v>773</v>
      </c>
      <c r="G76" s="296"/>
      <c r="H76" s="295" t="s">
        <v>55</v>
      </c>
      <c r="I76" s="295" t="s">
        <v>58</v>
      </c>
      <c r="J76" s="295" t="s">
        <v>774</v>
      </c>
      <c r="K76" s="294"/>
    </row>
    <row r="77" s="1" customFormat="1" ht="17.25" customHeight="1">
      <c r="B77" s="292"/>
      <c r="C77" s="297" t="s">
        <v>775</v>
      </c>
      <c r="D77" s="297"/>
      <c r="E77" s="297"/>
      <c r="F77" s="298" t="s">
        <v>776</v>
      </c>
      <c r="G77" s="299"/>
      <c r="H77" s="297"/>
      <c r="I77" s="297"/>
      <c r="J77" s="297" t="s">
        <v>777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54</v>
      </c>
      <c r="D79" s="302"/>
      <c r="E79" s="302"/>
      <c r="F79" s="303" t="s">
        <v>778</v>
      </c>
      <c r="G79" s="304"/>
      <c r="H79" s="280" t="s">
        <v>779</v>
      </c>
      <c r="I79" s="280" t="s">
        <v>780</v>
      </c>
      <c r="J79" s="280">
        <v>20</v>
      </c>
      <c r="K79" s="294"/>
    </row>
    <row r="80" s="1" customFormat="1" ht="15" customHeight="1">
      <c r="B80" s="292"/>
      <c r="C80" s="280" t="s">
        <v>781</v>
      </c>
      <c r="D80" s="280"/>
      <c r="E80" s="280"/>
      <c r="F80" s="303" t="s">
        <v>778</v>
      </c>
      <c r="G80" s="304"/>
      <c r="H80" s="280" t="s">
        <v>782</v>
      </c>
      <c r="I80" s="280" t="s">
        <v>780</v>
      </c>
      <c r="J80" s="280">
        <v>120</v>
      </c>
      <c r="K80" s="294"/>
    </row>
    <row r="81" s="1" customFormat="1" ht="15" customHeight="1">
      <c r="B81" s="305"/>
      <c r="C81" s="280" t="s">
        <v>783</v>
      </c>
      <c r="D81" s="280"/>
      <c r="E81" s="280"/>
      <c r="F81" s="303" t="s">
        <v>784</v>
      </c>
      <c r="G81" s="304"/>
      <c r="H81" s="280" t="s">
        <v>785</v>
      </c>
      <c r="I81" s="280" t="s">
        <v>780</v>
      </c>
      <c r="J81" s="280">
        <v>50</v>
      </c>
      <c r="K81" s="294"/>
    </row>
    <row r="82" s="1" customFormat="1" ht="15" customHeight="1">
      <c r="B82" s="305"/>
      <c r="C82" s="280" t="s">
        <v>786</v>
      </c>
      <c r="D82" s="280"/>
      <c r="E82" s="280"/>
      <c r="F82" s="303" t="s">
        <v>778</v>
      </c>
      <c r="G82" s="304"/>
      <c r="H82" s="280" t="s">
        <v>787</v>
      </c>
      <c r="I82" s="280" t="s">
        <v>788</v>
      </c>
      <c r="J82" s="280"/>
      <c r="K82" s="294"/>
    </row>
    <row r="83" s="1" customFormat="1" ht="15" customHeight="1">
      <c r="B83" s="305"/>
      <c r="C83" s="306" t="s">
        <v>789</v>
      </c>
      <c r="D83" s="306"/>
      <c r="E83" s="306"/>
      <c r="F83" s="307" t="s">
        <v>784</v>
      </c>
      <c r="G83" s="306"/>
      <c r="H83" s="306" t="s">
        <v>790</v>
      </c>
      <c r="I83" s="306" t="s">
        <v>780</v>
      </c>
      <c r="J83" s="306">
        <v>15</v>
      </c>
      <c r="K83" s="294"/>
    </row>
    <row r="84" s="1" customFormat="1" ht="15" customHeight="1">
      <c r="B84" s="305"/>
      <c r="C84" s="306" t="s">
        <v>791</v>
      </c>
      <c r="D84" s="306"/>
      <c r="E84" s="306"/>
      <c r="F84" s="307" t="s">
        <v>784</v>
      </c>
      <c r="G84" s="306"/>
      <c r="H84" s="306" t="s">
        <v>792</v>
      </c>
      <c r="I84" s="306" t="s">
        <v>780</v>
      </c>
      <c r="J84" s="306">
        <v>15</v>
      </c>
      <c r="K84" s="294"/>
    </row>
    <row r="85" s="1" customFormat="1" ht="15" customHeight="1">
      <c r="B85" s="305"/>
      <c r="C85" s="306" t="s">
        <v>793</v>
      </c>
      <c r="D85" s="306"/>
      <c r="E85" s="306"/>
      <c r="F85" s="307" t="s">
        <v>784</v>
      </c>
      <c r="G85" s="306"/>
      <c r="H85" s="306" t="s">
        <v>794</v>
      </c>
      <c r="I85" s="306" t="s">
        <v>780</v>
      </c>
      <c r="J85" s="306">
        <v>20</v>
      </c>
      <c r="K85" s="294"/>
    </row>
    <row r="86" s="1" customFormat="1" ht="15" customHeight="1">
      <c r="B86" s="305"/>
      <c r="C86" s="306" t="s">
        <v>795</v>
      </c>
      <c r="D86" s="306"/>
      <c r="E86" s="306"/>
      <c r="F86" s="307" t="s">
        <v>784</v>
      </c>
      <c r="G86" s="306"/>
      <c r="H86" s="306" t="s">
        <v>796</v>
      </c>
      <c r="I86" s="306" t="s">
        <v>780</v>
      </c>
      <c r="J86" s="306">
        <v>20</v>
      </c>
      <c r="K86" s="294"/>
    </row>
    <row r="87" s="1" customFormat="1" ht="15" customHeight="1">
      <c r="B87" s="305"/>
      <c r="C87" s="280" t="s">
        <v>797</v>
      </c>
      <c r="D87" s="280"/>
      <c r="E87" s="280"/>
      <c r="F87" s="303" t="s">
        <v>784</v>
      </c>
      <c r="G87" s="304"/>
      <c r="H87" s="280" t="s">
        <v>798</v>
      </c>
      <c r="I87" s="280" t="s">
        <v>780</v>
      </c>
      <c r="J87" s="280">
        <v>50</v>
      </c>
      <c r="K87" s="294"/>
    </row>
    <row r="88" s="1" customFormat="1" ht="15" customHeight="1">
      <c r="B88" s="305"/>
      <c r="C88" s="280" t="s">
        <v>799</v>
      </c>
      <c r="D88" s="280"/>
      <c r="E88" s="280"/>
      <c r="F88" s="303" t="s">
        <v>784</v>
      </c>
      <c r="G88" s="304"/>
      <c r="H88" s="280" t="s">
        <v>800</v>
      </c>
      <c r="I88" s="280" t="s">
        <v>780</v>
      </c>
      <c r="J88" s="280">
        <v>20</v>
      </c>
      <c r="K88" s="294"/>
    </row>
    <row r="89" s="1" customFormat="1" ht="15" customHeight="1">
      <c r="B89" s="305"/>
      <c r="C89" s="280" t="s">
        <v>801</v>
      </c>
      <c r="D89" s="280"/>
      <c r="E89" s="280"/>
      <c r="F89" s="303" t="s">
        <v>784</v>
      </c>
      <c r="G89" s="304"/>
      <c r="H89" s="280" t="s">
        <v>802</v>
      </c>
      <c r="I89" s="280" t="s">
        <v>780</v>
      </c>
      <c r="J89" s="280">
        <v>20</v>
      </c>
      <c r="K89" s="294"/>
    </row>
    <row r="90" s="1" customFormat="1" ht="15" customHeight="1">
      <c r="B90" s="305"/>
      <c r="C90" s="280" t="s">
        <v>803</v>
      </c>
      <c r="D90" s="280"/>
      <c r="E90" s="280"/>
      <c r="F90" s="303" t="s">
        <v>784</v>
      </c>
      <c r="G90" s="304"/>
      <c r="H90" s="280" t="s">
        <v>804</v>
      </c>
      <c r="I90" s="280" t="s">
        <v>780</v>
      </c>
      <c r="J90" s="280">
        <v>50</v>
      </c>
      <c r="K90" s="294"/>
    </row>
    <row r="91" s="1" customFormat="1" ht="15" customHeight="1">
      <c r="B91" s="305"/>
      <c r="C91" s="280" t="s">
        <v>805</v>
      </c>
      <c r="D91" s="280"/>
      <c r="E91" s="280"/>
      <c r="F91" s="303" t="s">
        <v>784</v>
      </c>
      <c r="G91" s="304"/>
      <c r="H91" s="280" t="s">
        <v>805</v>
      </c>
      <c r="I91" s="280" t="s">
        <v>780</v>
      </c>
      <c r="J91" s="280">
        <v>50</v>
      </c>
      <c r="K91" s="294"/>
    </row>
    <row r="92" s="1" customFormat="1" ht="15" customHeight="1">
      <c r="B92" s="305"/>
      <c r="C92" s="280" t="s">
        <v>806</v>
      </c>
      <c r="D92" s="280"/>
      <c r="E92" s="280"/>
      <c r="F92" s="303" t="s">
        <v>784</v>
      </c>
      <c r="G92" s="304"/>
      <c r="H92" s="280" t="s">
        <v>807</v>
      </c>
      <c r="I92" s="280" t="s">
        <v>780</v>
      </c>
      <c r="J92" s="280">
        <v>255</v>
      </c>
      <c r="K92" s="294"/>
    </row>
    <row r="93" s="1" customFormat="1" ht="15" customHeight="1">
      <c r="B93" s="305"/>
      <c r="C93" s="280" t="s">
        <v>808</v>
      </c>
      <c r="D93" s="280"/>
      <c r="E93" s="280"/>
      <c r="F93" s="303" t="s">
        <v>778</v>
      </c>
      <c r="G93" s="304"/>
      <c r="H93" s="280" t="s">
        <v>809</v>
      </c>
      <c r="I93" s="280" t="s">
        <v>810</v>
      </c>
      <c r="J93" s="280"/>
      <c r="K93" s="294"/>
    </row>
    <row r="94" s="1" customFormat="1" ht="15" customHeight="1">
      <c r="B94" s="305"/>
      <c r="C94" s="280" t="s">
        <v>811</v>
      </c>
      <c r="D94" s="280"/>
      <c r="E94" s="280"/>
      <c r="F94" s="303" t="s">
        <v>778</v>
      </c>
      <c r="G94" s="304"/>
      <c r="H94" s="280" t="s">
        <v>812</v>
      </c>
      <c r="I94" s="280" t="s">
        <v>813</v>
      </c>
      <c r="J94" s="280"/>
      <c r="K94" s="294"/>
    </row>
    <row r="95" s="1" customFormat="1" ht="15" customHeight="1">
      <c r="B95" s="305"/>
      <c r="C95" s="280" t="s">
        <v>814</v>
      </c>
      <c r="D95" s="280"/>
      <c r="E95" s="280"/>
      <c r="F95" s="303" t="s">
        <v>778</v>
      </c>
      <c r="G95" s="304"/>
      <c r="H95" s="280" t="s">
        <v>814</v>
      </c>
      <c r="I95" s="280" t="s">
        <v>813</v>
      </c>
      <c r="J95" s="280"/>
      <c r="K95" s="294"/>
    </row>
    <row r="96" s="1" customFormat="1" ht="15" customHeight="1">
      <c r="B96" s="305"/>
      <c r="C96" s="280" t="s">
        <v>39</v>
      </c>
      <c r="D96" s="280"/>
      <c r="E96" s="280"/>
      <c r="F96" s="303" t="s">
        <v>778</v>
      </c>
      <c r="G96" s="304"/>
      <c r="H96" s="280" t="s">
        <v>815</v>
      </c>
      <c r="I96" s="280" t="s">
        <v>813</v>
      </c>
      <c r="J96" s="280"/>
      <c r="K96" s="294"/>
    </row>
    <row r="97" s="1" customFormat="1" ht="15" customHeight="1">
      <c r="B97" s="305"/>
      <c r="C97" s="280" t="s">
        <v>49</v>
      </c>
      <c r="D97" s="280"/>
      <c r="E97" s="280"/>
      <c r="F97" s="303" t="s">
        <v>778</v>
      </c>
      <c r="G97" s="304"/>
      <c r="H97" s="280" t="s">
        <v>816</v>
      </c>
      <c r="I97" s="280" t="s">
        <v>813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817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772</v>
      </c>
      <c r="D103" s="295"/>
      <c r="E103" s="295"/>
      <c r="F103" s="295" t="s">
        <v>773</v>
      </c>
      <c r="G103" s="296"/>
      <c r="H103" s="295" t="s">
        <v>55</v>
      </c>
      <c r="I103" s="295" t="s">
        <v>58</v>
      </c>
      <c r="J103" s="295" t="s">
        <v>774</v>
      </c>
      <c r="K103" s="294"/>
    </row>
    <row r="104" s="1" customFormat="1" ht="17.25" customHeight="1">
      <c r="B104" s="292"/>
      <c r="C104" s="297" t="s">
        <v>775</v>
      </c>
      <c r="D104" s="297"/>
      <c r="E104" s="297"/>
      <c r="F104" s="298" t="s">
        <v>776</v>
      </c>
      <c r="G104" s="299"/>
      <c r="H104" s="297"/>
      <c r="I104" s="297"/>
      <c r="J104" s="297" t="s">
        <v>777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54</v>
      </c>
      <c r="D106" s="302"/>
      <c r="E106" s="302"/>
      <c r="F106" s="303" t="s">
        <v>778</v>
      </c>
      <c r="G106" s="280"/>
      <c r="H106" s="280" t="s">
        <v>818</v>
      </c>
      <c r="I106" s="280" t="s">
        <v>780</v>
      </c>
      <c r="J106" s="280">
        <v>20</v>
      </c>
      <c r="K106" s="294"/>
    </row>
    <row r="107" s="1" customFormat="1" ht="15" customHeight="1">
      <c r="B107" s="292"/>
      <c r="C107" s="280" t="s">
        <v>781</v>
      </c>
      <c r="D107" s="280"/>
      <c r="E107" s="280"/>
      <c r="F107" s="303" t="s">
        <v>778</v>
      </c>
      <c r="G107" s="280"/>
      <c r="H107" s="280" t="s">
        <v>818</v>
      </c>
      <c r="I107" s="280" t="s">
        <v>780</v>
      </c>
      <c r="J107" s="280">
        <v>120</v>
      </c>
      <c r="K107" s="294"/>
    </row>
    <row r="108" s="1" customFormat="1" ht="15" customHeight="1">
      <c r="B108" s="305"/>
      <c r="C108" s="280" t="s">
        <v>783</v>
      </c>
      <c r="D108" s="280"/>
      <c r="E108" s="280"/>
      <c r="F108" s="303" t="s">
        <v>784</v>
      </c>
      <c r="G108" s="280"/>
      <c r="H108" s="280" t="s">
        <v>818</v>
      </c>
      <c r="I108" s="280" t="s">
        <v>780</v>
      </c>
      <c r="J108" s="280">
        <v>50</v>
      </c>
      <c r="K108" s="294"/>
    </row>
    <row r="109" s="1" customFormat="1" ht="15" customHeight="1">
      <c r="B109" s="305"/>
      <c r="C109" s="280" t="s">
        <v>786</v>
      </c>
      <c r="D109" s="280"/>
      <c r="E109" s="280"/>
      <c r="F109" s="303" t="s">
        <v>778</v>
      </c>
      <c r="G109" s="280"/>
      <c r="H109" s="280" t="s">
        <v>818</v>
      </c>
      <c r="I109" s="280" t="s">
        <v>788</v>
      </c>
      <c r="J109" s="280"/>
      <c r="K109" s="294"/>
    </row>
    <row r="110" s="1" customFormat="1" ht="15" customHeight="1">
      <c r="B110" s="305"/>
      <c r="C110" s="280" t="s">
        <v>797</v>
      </c>
      <c r="D110" s="280"/>
      <c r="E110" s="280"/>
      <c r="F110" s="303" t="s">
        <v>784</v>
      </c>
      <c r="G110" s="280"/>
      <c r="H110" s="280" t="s">
        <v>818</v>
      </c>
      <c r="I110" s="280" t="s">
        <v>780</v>
      </c>
      <c r="J110" s="280">
        <v>50</v>
      </c>
      <c r="K110" s="294"/>
    </row>
    <row r="111" s="1" customFormat="1" ht="15" customHeight="1">
      <c r="B111" s="305"/>
      <c r="C111" s="280" t="s">
        <v>805</v>
      </c>
      <c r="D111" s="280"/>
      <c r="E111" s="280"/>
      <c r="F111" s="303" t="s">
        <v>784</v>
      </c>
      <c r="G111" s="280"/>
      <c r="H111" s="280" t="s">
        <v>818</v>
      </c>
      <c r="I111" s="280" t="s">
        <v>780</v>
      </c>
      <c r="J111" s="280">
        <v>50</v>
      </c>
      <c r="K111" s="294"/>
    </row>
    <row r="112" s="1" customFormat="1" ht="15" customHeight="1">
      <c r="B112" s="305"/>
      <c r="C112" s="280" t="s">
        <v>803</v>
      </c>
      <c r="D112" s="280"/>
      <c r="E112" s="280"/>
      <c r="F112" s="303" t="s">
        <v>784</v>
      </c>
      <c r="G112" s="280"/>
      <c r="H112" s="280" t="s">
        <v>818</v>
      </c>
      <c r="I112" s="280" t="s">
        <v>780</v>
      </c>
      <c r="J112" s="280">
        <v>50</v>
      </c>
      <c r="K112" s="294"/>
    </row>
    <row r="113" s="1" customFormat="1" ht="15" customHeight="1">
      <c r="B113" s="305"/>
      <c r="C113" s="280" t="s">
        <v>54</v>
      </c>
      <c r="D113" s="280"/>
      <c r="E113" s="280"/>
      <c r="F113" s="303" t="s">
        <v>778</v>
      </c>
      <c r="G113" s="280"/>
      <c r="H113" s="280" t="s">
        <v>819</v>
      </c>
      <c r="I113" s="280" t="s">
        <v>780</v>
      </c>
      <c r="J113" s="280">
        <v>20</v>
      </c>
      <c r="K113" s="294"/>
    </row>
    <row r="114" s="1" customFormat="1" ht="15" customHeight="1">
      <c r="B114" s="305"/>
      <c r="C114" s="280" t="s">
        <v>820</v>
      </c>
      <c r="D114" s="280"/>
      <c r="E114" s="280"/>
      <c r="F114" s="303" t="s">
        <v>778</v>
      </c>
      <c r="G114" s="280"/>
      <c r="H114" s="280" t="s">
        <v>821</v>
      </c>
      <c r="I114" s="280" t="s">
        <v>780</v>
      </c>
      <c r="J114" s="280">
        <v>120</v>
      </c>
      <c r="K114" s="294"/>
    </row>
    <row r="115" s="1" customFormat="1" ht="15" customHeight="1">
      <c r="B115" s="305"/>
      <c r="C115" s="280" t="s">
        <v>39</v>
      </c>
      <c r="D115" s="280"/>
      <c r="E115" s="280"/>
      <c r="F115" s="303" t="s">
        <v>778</v>
      </c>
      <c r="G115" s="280"/>
      <c r="H115" s="280" t="s">
        <v>822</v>
      </c>
      <c r="I115" s="280" t="s">
        <v>813</v>
      </c>
      <c r="J115" s="280"/>
      <c r="K115" s="294"/>
    </row>
    <row r="116" s="1" customFormat="1" ht="15" customHeight="1">
      <c r="B116" s="305"/>
      <c r="C116" s="280" t="s">
        <v>49</v>
      </c>
      <c r="D116" s="280"/>
      <c r="E116" s="280"/>
      <c r="F116" s="303" t="s">
        <v>778</v>
      </c>
      <c r="G116" s="280"/>
      <c r="H116" s="280" t="s">
        <v>823</v>
      </c>
      <c r="I116" s="280" t="s">
        <v>813</v>
      </c>
      <c r="J116" s="280"/>
      <c r="K116" s="294"/>
    </row>
    <row r="117" s="1" customFormat="1" ht="15" customHeight="1">
      <c r="B117" s="305"/>
      <c r="C117" s="280" t="s">
        <v>58</v>
      </c>
      <c r="D117" s="280"/>
      <c r="E117" s="280"/>
      <c r="F117" s="303" t="s">
        <v>778</v>
      </c>
      <c r="G117" s="280"/>
      <c r="H117" s="280" t="s">
        <v>824</v>
      </c>
      <c r="I117" s="280" t="s">
        <v>825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826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772</v>
      </c>
      <c r="D123" s="295"/>
      <c r="E123" s="295"/>
      <c r="F123" s="295" t="s">
        <v>773</v>
      </c>
      <c r="G123" s="296"/>
      <c r="H123" s="295" t="s">
        <v>55</v>
      </c>
      <c r="I123" s="295" t="s">
        <v>58</v>
      </c>
      <c r="J123" s="295" t="s">
        <v>774</v>
      </c>
      <c r="K123" s="324"/>
    </row>
    <row r="124" s="1" customFormat="1" ht="17.25" customHeight="1">
      <c r="B124" s="323"/>
      <c r="C124" s="297" t="s">
        <v>775</v>
      </c>
      <c r="D124" s="297"/>
      <c r="E124" s="297"/>
      <c r="F124" s="298" t="s">
        <v>776</v>
      </c>
      <c r="G124" s="299"/>
      <c r="H124" s="297"/>
      <c r="I124" s="297"/>
      <c r="J124" s="297" t="s">
        <v>777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781</v>
      </c>
      <c r="D126" s="302"/>
      <c r="E126" s="302"/>
      <c r="F126" s="303" t="s">
        <v>778</v>
      </c>
      <c r="G126" s="280"/>
      <c r="H126" s="280" t="s">
        <v>818</v>
      </c>
      <c r="I126" s="280" t="s">
        <v>780</v>
      </c>
      <c r="J126" s="280">
        <v>120</v>
      </c>
      <c r="K126" s="328"/>
    </row>
    <row r="127" s="1" customFormat="1" ht="15" customHeight="1">
      <c r="B127" s="325"/>
      <c r="C127" s="280" t="s">
        <v>827</v>
      </c>
      <c r="D127" s="280"/>
      <c r="E127" s="280"/>
      <c r="F127" s="303" t="s">
        <v>778</v>
      </c>
      <c r="G127" s="280"/>
      <c r="H127" s="280" t="s">
        <v>828</v>
      </c>
      <c r="I127" s="280" t="s">
        <v>780</v>
      </c>
      <c r="J127" s="280" t="s">
        <v>829</v>
      </c>
      <c r="K127" s="328"/>
    </row>
    <row r="128" s="1" customFormat="1" ht="15" customHeight="1">
      <c r="B128" s="325"/>
      <c r="C128" s="280" t="s">
        <v>86</v>
      </c>
      <c r="D128" s="280"/>
      <c r="E128" s="280"/>
      <c r="F128" s="303" t="s">
        <v>778</v>
      </c>
      <c r="G128" s="280"/>
      <c r="H128" s="280" t="s">
        <v>830</v>
      </c>
      <c r="I128" s="280" t="s">
        <v>780</v>
      </c>
      <c r="J128" s="280" t="s">
        <v>829</v>
      </c>
      <c r="K128" s="328"/>
    </row>
    <row r="129" s="1" customFormat="1" ht="15" customHeight="1">
      <c r="B129" s="325"/>
      <c r="C129" s="280" t="s">
        <v>789</v>
      </c>
      <c r="D129" s="280"/>
      <c r="E129" s="280"/>
      <c r="F129" s="303" t="s">
        <v>784</v>
      </c>
      <c r="G129" s="280"/>
      <c r="H129" s="280" t="s">
        <v>790</v>
      </c>
      <c r="I129" s="280" t="s">
        <v>780</v>
      </c>
      <c r="J129" s="280">
        <v>15</v>
      </c>
      <c r="K129" s="328"/>
    </row>
    <row r="130" s="1" customFormat="1" ht="15" customHeight="1">
      <c r="B130" s="325"/>
      <c r="C130" s="306" t="s">
        <v>791</v>
      </c>
      <c r="D130" s="306"/>
      <c r="E130" s="306"/>
      <c r="F130" s="307" t="s">
        <v>784</v>
      </c>
      <c r="G130" s="306"/>
      <c r="H130" s="306" t="s">
        <v>792</v>
      </c>
      <c r="I130" s="306" t="s">
        <v>780</v>
      </c>
      <c r="J130" s="306">
        <v>15</v>
      </c>
      <c r="K130" s="328"/>
    </row>
    <row r="131" s="1" customFormat="1" ht="15" customHeight="1">
      <c r="B131" s="325"/>
      <c r="C131" s="306" t="s">
        <v>793</v>
      </c>
      <c r="D131" s="306"/>
      <c r="E131" s="306"/>
      <c r="F131" s="307" t="s">
        <v>784</v>
      </c>
      <c r="G131" s="306"/>
      <c r="H131" s="306" t="s">
        <v>794</v>
      </c>
      <c r="I131" s="306" t="s">
        <v>780</v>
      </c>
      <c r="J131" s="306">
        <v>20</v>
      </c>
      <c r="K131" s="328"/>
    </row>
    <row r="132" s="1" customFormat="1" ht="15" customHeight="1">
      <c r="B132" s="325"/>
      <c r="C132" s="306" t="s">
        <v>795</v>
      </c>
      <c r="D132" s="306"/>
      <c r="E132" s="306"/>
      <c r="F132" s="307" t="s">
        <v>784</v>
      </c>
      <c r="G132" s="306"/>
      <c r="H132" s="306" t="s">
        <v>796</v>
      </c>
      <c r="I132" s="306" t="s">
        <v>780</v>
      </c>
      <c r="J132" s="306">
        <v>20</v>
      </c>
      <c r="K132" s="328"/>
    </row>
    <row r="133" s="1" customFormat="1" ht="15" customHeight="1">
      <c r="B133" s="325"/>
      <c r="C133" s="280" t="s">
        <v>783</v>
      </c>
      <c r="D133" s="280"/>
      <c r="E133" s="280"/>
      <c r="F133" s="303" t="s">
        <v>784</v>
      </c>
      <c r="G133" s="280"/>
      <c r="H133" s="280" t="s">
        <v>818</v>
      </c>
      <c r="I133" s="280" t="s">
        <v>780</v>
      </c>
      <c r="J133" s="280">
        <v>50</v>
      </c>
      <c r="K133" s="328"/>
    </row>
    <row r="134" s="1" customFormat="1" ht="15" customHeight="1">
      <c r="B134" s="325"/>
      <c r="C134" s="280" t="s">
        <v>797</v>
      </c>
      <c r="D134" s="280"/>
      <c r="E134" s="280"/>
      <c r="F134" s="303" t="s">
        <v>784</v>
      </c>
      <c r="G134" s="280"/>
      <c r="H134" s="280" t="s">
        <v>818</v>
      </c>
      <c r="I134" s="280" t="s">
        <v>780</v>
      </c>
      <c r="J134" s="280">
        <v>50</v>
      </c>
      <c r="K134" s="328"/>
    </row>
    <row r="135" s="1" customFormat="1" ht="15" customHeight="1">
      <c r="B135" s="325"/>
      <c r="C135" s="280" t="s">
        <v>803</v>
      </c>
      <c r="D135" s="280"/>
      <c r="E135" s="280"/>
      <c r="F135" s="303" t="s">
        <v>784</v>
      </c>
      <c r="G135" s="280"/>
      <c r="H135" s="280" t="s">
        <v>818</v>
      </c>
      <c r="I135" s="280" t="s">
        <v>780</v>
      </c>
      <c r="J135" s="280">
        <v>50</v>
      </c>
      <c r="K135" s="328"/>
    </row>
    <row r="136" s="1" customFormat="1" ht="15" customHeight="1">
      <c r="B136" s="325"/>
      <c r="C136" s="280" t="s">
        <v>805</v>
      </c>
      <c r="D136" s="280"/>
      <c r="E136" s="280"/>
      <c r="F136" s="303" t="s">
        <v>784</v>
      </c>
      <c r="G136" s="280"/>
      <c r="H136" s="280" t="s">
        <v>818</v>
      </c>
      <c r="I136" s="280" t="s">
        <v>780</v>
      </c>
      <c r="J136" s="280">
        <v>50</v>
      </c>
      <c r="K136" s="328"/>
    </row>
    <row r="137" s="1" customFormat="1" ht="15" customHeight="1">
      <c r="B137" s="325"/>
      <c r="C137" s="280" t="s">
        <v>806</v>
      </c>
      <c r="D137" s="280"/>
      <c r="E137" s="280"/>
      <c r="F137" s="303" t="s">
        <v>784</v>
      </c>
      <c r="G137" s="280"/>
      <c r="H137" s="280" t="s">
        <v>831</v>
      </c>
      <c r="I137" s="280" t="s">
        <v>780</v>
      </c>
      <c r="J137" s="280">
        <v>255</v>
      </c>
      <c r="K137" s="328"/>
    </row>
    <row r="138" s="1" customFormat="1" ht="15" customHeight="1">
      <c r="B138" s="325"/>
      <c r="C138" s="280" t="s">
        <v>808</v>
      </c>
      <c r="D138" s="280"/>
      <c r="E138" s="280"/>
      <c r="F138" s="303" t="s">
        <v>778</v>
      </c>
      <c r="G138" s="280"/>
      <c r="H138" s="280" t="s">
        <v>832</v>
      </c>
      <c r="I138" s="280" t="s">
        <v>810</v>
      </c>
      <c r="J138" s="280"/>
      <c r="K138" s="328"/>
    </row>
    <row r="139" s="1" customFormat="1" ht="15" customHeight="1">
      <c r="B139" s="325"/>
      <c r="C139" s="280" t="s">
        <v>811</v>
      </c>
      <c r="D139" s="280"/>
      <c r="E139" s="280"/>
      <c r="F139" s="303" t="s">
        <v>778</v>
      </c>
      <c r="G139" s="280"/>
      <c r="H139" s="280" t="s">
        <v>833</v>
      </c>
      <c r="I139" s="280" t="s">
        <v>813</v>
      </c>
      <c r="J139" s="280"/>
      <c r="K139" s="328"/>
    </row>
    <row r="140" s="1" customFormat="1" ht="15" customHeight="1">
      <c r="B140" s="325"/>
      <c r="C140" s="280" t="s">
        <v>814</v>
      </c>
      <c r="D140" s="280"/>
      <c r="E140" s="280"/>
      <c r="F140" s="303" t="s">
        <v>778</v>
      </c>
      <c r="G140" s="280"/>
      <c r="H140" s="280" t="s">
        <v>814</v>
      </c>
      <c r="I140" s="280" t="s">
        <v>813</v>
      </c>
      <c r="J140" s="280"/>
      <c r="K140" s="328"/>
    </row>
    <row r="141" s="1" customFormat="1" ht="15" customHeight="1">
      <c r="B141" s="325"/>
      <c r="C141" s="280" t="s">
        <v>39</v>
      </c>
      <c r="D141" s="280"/>
      <c r="E141" s="280"/>
      <c r="F141" s="303" t="s">
        <v>778</v>
      </c>
      <c r="G141" s="280"/>
      <c r="H141" s="280" t="s">
        <v>834</v>
      </c>
      <c r="I141" s="280" t="s">
        <v>813</v>
      </c>
      <c r="J141" s="280"/>
      <c r="K141" s="328"/>
    </row>
    <row r="142" s="1" customFormat="1" ht="15" customHeight="1">
      <c r="B142" s="325"/>
      <c r="C142" s="280" t="s">
        <v>835</v>
      </c>
      <c r="D142" s="280"/>
      <c r="E142" s="280"/>
      <c r="F142" s="303" t="s">
        <v>778</v>
      </c>
      <c r="G142" s="280"/>
      <c r="H142" s="280" t="s">
        <v>836</v>
      </c>
      <c r="I142" s="280" t="s">
        <v>813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837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772</v>
      </c>
      <c r="D148" s="295"/>
      <c r="E148" s="295"/>
      <c r="F148" s="295" t="s">
        <v>773</v>
      </c>
      <c r="G148" s="296"/>
      <c r="H148" s="295" t="s">
        <v>55</v>
      </c>
      <c r="I148" s="295" t="s">
        <v>58</v>
      </c>
      <c r="J148" s="295" t="s">
        <v>774</v>
      </c>
      <c r="K148" s="294"/>
    </row>
    <row r="149" s="1" customFormat="1" ht="17.25" customHeight="1">
      <c r="B149" s="292"/>
      <c r="C149" s="297" t="s">
        <v>775</v>
      </c>
      <c r="D149" s="297"/>
      <c r="E149" s="297"/>
      <c r="F149" s="298" t="s">
        <v>776</v>
      </c>
      <c r="G149" s="299"/>
      <c r="H149" s="297"/>
      <c r="I149" s="297"/>
      <c r="J149" s="297" t="s">
        <v>777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781</v>
      </c>
      <c r="D151" s="280"/>
      <c r="E151" s="280"/>
      <c r="F151" s="333" t="s">
        <v>778</v>
      </c>
      <c r="G151" s="280"/>
      <c r="H151" s="332" t="s">
        <v>818</v>
      </c>
      <c r="I151" s="332" t="s">
        <v>780</v>
      </c>
      <c r="J151" s="332">
        <v>120</v>
      </c>
      <c r="K151" s="328"/>
    </row>
    <row r="152" s="1" customFormat="1" ht="15" customHeight="1">
      <c r="B152" s="305"/>
      <c r="C152" s="332" t="s">
        <v>827</v>
      </c>
      <c r="D152" s="280"/>
      <c r="E152" s="280"/>
      <c r="F152" s="333" t="s">
        <v>778</v>
      </c>
      <c r="G152" s="280"/>
      <c r="H152" s="332" t="s">
        <v>838</v>
      </c>
      <c r="I152" s="332" t="s">
        <v>780</v>
      </c>
      <c r="J152" s="332" t="s">
        <v>829</v>
      </c>
      <c r="K152" s="328"/>
    </row>
    <row r="153" s="1" customFormat="1" ht="15" customHeight="1">
      <c r="B153" s="305"/>
      <c r="C153" s="332" t="s">
        <v>86</v>
      </c>
      <c r="D153" s="280"/>
      <c r="E153" s="280"/>
      <c r="F153" s="333" t="s">
        <v>778</v>
      </c>
      <c r="G153" s="280"/>
      <c r="H153" s="332" t="s">
        <v>839</v>
      </c>
      <c r="I153" s="332" t="s">
        <v>780</v>
      </c>
      <c r="J153" s="332" t="s">
        <v>829</v>
      </c>
      <c r="K153" s="328"/>
    </row>
    <row r="154" s="1" customFormat="1" ht="15" customHeight="1">
      <c r="B154" s="305"/>
      <c r="C154" s="332" t="s">
        <v>783</v>
      </c>
      <c r="D154" s="280"/>
      <c r="E154" s="280"/>
      <c r="F154" s="333" t="s">
        <v>784</v>
      </c>
      <c r="G154" s="280"/>
      <c r="H154" s="332" t="s">
        <v>818</v>
      </c>
      <c r="I154" s="332" t="s">
        <v>780</v>
      </c>
      <c r="J154" s="332">
        <v>50</v>
      </c>
      <c r="K154" s="328"/>
    </row>
    <row r="155" s="1" customFormat="1" ht="15" customHeight="1">
      <c r="B155" s="305"/>
      <c r="C155" s="332" t="s">
        <v>786</v>
      </c>
      <c r="D155" s="280"/>
      <c r="E155" s="280"/>
      <c r="F155" s="333" t="s">
        <v>778</v>
      </c>
      <c r="G155" s="280"/>
      <c r="H155" s="332" t="s">
        <v>818</v>
      </c>
      <c r="I155" s="332" t="s">
        <v>788</v>
      </c>
      <c r="J155" s="332"/>
      <c r="K155" s="328"/>
    </row>
    <row r="156" s="1" customFormat="1" ht="15" customHeight="1">
      <c r="B156" s="305"/>
      <c r="C156" s="332" t="s">
        <v>797</v>
      </c>
      <c r="D156" s="280"/>
      <c r="E156" s="280"/>
      <c r="F156" s="333" t="s">
        <v>784</v>
      </c>
      <c r="G156" s="280"/>
      <c r="H156" s="332" t="s">
        <v>818</v>
      </c>
      <c r="I156" s="332" t="s">
        <v>780</v>
      </c>
      <c r="J156" s="332">
        <v>50</v>
      </c>
      <c r="K156" s="328"/>
    </row>
    <row r="157" s="1" customFormat="1" ht="15" customHeight="1">
      <c r="B157" s="305"/>
      <c r="C157" s="332" t="s">
        <v>805</v>
      </c>
      <c r="D157" s="280"/>
      <c r="E157" s="280"/>
      <c r="F157" s="333" t="s">
        <v>784</v>
      </c>
      <c r="G157" s="280"/>
      <c r="H157" s="332" t="s">
        <v>818</v>
      </c>
      <c r="I157" s="332" t="s">
        <v>780</v>
      </c>
      <c r="J157" s="332">
        <v>50</v>
      </c>
      <c r="K157" s="328"/>
    </row>
    <row r="158" s="1" customFormat="1" ht="15" customHeight="1">
      <c r="B158" s="305"/>
      <c r="C158" s="332" t="s">
        <v>803</v>
      </c>
      <c r="D158" s="280"/>
      <c r="E158" s="280"/>
      <c r="F158" s="333" t="s">
        <v>784</v>
      </c>
      <c r="G158" s="280"/>
      <c r="H158" s="332" t="s">
        <v>818</v>
      </c>
      <c r="I158" s="332" t="s">
        <v>780</v>
      </c>
      <c r="J158" s="332">
        <v>50</v>
      </c>
      <c r="K158" s="328"/>
    </row>
    <row r="159" s="1" customFormat="1" ht="15" customHeight="1">
      <c r="B159" s="305"/>
      <c r="C159" s="332" t="s">
        <v>118</v>
      </c>
      <c r="D159" s="280"/>
      <c r="E159" s="280"/>
      <c r="F159" s="333" t="s">
        <v>778</v>
      </c>
      <c r="G159" s="280"/>
      <c r="H159" s="332" t="s">
        <v>840</v>
      </c>
      <c r="I159" s="332" t="s">
        <v>780</v>
      </c>
      <c r="J159" s="332" t="s">
        <v>841</v>
      </c>
      <c r="K159" s="328"/>
    </row>
    <row r="160" s="1" customFormat="1" ht="15" customHeight="1">
      <c r="B160" s="305"/>
      <c r="C160" s="332" t="s">
        <v>842</v>
      </c>
      <c r="D160" s="280"/>
      <c r="E160" s="280"/>
      <c r="F160" s="333" t="s">
        <v>778</v>
      </c>
      <c r="G160" s="280"/>
      <c r="H160" s="332" t="s">
        <v>843</v>
      </c>
      <c r="I160" s="332" t="s">
        <v>813</v>
      </c>
      <c r="J160" s="332"/>
      <c r="K160" s="328"/>
    </row>
    <row r="161" s="1" customFormat="1" ht="15" customHeight="1">
      <c r="B161" s="334"/>
      <c r="C161" s="335"/>
      <c r="D161" s="335"/>
      <c r="E161" s="335"/>
      <c r="F161" s="335"/>
      <c r="G161" s="335"/>
      <c r="H161" s="335"/>
      <c r="I161" s="335"/>
      <c r="J161" s="335"/>
      <c r="K161" s="336"/>
    </row>
    <row r="162" s="1" customFormat="1" ht="18.75" customHeight="1">
      <c r="B162" s="316"/>
      <c r="C162" s="326"/>
      <c r="D162" s="326"/>
      <c r="E162" s="326"/>
      <c r="F162" s="337"/>
      <c r="G162" s="326"/>
      <c r="H162" s="326"/>
      <c r="I162" s="326"/>
      <c r="J162" s="326"/>
      <c r="K162" s="316"/>
    </row>
    <row r="163" s="1" customFormat="1" ht="18.75" customHeight="1">
      <c r="B163" s="316"/>
      <c r="C163" s="326"/>
      <c r="D163" s="326"/>
      <c r="E163" s="326"/>
      <c r="F163" s="337"/>
      <c r="G163" s="326"/>
      <c r="H163" s="326"/>
      <c r="I163" s="326"/>
      <c r="J163" s="326"/>
      <c r="K163" s="316"/>
    </row>
    <row r="164" s="1" customFormat="1" ht="18.75" customHeight="1">
      <c r="B164" s="316"/>
      <c r="C164" s="326"/>
      <c r="D164" s="326"/>
      <c r="E164" s="326"/>
      <c r="F164" s="337"/>
      <c r="G164" s="326"/>
      <c r="H164" s="326"/>
      <c r="I164" s="326"/>
      <c r="J164" s="326"/>
      <c r="K164" s="316"/>
    </row>
    <row r="165" s="1" customFormat="1" ht="18.75" customHeight="1">
      <c r="B165" s="316"/>
      <c r="C165" s="326"/>
      <c r="D165" s="326"/>
      <c r="E165" s="326"/>
      <c r="F165" s="337"/>
      <c r="G165" s="326"/>
      <c r="H165" s="326"/>
      <c r="I165" s="326"/>
      <c r="J165" s="326"/>
      <c r="K165" s="316"/>
    </row>
    <row r="166" s="1" customFormat="1" ht="18.75" customHeight="1">
      <c r="B166" s="316"/>
      <c r="C166" s="326"/>
      <c r="D166" s="326"/>
      <c r="E166" s="326"/>
      <c r="F166" s="337"/>
      <c r="G166" s="326"/>
      <c r="H166" s="326"/>
      <c r="I166" s="326"/>
      <c r="J166" s="326"/>
      <c r="K166" s="316"/>
    </row>
    <row r="167" s="1" customFormat="1" ht="18.75" customHeight="1">
      <c r="B167" s="316"/>
      <c r="C167" s="326"/>
      <c r="D167" s="326"/>
      <c r="E167" s="326"/>
      <c r="F167" s="337"/>
      <c r="G167" s="326"/>
      <c r="H167" s="326"/>
      <c r="I167" s="326"/>
      <c r="J167" s="326"/>
      <c r="K167" s="316"/>
    </row>
    <row r="168" s="1" customFormat="1" ht="18.75" customHeight="1">
      <c r="B168" s="316"/>
      <c r="C168" s="326"/>
      <c r="D168" s="326"/>
      <c r="E168" s="326"/>
      <c r="F168" s="337"/>
      <c r="G168" s="326"/>
      <c r="H168" s="326"/>
      <c r="I168" s="326"/>
      <c r="J168" s="326"/>
      <c r="K168" s="316"/>
    </row>
    <row r="169" s="1" customFormat="1" ht="18.75" customHeight="1">
      <c r="B169" s="288"/>
      <c r="C169" s="288"/>
      <c r="D169" s="288"/>
      <c r="E169" s="288"/>
      <c r="F169" s="288"/>
      <c r="G169" s="288"/>
      <c r="H169" s="288"/>
      <c r="I169" s="288"/>
      <c r="J169" s="288"/>
      <c r="K169" s="288"/>
    </row>
    <row r="170" s="1" customFormat="1" ht="7.5" customHeight="1">
      <c r="B170" s="267"/>
      <c r="C170" s="268"/>
      <c r="D170" s="268"/>
      <c r="E170" s="268"/>
      <c r="F170" s="268"/>
      <c r="G170" s="268"/>
      <c r="H170" s="268"/>
      <c r="I170" s="268"/>
      <c r="J170" s="268"/>
      <c r="K170" s="269"/>
    </row>
    <row r="171" s="1" customFormat="1" ht="45" customHeight="1">
      <c r="B171" s="270"/>
      <c r="C171" s="271" t="s">
        <v>844</v>
      </c>
      <c r="D171" s="271"/>
      <c r="E171" s="271"/>
      <c r="F171" s="271"/>
      <c r="G171" s="271"/>
      <c r="H171" s="271"/>
      <c r="I171" s="271"/>
      <c r="J171" s="271"/>
      <c r="K171" s="272"/>
    </row>
    <row r="172" s="1" customFormat="1" ht="17.25" customHeight="1">
      <c r="B172" s="270"/>
      <c r="C172" s="295" t="s">
        <v>772</v>
      </c>
      <c r="D172" s="295"/>
      <c r="E172" s="295"/>
      <c r="F172" s="295" t="s">
        <v>773</v>
      </c>
      <c r="G172" s="338"/>
      <c r="H172" s="339" t="s">
        <v>55</v>
      </c>
      <c r="I172" s="339" t="s">
        <v>58</v>
      </c>
      <c r="J172" s="295" t="s">
        <v>774</v>
      </c>
      <c r="K172" s="272"/>
    </row>
    <row r="173" s="1" customFormat="1" ht="17.25" customHeight="1">
      <c r="B173" s="273"/>
      <c r="C173" s="297" t="s">
        <v>775</v>
      </c>
      <c r="D173" s="297"/>
      <c r="E173" s="297"/>
      <c r="F173" s="298" t="s">
        <v>776</v>
      </c>
      <c r="G173" s="340"/>
      <c r="H173" s="341"/>
      <c r="I173" s="341"/>
      <c r="J173" s="297" t="s">
        <v>777</v>
      </c>
      <c r="K173" s="275"/>
    </row>
    <row r="174" s="1" customFormat="1" ht="5.25" customHeight="1">
      <c r="B174" s="305"/>
      <c r="C174" s="300"/>
      <c r="D174" s="300"/>
      <c r="E174" s="300"/>
      <c r="F174" s="300"/>
      <c r="G174" s="301"/>
      <c r="H174" s="300"/>
      <c r="I174" s="300"/>
      <c r="J174" s="300"/>
      <c r="K174" s="328"/>
    </row>
    <row r="175" s="1" customFormat="1" ht="15" customHeight="1">
      <c r="B175" s="305"/>
      <c r="C175" s="280" t="s">
        <v>781</v>
      </c>
      <c r="D175" s="280"/>
      <c r="E175" s="280"/>
      <c r="F175" s="303" t="s">
        <v>778</v>
      </c>
      <c r="G175" s="280"/>
      <c r="H175" s="280" t="s">
        <v>818</v>
      </c>
      <c r="I175" s="280" t="s">
        <v>780</v>
      </c>
      <c r="J175" s="280">
        <v>120</v>
      </c>
      <c r="K175" s="328"/>
    </row>
    <row r="176" s="1" customFormat="1" ht="15" customHeight="1">
      <c r="B176" s="305"/>
      <c r="C176" s="280" t="s">
        <v>827</v>
      </c>
      <c r="D176" s="280"/>
      <c r="E176" s="280"/>
      <c r="F176" s="303" t="s">
        <v>778</v>
      </c>
      <c r="G176" s="280"/>
      <c r="H176" s="280" t="s">
        <v>828</v>
      </c>
      <c r="I176" s="280" t="s">
        <v>780</v>
      </c>
      <c r="J176" s="280" t="s">
        <v>829</v>
      </c>
      <c r="K176" s="328"/>
    </row>
    <row r="177" s="1" customFormat="1" ht="15" customHeight="1">
      <c r="B177" s="305"/>
      <c r="C177" s="280" t="s">
        <v>86</v>
      </c>
      <c r="D177" s="280"/>
      <c r="E177" s="280"/>
      <c r="F177" s="303" t="s">
        <v>778</v>
      </c>
      <c r="G177" s="280"/>
      <c r="H177" s="280" t="s">
        <v>845</v>
      </c>
      <c r="I177" s="280" t="s">
        <v>780</v>
      </c>
      <c r="J177" s="280" t="s">
        <v>829</v>
      </c>
      <c r="K177" s="328"/>
    </row>
    <row r="178" s="1" customFormat="1" ht="15" customHeight="1">
      <c r="B178" s="305"/>
      <c r="C178" s="280" t="s">
        <v>783</v>
      </c>
      <c r="D178" s="280"/>
      <c r="E178" s="280"/>
      <c r="F178" s="303" t="s">
        <v>784</v>
      </c>
      <c r="G178" s="280"/>
      <c r="H178" s="280" t="s">
        <v>845</v>
      </c>
      <c r="I178" s="280" t="s">
        <v>780</v>
      </c>
      <c r="J178" s="280">
        <v>50</v>
      </c>
      <c r="K178" s="328"/>
    </row>
    <row r="179" s="1" customFormat="1" ht="15" customHeight="1">
      <c r="B179" s="305"/>
      <c r="C179" s="280" t="s">
        <v>786</v>
      </c>
      <c r="D179" s="280"/>
      <c r="E179" s="280"/>
      <c r="F179" s="303" t="s">
        <v>778</v>
      </c>
      <c r="G179" s="280"/>
      <c r="H179" s="280" t="s">
        <v>845</v>
      </c>
      <c r="I179" s="280" t="s">
        <v>788</v>
      </c>
      <c r="J179" s="280"/>
      <c r="K179" s="328"/>
    </row>
    <row r="180" s="1" customFormat="1" ht="15" customHeight="1">
      <c r="B180" s="305"/>
      <c r="C180" s="280" t="s">
        <v>797</v>
      </c>
      <c r="D180" s="280"/>
      <c r="E180" s="280"/>
      <c r="F180" s="303" t="s">
        <v>784</v>
      </c>
      <c r="G180" s="280"/>
      <c r="H180" s="280" t="s">
        <v>845</v>
      </c>
      <c r="I180" s="280" t="s">
        <v>780</v>
      </c>
      <c r="J180" s="280">
        <v>50</v>
      </c>
      <c r="K180" s="328"/>
    </row>
    <row r="181" s="1" customFormat="1" ht="15" customHeight="1">
      <c r="B181" s="305"/>
      <c r="C181" s="280" t="s">
        <v>805</v>
      </c>
      <c r="D181" s="280"/>
      <c r="E181" s="280"/>
      <c r="F181" s="303" t="s">
        <v>784</v>
      </c>
      <c r="G181" s="280"/>
      <c r="H181" s="280" t="s">
        <v>845</v>
      </c>
      <c r="I181" s="280" t="s">
        <v>780</v>
      </c>
      <c r="J181" s="280">
        <v>50</v>
      </c>
      <c r="K181" s="328"/>
    </row>
    <row r="182" s="1" customFormat="1" ht="15" customHeight="1">
      <c r="B182" s="305"/>
      <c r="C182" s="280" t="s">
        <v>803</v>
      </c>
      <c r="D182" s="280"/>
      <c r="E182" s="280"/>
      <c r="F182" s="303" t="s">
        <v>784</v>
      </c>
      <c r="G182" s="280"/>
      <c r="H182" s="280" t="s">
        <v>845</v>
      </c>
      <c r="I182" s="280" t="s">
        <v>780</v>
      </c>
      <c r="J182" s="280">
        <v>50</v>
      </c>
      <c r="K182" s="328"/>
    </row>
    <row r="183" s="1" customFormat="1" ht="15" customHeight="1">
      <c r="B183" s="305"/>
      <c r="C183" s="280" t="s">
        <v>123</v>
      </c>
      <c r="D183" s="280"/>
      <c r="E183" s="280"/>
      <c r="F183" s="303" t="s">
        <v>778</v>
      </c>
      <c r="G183" s="280"/>
      <c r="H183" s="280" t="s">
        <v>846</v>
      </c>
      <c r="I183" s="280" t="s">
        <v>847</v>
      </c>
      <c r="J183" s="280"/>
      <c r="K183" s="328"/>
    </row>
    <row r="184" s="1" customFormat="1" ht="15" customHeight="1">
      <c r="B184" s="305"/>
      <c r="C184" s="280" t="s">
        <v>58</v>
      </c>
      <c r="D184" s="280"/>
      <c r="E184" s="280"/>
      <c r="F184" s="303" t="s">
        <v>778</v>
      </c>
      <c r="G184" s="280"/>
      <c r="H184" s="280" t="s">
        <v>848</v>
      </c>
      <c r="I184" s="280" t="s">
        <v>849</v>
      </c>
      <c r="J184" s="280">
        <v>1</v>
      </c>
      <c r="K184" s="328"/>
    </row>
    <row r="185" s="1" customFormat="1" ht="15" customHeight="1">
      <c r="B185" s="305"/>
      <c r="C185" s="280" t="s">
        <v>54</v>
      </c>
      <c r="D185" s="280"/>
      <c r="E185" s="280"/>
      <c r="F185" s="303" t="s">
        <v>778</v>
      </c>
      <c r="G185" s="280"/>
      <c r="H185" s="280" t="s">
        <v>850</v>
      </c>
      <c r="I185" s="280" t="s">
        <v>780</v>
      </c>
      <c r="J185" s="280">
        <v>20</v>
      </c>
      <c r="K185" s="328"/>
    </row>
    <row r="186" s="1" customFormat="1" ht="15" customHeight="1">
      <c r="B186" s="305"/>
      <c r="C186" s="280" t="s">
        <v>55</v>
      </c>
      <c r="D186" s="280"/>
      <c r="E186" s="280"/>
      <c r="F186" s="303" t="s">
        <v>778</v>
      </c>
      <c r="G186" s="280"/>
      <c r="H186" s="280" t="s">
        <v>851</v>
      </c>
      <c r="I186" s="280" t="s">
        <v>780</v>
      </c>
      <c r="J186" s="280">
        <v>255</v>
      </c>
      <c r="K186" s="328"/>
    </row>
    <row r="187" s="1" customFormat="1" ht="15" customHeight="1">
      <c r="B187" s="305"/>
      <c r="C187" s="280" t="s">
        <v>124</v>
      </c>
      <c r="D187" s="280"/>
      <c r="E187" s="280"/>
      <c r="F187" s="303" t="s">
        <v>778</v>
      </c>
      <c r="G187" s="280"/>
      <c r="H187" s="280" t="s">
        <v>742</v>
      </c>
      <c r="I187" s="280" t="s">
        <v>780</v>
      </c>
      <c r="J187" s="280">
        <v>10</v>
      </c>
      <c r="K187" s="328"/>
    </row>
    <row r="188" s="1" customFormat="1" ht="15" customHeight="1">
      <c r="B188" s="305"/>
      <c r="C188" s="280" t="s">
        <v>125</v>
      </c>
      <c r="D188" s="280"/>
      <c r="E188" s="280"/>
      <c r="F188" s="303" t="s">
        <v>778</v>
      </c>
      <c r="G188" s="280"/>
      <c r="H188" s="280" t="s">
        <v>852</v>
      </c>
      <c r="I188" s="280" t="s">
        <v>813</v>
      </c>
      <c r="J188" s="280"/>
      <c r="K188" s="328"/>
    </row>
    <row r="189" s="1" customFormat="1" ht="15" customHeight="1">
      <c r="B189" s="305"/>
      <c r="C189" s="280" t="s">
        <v>853</v>
      </c>
      <c r="D189" s="280"/>
      <c r="E189" s="280"/>
      <c r="F189" s="303" t="s">
        <v>778</v>
      </c>
      <c r="G189" s="280"/>
      <c r="H189" s="280" t="s">
        <v>854</v>
      </c>
      <c r="I189" s="280" t="s">
        <v>813</v>
      </c>
      <c r="J189" s="280"/>
      <c r="K189" s="328"/>
    </row>
    <row r="190" s="1" customFormat="1" ht="15" customHeight="1">
      <c r="B190" s="305"/>
      <c r="C190" s="280" t="s">
        <v>842</v>
      </c>
      <c r="D190" s="280"/>
      <c r="E190" s="280"/>
      <c r="F190" s="303" t="s">
        <v>778</v>
      </c>
      <c r="G190" s="280"/>
      <c r="H190" s="280" t="s">
        <v>855</v>
      </c>
      <c r="I190" s="280" t="s">
        <v>813</v>
      </c>
      <c r="J190" s="280"/>
      <c r="K190" s="328"/>
    </row>
    <row r="191" s="1" customFormat="1" ht="15" customHeight="1">
      <c r="B191" s="305"/>
      <c r="C191" s="280" t="s">
        <v>127</v>
      </c>
      <c r="D191" s="280"/>
      <c r="E191" s="280"/>
      <c r="F191" s="303" t="s">
        <v>784</v>
      </c>
      <c r="G191" s="280"/>
      <c r="H191" s="280" t="s">
        <v>856</v>
      </c>
      <c r="I191" s="280" t="s">
        <v>780</v>
      </c>
      <c r="J191" s="280">
        <v>50</v>
      </c>
      <c r="K191" s="328"/>
    </row>
    <row r="192" s="1" customFormat="1" ht="15" customHeight="1">
      <c r="B192" s="305"/>
      <c r="C192" s="280" t="s">
        <v>857</v>
      </c>
      <c r="D192" s="280"/>
      <c r="E192" s="280"/>
      <c r="F192" s="303" t="s">
        <v>784</v>
      </c>
      <c r="G192" s="280"/>
      <c r="H192" s="280" t="s">
        <v>858</v>
      </c>
      <c r="I192" s="280" t="s">
        <v>859</v>
      </c>
      <c r="J192" s="280"/>
      <c r="K192" s="328"/>
    </row>
    <row r="193" s="1" customFormat="1" ht="15" customHeight="1">
      <c r="B193" s="305"/>
      <c r="C193" s="280" t="s">
        <v>860</v>
      </c>
      <c r="D193" s="280"/>
      <c r="E193" s="280"/>
      <c r="F193" s="303" t="s">
        <v>784</v>
      </c>
      <c r="G193" s="280"/>
      <c r="H193" s="280" t="s">
        <v>861</v>
      </c>
      <c r="I193" s="280" t="s">
        <v>859</v>
      </c>
      <c r="J193" s="280"/>
      <c r="K193" s="328"/>
    </row>
    <row r="194" s="1" customFormat="1" ht="15" customHeight="1">
      <c r="B194" s="305"/>
      <c r="C194" s="280" t="s">
        <v>862</v>
      </c>
      <c r="D194" s="280"/>
      <c r="E194" s="280"/>
      <c r="F194" s="303" t="s">
        <v>784</v>
      </c>
      <c r="G194" s="280"/>
      <c r="H194" s="280" t="s">
        <v>863</v>
      </c>
      <c r="I194" s="280" t="s">
        <v>859</v>
      </c>
      <c r="J194" s="280"/>
      <c r="K194" s="328"/>
    </row>
    <row r="195" s="1" customFormat="1" ht="15" customHeight="1">
      <c r="B195" s="305"/>
      <c r="C195" s="342" t="s">
        <v>864</v>
      </c>
      <c r="D195" s="280"/>
      <c r="E195" s="280"/>
      <c r="F195" s="303" t="s">
        <v>784</v>
      </c>
      <c r="G195" s="280"/>
      <c r="H195" s="280" t="s">
        <v>865</v>
      </c>
      <c r="I195" s="280" t="s">
        <v>866</v>
      </c>
      <c r="J195" s="343" t="s">
        <v>867</v>
      </c>
      <c r="K195" s="328"/>
    </row>
    <row r="196" s="1" customFormat="1" ht="15" customHeight="1">
      <c r="B196" s="305"/>
      <c r="C196" s="342" t="s">
        <v>43</v>
      </c>
      <c r="D196" s="280"/>
      <c r="E196" s="280"/>
      <c r="F196" s="303" t="s">
        <v>778</v>
      </c>
      <c r="G196" s="280"/>
      <c r="H196" s="277" t="s">
        <v>868</v>
      </c>
      <c r="I196" s="280" t="s">
        <v>869</v>
      </c>
      <c r="J196" s="280"/>
      <c r="K196" s="328"/>
    </row>
    <row r="197" s="1" customFormat="1" ht="15" customHeight="1">
      <c r="B197" s="305"/>
      <c r="C197" s="342" t="s">
        <v>870</v>
      </c>
      <c r="D197" s="280"/>
      <c r="E197" s="280"/>
      <c r="F197" s="303" t="s">
        <v>778</v>
      </c>
      <c r="G197" s="280"/>
      <c r="H197" s="280" t="s">
        <v>871</v>
      </c>
      <c r="I197" s="280" t="s">
        <v>813</v>
      </c>
      <c r="J197" s="280"/>
      <c r="K197" s="328"/>
    </row>
    <row r="198" s="1" customFormat="1" ht="15" customHeight="1">
      <c r="B198" s="305"/>
      <c r="C198" s="342" t="s">
        <v>872</v>
      </c>
      <c r="D198" s="280"/>
      <c r="E198" s="280"/>
      <c r="F198" s="303" t="s">
        <v>778</v>
      </c>
      <c r="G198" s="280"/>
      <c r="H198" s="280" t="s">
        <v>873</v>
      </c>
      <c r="I198" s="280" t="s">
        <v>813</v>
      </c>
      <c r="J198" s="280"/>
      <c r="K198" s="328"/>
    </row>
    <row r="199" s="1" customFormat="1" ht="15" customHeight="1">
      <c r="B199" s="305"/>
      <c r="C199" s="342" t="s">
        <v>874</v>
      </c>
      <c r="D199" s="280"/>
      <c r="E199" s="280"/>
      <c r="F199" s="303" t="s">
        <v>784</v>
      </c>
      <c r="G199" s="280"/>
      <c r="H199" s="280" t="s">
        <v>875</v>
      </c>
      <c r="I199" s="280" t="s">
        <v>813</v>
      </c>
      <c r="J199" s="280"/>
      <c r="K199" s="328"/>
    </row>
    <row r="200" s="1" customFormat="1" ht="15" customHeight="1">
      <c r="B200" s="334"/>
      <c r="C200" s="344"/>
      <c r="D200" s="335"/>
      <c r="E200" s="335"/>
      <c r="F200" s="335"/>
      <c r="G200" s="335"/>
      <c r="H200" s="335"/>
      <c r="I200" s="335"/>
      <c r="J200" s="335"/>
      <c r="K200" s="336"/>
    </row>
    <row r="201" s="1" customFormat="1" ht="18.75" customHeight="1">
      <c r="B201" s="316"/>
      <c r="C201" s="326"/>
      <c r="D201" s="326"/>
      <c r="E201" s="326"/>
      <c r="F201" s="337"/>
      <c r="G201" s="326"/>
      <c r="H201" s="326"/>
      <c r="I201" s="326"/>
      <c r="J201" s="326"/>
      <c r="K201" s="316"/>
    </row>
    <row r="202" s="1" customFormat="1" ht="18.75" customHeight="1">
      <c r="B202" s="288"/>
      <c r="C202" s="288"/>
      <c r="D202" s="288"/>
      <c r="E202" s="288"/>
      <c r="F202" s="288"/>
      <c r="G202" s="288"/>
      <c r="H202" s="288"/>
      <c r="I202" s="288"/>
      <c r="J202" s="288"/>
      <c r="K202" s="288"/>
    </row>
    <row r="203" s="1" customFormat="1" ht="13.5">
      <c r="B203" s="267"/>
      <c r="C203" s="268"/>
      <c r="D203" s="268"/>
      <c r="E203" s="268"/>
      <c r="F203" s="268"/>
      <c r="G203" s="268"/>
      <c r="H203" s="268"/>
      <c r="I203" s="268"/>
      <c r="J203" s="268"/>
      <c r="K203" s="269"/>
    </row>
    <row r="204" s="1" customFormat="1" ht="21" customHeight="1">
      <c r="B204" s="270"/>
      <c r="C204" s="271" t="s">
        <v>876</v>
      </c>
      <c r="D204" s="271"/>
      <c r="E204" s="271"/>
      <c r="F204" s="271"/>
      <c r="G204" s="271"/>
      <c r="H204" s="271"/>
      <c r="I204" s="271"/>
      <c r="J204" s="271"/>
      <c r="K204" s="272"/>
    </row>
    <row r="205" s="1" customFormat="1" ht="25.5" customHeight="1">
      <c r="B205" s="270"/>
      <c r="C205" s="345" t="s">
        <v>877</v>
      </c>
      <c r="D205" s="345"/>
      <c r="E205" s="345"/>
      <c r="F205" s="345" t="s">
        <v>878</v>
      </c>
      <c r="G205" s="346"/>
      <c r="H205" s="345" t="s">
        <v>879</v>
      </c>
      <c r="I205" s="345"/>
      <c r="J205" s="345"/>
      <c r="K205" s="272"/>
    </row>
    <row r="206" s="1" customFormat="1" ht="5.25" customHeight="1">
      <c r="B206" s="305"/>
      <c r="C206" s="300"/>
      <c r="D206" s="300"/>
      <c r="E206" s="300"/>
      <c r="F206" s="300"/>
      <c r="G206" s="326"/>
      <c r="H206" s="300"/>
      <c r="I206" s="300"/>
      <c r="J206" s="300"/>
      <c r="K206" s="328"/>
    </row>
    <row r="207" s="1" customFormat="1" ht="15" customHeight="1">
      <c r="B207" s="305"/>
      <c r="C207" s="280" t="s">
        <v>869</v>
      </c>
      <c r="D207" s="280"/>
      <c r="E207" s="280"/>
      <c r="F207" s="303" t="s">
        <v>44</v>
      </c>
      <c r="G207" s="280"/>
      <c r="H207" s="280" t="s">
        <v>880</v>
      </c>
      <c r="I207" s="280"/>
      <c r="J207" s="280"/>
      <c r="K207" s="328"/>
    </row>
    <row r="208" s="1" customFormat="1" ht="15" customHeight="1">
      <c r="B208" s="305"/>
      <c r="C208" s="280"/>
      <c r="D208" s="280"/>
      <c r="E208" s="280"/>
      <c r="F208" s="303" t="s">
        <v>45</v>
      </c>
      <c r="G208" s="280"/>
      <c r="H208" s="280" t="s">
        <v>881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48</v>
      </c>
      <c r="G209" s="280"/>
      <c r="H209" s="280" t="s">
        <v>882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46</v>
      </c>
      <c r="G210" s="280"/>
      <c r="H210" s="280" t="s">
        <v>883</v>
      </c>
      <c r="I210" s="280"/>
      <c r="J210" s="280"/>
      <c r="K210" s="328"/>
    </row>
    <row r="211" s="1" customFormat="1" ht="15" customHeight="1">
      <c r="B211" s="305"/>
      <c r="C211" s="280"/>
      <c r="D211" s="280"/>
      <c r="E211" s="280"/>
      <c r="F211" s="303" t="s">
        <v>47</v>
      </c>
      <c r="G211" s="280"/>
      <c r="H211" s="280" t="s">
        <v>884</v>
      </c>
      <c r="I211" s="280"/>
      <c r="J211" s="280"/>
      <c r="K211" s="328"/>
    </row>
    <row r="212" s="1" customFormat="1" ht="15" customHeight="1">
      <c r="B212" s="305"/>
      <c r="C212" s="280"/>
      <c r="D212" s="280"/>
      <c r="E212" s="280"/>
      <c r="F212" s="303"/>
      <c r="G212" s="280"/>
      <c r="H212" s="280"/>
      <c r="I212" s="280"/>
      <c r="J212" s="280"/>
      <c r="K212" s="328"/>
    </row>
    <row r="213" s="1" customFormat="1" ht="15" customHeight="1">
      <c r="B213" s="305"/>
      <c r="C213" s="280" t="s">
        <v>825</v>
      </c>
      <c r="D213" s="280"/>
      <c r="E213" s="280"/>
      <c r="F213" s="303" t="s">
        <v>721</v>
      </c>
      <c r="G213" s="280"/>
      <c r="H213" s="280" t="s">
        <v>885</v>
      </c>
      <c r="I213" s="280"/>
      <c r="J213" s="280"/>
      <c r="K213" s="328"/>
    </row>
    <row r="214" s="1" customFormat="1" ht="15" customHeight="1">
      <c r="B214" s="305"/>
      <c r="C214" s="280"/>
      <c r="D214" s="280"/>
      <c r="E214" s="280"/>
      <c r="F214" s="303" t="s">
        <v>79</v>
      </c>
      <c r="G214" s="280"/>
      <c r="H214" s="280" t="s">
        <v>725</v>
      </c>
      <c r="I214" s="280"/>
      <c r="J214" s="280"/>
      <c r="K214" s="328"/>
    </row>
    <row r="215" s="1" customFormat="1" ht="15" customHeight="1">
      <c r="B215" s="305"/>
      <c r="C215" s="280"/>
      <c r="D215" s="280"/>
      <c r="E215" s="280"/>
      <c r="F215" s="303" t="s">
        <v>723</v>
      </c>
      <c r="G215" s="280"/>
      <c r="H215" s="280" t="s">
        <v>886</v>
      </c>
      <c r="I215" s="280"/>
      <c r="J215" s="280"/>
      <c r="K215" s="328"/>
    </row>
    <row r="216" s="1" customFormat="1" ht="15" customHeight="1">
      <c r="B216" s="347"/>
      <c r="C216" s="280"/>
      <c r="D216" s="280"/>
      <c r="E216" s="280"/>
      <c r="F216" s="303" t="s">
        <v>92</v>
      </c>
      <c r="G216" s="342"/>
      <c r="H216" s="332" t="s">
        <v>726</v>
      </c>
      <c r="I216" s="332"/>
      <c r="J216" s="332"/>
      <c r="K216" s="348"/>
    </row>
    <row r="217" s="1" customFormat="1" ht="15" customHeight="1">
      <c r="B217" s="347"/>
      <c r="C217" s="280"/>
      <c r="D217" s="280"/>
      <c r="E217" s="280"/>
      <c r="F217" s="303" t="s">
        <v>135</v>
      </c>
      <c r="G217" s="342"/>
      <c r="H217" s="332" t="s">
        <v>887</v>
      </c>
      <c r="I217" s="332"/>
      <c r="J217" s="332"/>
      <c r="K217" s="348"/>
    </row>
    <row r="218" s="1" customFormat="1" ht="15" customHeight="1">
      <c r="B218" s="347"/>
      <c r="C218" s="280"/>
      <c r="D218" s="280"/>
      <c r="E218" s="280"/>
      <c r="F218" s="303"/>
      <c r="G218" s="342"/>
      <c r="H218" s="332"/>
      <c r="I218" s="332"/>
      <c r="J218" s="332"/>
      <c r="K218" s="348"/>
    </row>
    <row r="219" s="1" customFormat="1" ht="15" customHeight="1">
      <c r="B219" s="347"/>
      <c r="C219" s="280" t="s">
        <v>849</v>
      </c>
      <c r="D219" s="280"/>
      <c r="E219" s="280"/>
      <c r="F219" s="303">
        <v>1</v>
      </c>
      <c r="G219" s="342"/>
      <c r="H219" s="332" t="s">
        <v>888</v>
      </c>
      <c r="I219" s="332"/>
      <c r="J219" s="332"/>
      <c r="K219" s="348"/>
    </row>
    <row r="220" s="1" customFormat="1" ht="15" customHeight="1">
      <c r="B220" s="347"/>
      <c r="C220" s="280"/>
      <c r="D220" s="280"/>
      <c r="E220" s="280"/>
      <c r="F220" s="303">
        <v>2</v>
      </c>
      <c r="G220" s="342"/>
      <c r="H220" s="332" t="s">
        <v>889</v>
      </c>
      <c r="I220" s="332"/>
      <c r="J220" s="332"/>
      <c r="K220" s="348"/>
    </row>
    <row r="221" s="1" customFormat="1" ht="15" customHeight="1">
      <c r="B221" s="347"/>
      <c r="C221" s="280"/>
      <c r="D221" s="280"/>
      <c r="E221" s="280"/>
      <c r="F221" s="303">
        <v>3</v>
      </c>
      <c r="G221" s="342"/>
      <c r="H221" s="332" t="s">
        <v>890</v>
      </c>
      <c r="I221" s="332"/>
      <c r="J221" s="332"/>
      <c r="K221" s="348"/>
    </row>
    <row r="222" s="1" customFormat="1" ht="15" customHeight="1">
      <c r="B222" s="347"/>
      <c r="C222" s="280"/>
      <c r="D222" s="280"/>
      <c r="E222" s="280"/>
      <c r="F222" s="303">
        <v>4</v>
      </c>
      <c r="G222" s="342"/>
      <c r="H222" s="332" t="s">
        <v>891</v>
      </c>
      <c r="I222" s="332"/>
      <c r="J222" s="332"/>
      <c r="K222" s="348"/>
    </row>
    <row r="223" s="1" customFormat="1" ht="12.75" customHeight="1">
      <c r="B223" s="349"/>
      <c r="C223" s="350"/>
      <c r="D223" s="350"/>
      <c r="E223" s="350"/>
      <c r="F223" s="350"/>
      <c r="G223" s="350"/>
      <c r="H223" s="350"/>
      <c r="I223" s="350"/>
      <c r="J223" s="350"/>
      <c r="K223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112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zakázky'!K6</f>
        <v>Údržba, opravy a odstraňování závad u SSZT 2020-2021 - Oprava napájecích zdrojů</v>
      </c>
      <c r="F7" s="142"/>
      <c r="G7" s="142"/>
      <c r="H7" s="142"/>
      <c r="L7" s="20"/>
    </row>
    <row r="8" s="1" customFormat="1" ht="12" customHeight="1">
      <c r="B8" s="20"/>
      <c r="D8" s="142" t="s">
        <v>113</v>
      </c>
      <c r="L8" s="20"/>
    </row>
    <row r="9" s="2" customFormat="1" ht="16.5" customHeight="1">
      <c r="A9" s="38"/>
      <c r="B9" s="44"/>
      <c r="C9" s="38"/>
      <c r="D9" s="38"/>
      <c r="E9" s="143" t="s">
        <v>114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115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116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21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22</v>
      </c>
      <c r="E14" s="38"/>
      <c r="F14" s="133" t="s">
        <v>23</v>
      </c>
      <c r="G14" s="38"/>
      <c r="H14" s="38"/>
      <c r="I14" s="142" t="s">
        <v>24</v>
      </c>
      <c r="J14" s="146" t="str">
        <f>'Rekapitulace zakázky'!AN8</f>
        <v>3. 3. 2021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26</v>
      </c>
      <c r="E16" s="38"/>
      <c r="F16" s="38"/>
      <c r="G16" s="38"/>
      <c r="H16" s="38"/>
      <c r="I16" s="142" t="s">
        <v>27</v>
      </c>
      <c r="J16" s="133" t="s">
        <v>21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21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30</v>
      </c>
      <c r="E19" s="38"/>
      <c r="F19" s="38"/>
      <c r="G19" s="38"/>
      <c r="H19" s="38"/>
      <c r="I19" s="142" t="s">
        <v>27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29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32</v>
      </c>
      <c r="E22" s="38"/>
      <c r="F22" s="38"/>
      <c r="G22" s="38"/>
      <c r="H22" s="38"/>
      <c r="I22" s="142" t="s">
        <v>27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29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35</v>
      </c>
      <c r="E25" s="38"/>
      <c r="F25" s="38"/>
      <c r="G25" s="38"/>
      <c r="H25" s="38"/>
      <c r="I25" s="142" t="s">
        <v>27</v>
      </c>
      <c r="J25" s="133" t="s">
        <v>21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36</v>
      </c>
      <c r="F26" s="38"/>
      <c r="G26" s="38"/>
      <c r="H26" s="38"/>
      <c r="I26" s="142" t="s">
        <v>29</v>
      </c>
      <c r="J26" s="133" t="s">
        <v>21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21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ROUND((SUM(BE86:BE174)),  2)</f>
        <v>0</v>
      </c>
      <c r="G35" s="38"/>
      <c r="H35" s="38"/>
      <c r="I35" s="157">
        <v>0.20999999999999999</v>
      </c>
      <c r="J35" s="156">
        <f>ROUND(((SUM(BE86:BE174))*I35),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ROUND((SUM(BF86:BF174)),  2)</f>
        <v>0</v>
      </c>
      <c r="G36" s="38"/>
      <c r="H36" s="38"/>
      <c r="I36" s="157">
        <v>0.14999999999999999</v>
      </c>
      <c r="J36" s="156">
        <f>ROUND(((SUM(BF86:BF174))*I36),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ROUND((SUM(BG86:BG174)),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ROUND((SUM(BH86:BH174)),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ROUND((SUM(BI86:BI174)),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Údržba, opravy a odstraňování závad u SSZT 2020-2021 - Oprava napájecích zdrojů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113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114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PS 01-01 - Olověné baterie - Sborník ÚOŽI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>Oblastní ředitelství Ostrava</v>
      </c>
      <c r="G56" s="40"/>
      <c r="H56" s="40"/>
      <c r="I56" s="32" t="s">
        <v>24</v>
      </c>
      <c r="J56" s="72" t="str">
        <f>IF(J14="","",J14)</f>
        <v>3. 3. 2021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26</v>
      </c>
      <c r="D58" s="40"/>
      <c r="E58" s="40"/>
      <c r="F58" s="27" t="str">
        <f>E17</f>
        <v>Správa železnic, státní organizace</v>
      </c>
      <c r="G58" s="40"/>
      <c r="H58" s="40"/>
      <c r="I58" s="32" t="s">
        <v>32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5.65" customHeight="1">
      <c r="A59" s="38"/>
      <c r="B59" s="39"/>
      <c r="C59" s="32" t="s">
        <v>30</v>
      </c>
      <c r="D59" s="40"/>
      <c r="E59" s="40"/>
      <c r="F59" s="27" t="str">
        <f>IF(E20="","",E20)</f>
        <v>Vyplň údaj</v>
      </c>
      <c r="G59" s="40"/>
      <c r="H59" s="40"/>
      <c r="I59" s="32" t="s">
        <v>35</v>
      </c>
      <c r="J59" s="36" t="str">
        <f>E26</f>
        <v>ing. Michaela Hodulová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118</v>
      </c>
      <c r="D61" s="171"/>
      <c r="E61" s="171"/>
      <c r="F61" s="171"/>
      <c r="G61" s="171"/>
      <c r="H61" s="171"/>
      <c r="I61" s="171"/>
      <c r="J61" s="172" t="s">
        <v>119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120</v>
      </c>
    </row>
    <row r="64" s="9" customFormat="1" ht="24.96" customHeight="1">
      <c r="A64" s="9"/>
      <c r="B64" s="174"/>
      <c r="C64" s="175"/>
      <c r="D64" s="176" t="s">
        <v>121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122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9" t="str">
        <f>E7</f>
        <v>Údržba, opravy a odstraňování závad u SSZT 2020-2021 - Oprava napájecích zdrojů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113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114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115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PS 01-01 - Olověné baterie - Sborník ÚOŽI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22</v>
      </c>
      <c r="D80" s="40"/>
      <c r="E80" s="40"/>
      <c r="F80" s="27" t="str">
        <f>F14</f>
        <v>Oblastní ředitelství Ostrava</v>
      </c>
      <c r="G80" s="40"/>
      <c r="H80" s="40"/>
      <c r="I80" s="32" t="s">
        <v>24</v>
      </c>
      <c r="J80" s="72" t="str">
        <f>IF(J14="","",J14)</f>
        <v>3. 3. 2021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26</v>
      </c>
      <c r="D82" s="40"/>
      <c r="E82" s="40"/>
      <c r="F82" s="27" t="str">
        <f>E17</f>
        <v>Správa železnic, státní organizace</v>
      </c>
      <c r="G82" s="40"/>
      <c r="H82" s="40"/>
      <c r="I82" s="32" t="s">
        <v>32</v>
      </c>
      <c r="J82" s="36" t="str">
        <f>E23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30</v>
      </c>
      <c r="D83" s="40"/>
      <c r="E83" s="40"/>
      <c r="F83" s="27" t="str">
        <f>IF(E20="","",E20)</f>
        <v>Vyplň údaj</v>
      </c>
      <c r="G83" s="40"/>
      <c r="H83" s="40"/>
      <c r="I83" s="32" t="s">
        <v>35</v>
      </c>
      <c r="J83" s="36" t="str">
        <f>E26</f>
        <v>ing. Michaela Hodulová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0"/>
      <c r="B85" s="181"/>
      <c r="C85" s="182" t="s">
        <v>123</v>
      </c>
      <c r="D85" s="183" t="s">
        <v>58</v>
      </c>
      <c r="E85" s="183" t="s">
        <v>54</v>
      </c>
      <c r="F85" s="183" t="s">
        <v>55</v>
      </c>
      <c r="G85" s="183" t="s">
        <v>124</v>
      </c>
      <c r="H85" s="183" t="s">
        <v>125</v>
      </c>
      <c r="I85" s="183" t="s">
        <v>126</v>
      </c>
      <c r="J85" s="183" t="s">
        <v>119</v>
      </c>
      <c r="K85" s="184" t="s">
        <v>127</v>
      </c>
      <c r="L85" s="185"/>
      <c r="M85" s="92" t="s">
        <v>21</v>
      </c>
      <c r="N85" s="93" t="s">
        <v>43</v>
      </c>
      <c r="O85" s="93" t="s">
        <v>128</v>
      </c>
      <c r="P85" s="93" t="s">
        <v>129</v>
      </c>
      <c r="Q85" s="93" t="s">
        <v>130</v>
      </c>
      <c r="R85" s="93" t="s">
        <v>131</v>
      </c>
      <c r="S85" s="93" t="s">
        <v>132</v>
      </c>
      <c r="T85" s="94" t="s">
        <v>133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8"/>
      <c r="B86" s="39"/>
      <c r="C86" s="99" t="s">
        <v>134</v>
      </c>
      <c r="D86" s="40"/>
      <c r="E86" s="40"/>
      <c r="F86" s="40"/>
      <c r="G86" s="40"/>
      <c r="H86" s="40"/>
      <c r="I86" s="40"/>
      <c r="J86" s="186">
        <f>BK86</f>
        <v>0</v>
      </c>
      <c r="K86" s="40"/>
      <c r="L86" s="44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72</v>
      </c>
      <c r="AU86" s="17" t="s">
        <v>120</v>
      </c>
      <c r="BK86" s="190">
        <f>BK87</f>
        <v>0</v>
      </c>
    </row>
    <row r="87" s="11" customFormat="1" ht="25.92" customHeight="1">
      <c r="A87" s="11"/>
      <c r="B87" s="191"/>
      <c r="C87" s="192"/>
      <c r="D87" s="193" t="s">
        <v>72</v>
      </c>
      <c r="E87" s="194" t="s">
        <v>135</v>
      </c>
      <c r="F87" s="194" t="s">
        <v>136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SUM(P88:P174)</f>
        <v>0</v>
      </c>
      <c r="Q87" s="199"/>
      <c r="R87" s="200">
        <f>SUM(R88:R174)</f>
        <v>0</v>
      </c>
      <c r="S87" s="199"/>
      <c r="T87" s="201">
        <f>SUM(T88:T174)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2" t="s">
        <v>137</v>
      </c>
      <c r="AT87" s="203" t="s">
        <v>72</v>
      </c>
      <c r="AU87" s="203" t="s">
        <v>73</v>
      </c>
      <c r="AY87" s="202" t="s">
        <v>138</v>
      </c>
      <c r="BK87" s="204">
        <f>SUM(BK88:BK174)</f>
        <v>0</v>
      </c>
    </row>
    <row r="88" s="2" customFormat="1">
      <c r="A88" s="38"/>
      <c r="B88" s="39"/>
      <c r="C88" s="205" t="s">
        <v>80</v>
      </c>
      <c r="D88" s="205" t="s">
        <v>139</v>
      </c>
      <c r="E88" s="206" t="s">
        <v>140</v>
      </c>
      <c r="F88" s="207" t="s">
        <v>141</v>
      </c>
      <c r="G88" s="208" t="s">
        <v>142</v>
      </c>
      <c r="H88" s="209">
        <v>36</v>
      </c>
      <c r="I88" s="210"/>
      <c r="J88" s="211">
        <f>ROUND(I88*H88,2)</f>
        <v>0</v>
      </c>
      <c r="K88" s="207" t="s">
        <v>143</v>
      </c>
      <c r="L88" s="44"/>
      <c r="M88" s="212" t="s">
        <v>21</v>
      </c>
      <c r="N88" s="213" t="s">
        <v>44</v>
      </c>
      <c r="O88" s="84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137</v>
      </c>
      <c r="AT88" s="216" t="s">
        <v>139</v>
      </c>
      <c r="AU88" s="216" t="s">
        <v>80</v>
      </c>
      <c r="AY88" s="17" t="s">
        <v>138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80</v>
      </c>
      <c r="BK88" s="217">
        <f>ROUND(I88*H88,2)</f>
        <v>0</v>
      </c>
      <c r="BL88" s="17" t="s">
        <v>137</v>
      </c>
      <c r="BM88" s="216" t="s">
        <v>144</v>
      </c>
    </row>
    <row r="89" s="12" customFormat="1">
      <c r="A89" s="12"/>
      <c r="B89" s="218"/>
      <c r="C89" s="219"/>
      <c r="D89" s="220" t="s">
        <v>145</v>
      </c>
      <c r="E89" s="221" t="s">
        <v>21</v>
      </c>
      <c r="F89" s="222" t="s">
        <v>146</v>
      </c>
      <c r="G89" s="219"/>
      <c r="H89" s="223">
        <v>6</v>
      </c>
      <c r="I89" s="224"/>
      <c r="J89" s="219"/>
      <c r="K89" s="219"/>
      <c r="L89" s="225"/>
      <c r="M89" s="226"/>
      <c r="N89" s="227"/>
      <c r="O89" s="227"/>
      <c r="P89" s="227"/>
      <c r="Q89" s="227"/>
      <c r="R89" s="227"/>
      <c r="S89" s="227"/>
      <c r="T89" s="228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29" t="s">
        <v>145</v>
      </c>
      <c r="AU89" s="229" t="s">
        <v>80</v>
      </c>
      <c r="AV89" s="12" t="s">
        <v>82</v>
      </c>
      <c r="AW89" s="12" t="s">
        <v>34</v>
      </c>
      <c r="AX89" s="12" t="s">
        <v>73</v>
      </c>
      <c r="AY89" s="229" t="s">
        <v>138</v>
      </c>
    </row>
    <row r="90" s="12" customFormat="1">
      <c r="A90" s="12"/>
      <c r="B90" s="218"/>
      <c r="C90" s="219"/>
      <c r="D90" s="220" t="s">
        <v>145</v>
      </c>
      <c r="E90" s="221" t="s">
        <v>21</v>
      </c>
      <c r="F90" s="222" t="s">
        <v>147</v>
      </c>
      <c r="G90" s="219"/>
      <c r="H90" s="223">
        <v>6</v>
      </c>
      <c r="I90" s="224"/>
      <c r="J90" s="219"/>
      <c r="K90" s="219"/>
      <c r="L90" s="225"/>
      <c r="M90" s="226"/>
      <c r="N90" s="227"/>
      <c r="O90" s="227"/>
      <c r="P90" s="227"/>
      <c r="Q90" s="227"/>
      <c r="R90" s="227"/>
      <c r="S90" s="227"/>
      <c r="T90" s="228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9" t="s">
        <v>145</v>
      </c>
      <c r="AU90" s="229" t="s">
        <v>80</v>
      </c>
      <c r="AV90" s="12" t="s">
        <v>82</v>
      </c>
      <c r="AW90" s="12" t="s">
        <v>34</v>
      </c>
      <c r="AX90" s="12" t="s">
        <v>73</v>
      </c>
      <c r="AY90" s="229" t="s">
        <v>138</v>
      </c>
    </row>
    <row r="91" s="12" customFormat="1">
      <c r="A91" s="12"/>
      <c r="B91" s="218"/>
      <c r="C91" s="219"/>
      <c r="D91" s="220" t="s">
        <v>145</v>
      </c>
      <c r="E91" s="221" t="s">
        <v>21</v>
      </c>
      <c r="F91" s="222" t="s">
        <v>148</v>
      </c>
      <c r="G91" s="219"/>
      <c r="H91" s="223">
        <v>6</v>
      </c>
      <c r="I91" s="224"/>
      <c r="J91" s="219"/>
      <c r="K91" s="219"/>
      <c r="L91" s="225"/>
      <c r="M91" s="226"/>
      <c r="N91" s="227"/>
      <c r="O91" s="227"/>
      <c r="P91" s="227"/>
      <c r="Q91" s="227"/>
      <c r="R91" s="227"/>
      <c r="S91" s="227"/>
      <c r="T91" s="228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9" t="s">
        <v>145</v>
      </c>
      <c r="AU91" s="229" t="s">
        <v>80</v>
      </c>
      <c r="AV91" s="12" t="s">
        <v>82</v>
      </c>
      <c r="AW91" s="12" t="s">
        <v>34</v>
      </c>
      <c r="AX91" s="12" t="s">
        <v>73</v>
      </c>
      <c r="AY91" s="229" t="s">
        <v>138</v>
      </c>
    </row>
    <row r="92" s="12" customFormat="1">
      <c r="A92" s="12"/>
      <c r="B92" s="218"/>
      <c r="C92" s="219"/>
      <c r="D92" s="220" t="s">
        <v>145</v>
      </c>
      <c r="E92" s="221" t="s">
        <v>21</v>
      </c>
      <c r="F92" s="222" t="s">
        <v>149</v>
      </c>
      <c r="G92" s="219"/>
      <c r="H92" s="223">
        <v>6</v>
      </c>
      <c r="I92" s="224"/>
      <c r="J92" s="219"/>
      <c r="K92" s="219"/>
      <c r="L92" s="225"/>
      <c r="M92" s="226"/>
      <c r="N92" s="227"/>
      <c r="O92" s="227"/>
      <c r="P92" s="227"/>
      <c r="Q92" s="227"/>
      <c r="R92" s="227"/>
      <c r="S92" s="227"/>
      <c r="T92" s="228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29" t="s">
        <v>145</v>
      </c>
      <c r="AU92" s="229" t="s">
        <v>80</v>
      </c>
      <c r="AV92" s="12" t="s">
        <v>82</v>
      </c>
      <c r="AW92" s="12" t="s">
        <v>34</v>
      </c>
      <c r="AX92" s="12" t="s">
        <v>73</v>
      </c>
      <c r="AY92" s="229" t="s">
        <v>138</v>
      </c>
    </row>
    <row r="93" s="12" customFormat="1">
      <c r="A93" s="12"/>
      <c r="B93" s="218"/>
      <c r="C93" s="219"/>
      <c r="D93" s="220" t="s">
        <v>145</v>
      </c>
      <c r="E93" s="221" t="s">
        <v>21</v>
      </c>
      <c r="F93" s="222" t="s">
        <v>150</v>
      </c>
      <c r="G93" s="219"/>
      <c r="H93" s="223">
        <v>6</v>
      </c>
      <c r="I93" s="224"/>
      <c r="J93" s="219"/>
      <c r="K93" s="219"/>
      <c r="L93" s="225"/>
      <c r="M93" s="226"/>
      <c r="N93" s="227"/>
      <c r="O93" s="227"/>
      <c r="P93" s="227"/>
      <c r="Q93" s="227"/>
      <c r="R93" s="227"/>
      <c r="S93" s="227"/>
      <c r="T93" s="228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9" t="s">
        <v>145</v>
      </c>
      <c r="AU93" s="229" t="s">
        <v>80</v>
      </c>
      <c r="AV93" s="12" t="s">
        <v>82</v>
      </c>
      <c r="AW93" s="12" t="s">
        <v>34</v>
      </c>
      <c r="AX93" s="12" t="s">
        <v>73</v>
      </c>
      <c r="AY93" s="229" t="s">
        <v>138</v>
      </c>
    </row>
    <row r="94" s="12" customFormat="1">
      <c r="A94" s="12"/>
      <c r="B94" s="218"/>
      <c r="C94" s="219"/>
      <c r="D94" s="220" t="s">
        <v>145</v>
      </c>
      <c r="E94" s="221" t="s">
        <v>21</v>
      </c>
      <c r="F94" s="222" t="s">
        <v>151</v>
      </c>
      <c r="G94" s="219"/>
      <c r="H94" s="223">
        <v>6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29" t="s">
        <v>145</v>
      </c>
      <c r="AU94" s="229" t="s">
        <v>80</v>
      </c>
      <c r="AV94" s="12" t="s">
        <v>82</v>
      </c>
      <c r="AW94" s="12" t="s">
        <v>34</v>
      </c>
      <c r="AX94" s="12" t="s">
        <v>73</v>
      </c>
      <c r="AY94" s="229" t="s">
        <v>138</v>
      </c>
    </row>
    <row r="95" s="13" customFormat="1">
      <c r="A95" s="13"/>
      <c r="B95" s="230"/>
      <c r="C95" s="231"/>
      <c r="D95" s="220" t="s">
        <v>145</v>
      </c>
      <c r="E95" s="232" t="s">
        <v>21</v>
      </c>
      <c r="F95" s="233" t="s">
        <v>152</v>
      </c>
      <c r="G95" s="231"/>
      <c r="H95" s="234">
        <v>36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0" t="s">
        <v>145</v>
      </c>
      <c r="AU95" s="240" t="s">
        <v>80</v>
      </c>
      <c r="AV95" s="13" t="s">
        <v>137</v>
      </c>
      <c r="AW95" s="13" t="s">
        <v>34</v>
      </c>
      <c r="AX95" s="13" t="s">
        <v>80</v>
      </c>
      <c r="AY95" s="240" t="s">
        <v>138</v>
      </c>
    </row>
    <row r="96" s="2" customFormat="1" ht="66.75" customHeight="1">
      <c r="A96" s="38"/>
      <c r="B96" s="39"/>
      <c r="C96" s="205" t="s">
        <v>82</v>
      </c>
      <c r="D96" s="205" t="s">
        <v>139</v>
      </c>
      <c r="E96" s="206" t="s">
        <v>153</v>
      </c>
      <c r="F96" s="207" t="s">
        <v>154</v>
      </c>
      <c r="G96" s="208" t="s">
        <v>142</v>
      </c>
      <c r="H96" s="209">
        <v>36</v>
      </c>
      <c r="I96" s="210"/>
      <c r="J96" s="211">
        <f>ROUND(I96*H96,2)</f>
        <v>0</v>
      </c>
      <c r="K96" s="207" t="s">
        <v>143</v>
      </c>
      <c r="L96" s="44"/>
      <c r="M96" s="212" t="s">
        <v>21</v>
      </c>
      <c r="N96" s="213" t="s">
        <v>44</v>
      </c>
      <c r="O96" s="84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137</v>
      </c>
      <c r="AT96" s="216" t="s">
        <v>139</v>
      </c>
      <c r="AU96" s="216" t="s">
        <v>80</v>
      </c>
      <c r="AY96" s="17" t="s">
        <v>138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80</v>
      </c>
      <c r="BK96" s="217">
        <f>ROUND(I96*H96,2)</f>
        <v>0</v>
      </c>
      <c r="BL96" s="17" t="s">
        <v>137</v>
      </c>
      <c r="BM96" s="216" t="s">
        <v>155</v>
      </c>
    </row>
    <row r="97" s="2" customFormat="1" ht="44.25" customHeight="1">
      <c r="A97" s="38"/>
      <c r="B97" s="39"/>
      <c r="C97" s="241" t="s">
        <v>156</v>
      </c>
      <c r="D97" s="241" t="s">
        <v>157</v>
      </c>
      <c r="E97" s="242" t="s">
        <v>158</v>
      </c>
      <c r="F97" s="243" t="s">
        <v>159</v>
      </c>
      <c r="G97" s="244" t="s">
        <v>142</v>
      </c>
      <c r="H97" s="245">
        <v>30</v>
      </c>
      <c r="I97" s="246"/>
      <c r="J97" s="247">
        <f>ROUND(I97*H97,2)</f>
        <v>0</v>
      </c>
      <c r="K97" s="243" t="s">
        <v>143</v>
      </c>
      <c r="L97" s="248"/>
      <c r="M97" s="249" t="s">
        <v>21</v>
      </c>
      <c r="N97" s="250" t="s">
        <v>44</v>
      </c>
      <c r="O97" s="84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160</v>
      </c>
      <c r="AT97" s="216" t="s">
        <v>157</v>
      </c>
      <c r="AU97" s="216" t="s">
        <v>80</v>
      </c>
      <c r="AY97" s="17" t="s">
        <v>138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80</v>
      </c>
      <c r="BK97" s="217">
        <f>ROUND(I97*H97,2)</f>
        <v>0</v>
      </c>
      <c r="BL97" s="17" t="s">
        <v>160</v>
      </c>
      <c r="BM97" s="216" t="s">
        <v>161</v>
      </c>
    </row>
    <row r="98" s="12" customFormat="1">
      <c r="A98" s="12"/>
      <c r="B98" s="218"/>
      <c r="C98" s="219"/>
      <c r="D98" s="220" t="s">
        <v>145</v>
      </c>
      <c r="E98" s="221" t="s">
        <v>21</v>
      </c>
      <c r="F98" s="222" t="s">
        <v>162</v>
      </c>
      <c r="G98" s="219"/>
      <c r="H98" s="223">
        <v>6</v>
      </c>
      <c r="I98" s="224"/>
      <c r="J98" s="219"/>
      <c r="K98" s="219"/>
      <c r="L98" s="225"/>
      <c r="M98" s="226"/>
      <c r="N98" s="227"/>
      <c r="O98" s="227"/>
      <c r="P98" s="227"/>
      <c r="Q98" s="227"/>
      <c r="R98" s="227"/>
      <c r="S98" s="227"/>
      <c r="T98" s="228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9" t="s">
        <v>145</v>
      </c>
      <c r="AU98" s="229" t="s">
        <v>80</v>
      </c>
      <c r="AV98" s="12" t="s">
        <v>82</v>
      </c>
      <c r="AW98" s="12" t="s">
        <v>34</v>
      </c>
      <c r="AX98" s="12" t="s">
        <v>73</v>
      </c>
      <c r="AY98" s="229" t="s">
        <v>138</v>
      </c>
    </row>
    <row r="99" s="12" customFormat="1">
      <c r="A99" s="12"/>
      <c r="B99" s="218"/>
      <c r="C99" s="219"/>
      <c r="D99" s="220" t="s">
        <v>145</v>
      </c>
      <c r="E99" s="221" t="s">
        <v>21</v>
      </c>
      <c r="F99" s="222" t="s">
        <v>163</v>
      </c>
      <c r="G99" s="219"/>
      <c r="H99" s="223">
        <v>6</v>
      </c>
      <c r="I99" s="224"/>
      <c r="J99" s="219"/>
      <c r="K99" s="219"/>
      <c r="L99" s="225"/>
      <c r="M99" s="226"/>
      <c r="N99" s="227"/>
      <c r="O99" s="227"/>
      <c r="P99" s="227"/>
      <c r="Q99" s="227"/>
      <c r="R99" s="227"/>
      <c r="S99" s="227"/>
      <c r="T99" s="228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9" t="s">
        <v>145</v>
      </c>
      <c r="AU99" s="229" t="s">
        <v>80</v>
      </c>
      <c r="AV99" s="12" t="s">
        <v>82</v>
      </c>
      <c r="AW99" s="12" t="s">
        <v>34</v>
      </c>
      <c r="AX99" s="12" t="s">
        <v>73</v>
      </c>
      <c r="AY99" s="229" t="s">
        <v>138</v>
      </c>
    </row>
    <row r="100" s="12" customFormat="1">
      <c r="A100" s="12"/>
      <c r="B100" s="218"/>
      <c r="C100" s="219"/>
      <c r="D100" s="220" t="s">
        <v>145</v>
      </c>
      <c r="E100" s="221" t="s">
        <v>21</v>
      </c>
      <c r="F100" s="222" t="s">
        <v>148</v>
      </c>
      <c r="G100" s="219"/>
      <c r="H100" s="223">
        <v>6</v>
      </c>
      <c r="I100" s="224"/>
      <c r="J100" s="219"/>
      <c r="K100" s="219"/>
      <c r="L100" s="225"/>
      <c r="M100" s="226"/>
      <c r="N100" s="227"/>
      <c r="O100" s="227"/>
      <c r="P100" s="227"/>
      <c r="Q100" s="227"/>
      <c r="R100" s="227"/>
      <c r="S100" s="227"/>
      <c r="T100" s="228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29" t="s">
        <v>145</v>
      </c>
      <c r="AU100" s="229" t="s">
        <v>80</v>
      </c>
      <c r="AV100" s="12" t="s">
        <v>82</v>
      </c>
      <c r="AW100" s="12" t="s">
        <v>34</v>
      </c>
      <c r="AX100" s="12" t="s">
        <v>73</v>
      </c>
      <c r="AY100" s="229" t="s">
        <v>138</v>
      </c>
    </row>
    <row r="101" s="12" customFormat="1">
      <c r="A101" s="12"/>
      <c r="B101" s="218"/>
      <c r="C101" s="219"/>
      <c r="D101" s="220" t="s">
        <v>145</v>
      </c>
      <c r="E101" s="221" t="s">
        <v>21</v>
      </c>
      <c r="F101" s="222" t="s">
        <v>149</v>
      </c>
      <c r="G101" s="219"/>
      <c r="H101" s="223">
        <v>6</v>
      </c>
      <c r="I101" s="224"/>
      <c r="J101" s="219"/>
      <c r="K101" s="219"/>
      <c r="L101" s="225"/>
      <c r="M101" s="226"/>
      <c r="N101" s="227"/>
      <c r="O101" s="227"/>
      <c r="P101" s="227"/>
      <c r="Q101" s="227"/>
      <c r="R101" s="227"/>
      <c r="S101" s="227"/>
      <c r="T101" s="228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9" t="s">
        <v>145</v>
      </c>
      <c r="AU101" s="229" t="s">
        <v>80</v>
      </c>
      <c r="AV101" s="12" t="s">
        <v>82</v>
      </c>
      <c r="AW101" s="12" t="s">
        <v>34</v>
      </c>
      <c r="AX101" s="12" t="s">
        <v>73</v>
      </c>
      <c r="AY101" s="229" t="s">
        <v>138</v>
      </c>
    </row>
    <row r="102" s="12" customFormat="1">
      <c r="A102" s="12"/>
      <c r="B102" s="218"/>
      <c r="C102" s="219"/>
      <c r="D102" s="220" t="s">
        <v>145</v>
      </c>
      <c r="E102" s="221" t="s">
        <v>21</v>
      </c>
      <c r="F102" s="222" t="s">
        <v>151</v>
      </c>
      <c r="G102" s="219"/>
      <c r="H102" s="223">
        <v>6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29" t="s">
        <v>145</v>
      </c>
      <c r="AU102" s="229" t="s">
        <v>80</v>
      </c>
      <c r="AV102" s="12" t="s">
        <v>82</v>
      </c>
      <c r="AW102" s="12" t="s">
        <v>34</v>
      </c>
      <c r="AX102" s="12" t="s">
        <v>73</v>
      </c>
      <c r="AY102" s="229" t="s">
        <v>138</v>
      </c>
    </row>
    <row r="103" s="13" customFormat="1">
      <c r="A103" s="13"/>
      <c r="B103" s="230"/>
      <c r="C103" s="231"/>
      <c r="D103" s="220" t="s">
        <v>145</v>
      </c>
      <c r="E103" s="232" t="s">
        <v>21</v>
      </c>
      <c r="F103" s="233" t="s">
        <v>152</v>
      </c>
      <c r="G103" s="231"/>
      <c r="H103" s="234">
        <v>30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145</v>
      </c>
      <c r="AU103" s="240" t="s">
        <v>80</v>
      </c>
      <c r="AV103" s="13" t="s">
        <v>137</v>
      </c>
      <c r="AW103" s="13" t="s">
        <v>34</v>
      </c>
      <c r="AX103" s="13" t="s">
        <v>80</v>
      </c>
      <c r="AY103" s="240" t="s">
        <v>138</v>
      </c>
    </row>
    <row r="104" s="2" customFormat="1">
      <c r="A104" s="38"/>
      <c r="B104" s="39"/>
      <c r="C104" s="241" t="s">
        <v>137</v>
      </c>
      <c r="D104" s="241" t="s">
        <v>157</v>
      </c>
      <c r="E104" s="242" t="s">
        <v>164</v>
      </c>
      <c r="F104" s="243" t="s">
        <v>165</v>
      </c>
      <c r="G104" s="244" t="s">
        <v>142</v>
      </c>
      <c r="H104" s="245">
        <v>6</v>
      </c>
      <c r="I104" s="246"/>
      <c r="J104" s="247">
        <f>ROUND(I104*H104,2)</f>
        <v>0</v>
      </c>
      <c r="K104" s="243" t="s">
        <v>143</v>
      </c>
      <c r="L104" s="248"/>
      <c r="M104" s="249" t="s">
        <v>21</v>
      </c>
      <c r="N104" s="250" t="s">
        <v>44</v>
      </c>
      <c r="O104" s="84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160</v>
      </c>
      <c r="AT104" s="216" t="s">
        <v>157</v>
      </c>
      <c r="AU104" s="216" t="s">
        <v>80</v>
      </c>
      <c r="AY104" s="17" t="s">
        <v>138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80</v>
      </c>
      <c r="BK104" s="217">
        <f>ROUND(I104*H104,2)</f>
        <v>0</v>
      </c>
      <c r="BL104" s="17" t="s">
        <v>160</v>
      </c>
      <c r="BM104" s="216" t="s">
        <v>166</v>
      </c>
    </row>
    <row r="105" s="12" customFormat="1">
      <c r="A105" s="12"/>
      <c r="B105" s="218"/>
      <c r="C105" s="219"/>
      <c r="D105" s="220" t="s">
        <v>145</v>
      </c>
      <c r="E105" s="221" t="s">
        <v>21</v>
      </c>
      <c r="F105" s="222" t="s">
        <v>150</v>
      </c>
      <c r="G105" s="219"/>
      <c r="H105" s="223">
        <v>6</v>
      </c>
      <c r="I105" s="224"/>
      <c r="J105" s="219"/>
      <c r="K105" s="219"/>
      <c r="L105" s="225"/>
      <c r="M105" s="226"/>
      <c r="N105" s="227"/>
      <c r="O105" s="227"/>
      <c r="P105" s="227"/>
      <c r="Q105" s="227"/>
      <c r="R105" s="227"/>
      <c r="S105" s="227"/>
      <c r="T105" s="228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29" t="s">
        <v>145</v>
      </c>
      <c r="AU105" s="229" t="s">
        <v>80</v>
      </c>
      <c r="AV105" s="12" t="s">
        <v>82</v>
      </c>
      <c r="AW105" s="12" t="s">
        <v>34</v>
      </c>
      <c r="AX105" s="12" t="s">
        <v>73</v>
      </c>
      <c r="AY105" s="229" t="s">
        <v>138</v>
      </c>
    </row>
    <row r="106" s="13" customFormat="1">
      <c r="A106" s="13"/>
      <c r="B106" s="230"/>
      <c r="C106" s="231"/>
      <c r="D106" s="220" t="s">
        <v>145</v>
      </c>
      <c r="E106" s="232" t="s">
        <v>21</v>
      </c>
      <c r="F106" s="233" t="s">
        <v>152</v>
      </c>
      <c r="G106" s="231"/>
      <c r="H106" s="234">
        <v>6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145</v>
      </c>
      <c r="AU106" s="240" t="s">
        <v>80</v>
      </c>
      <c r="AV106" s="13" t="s">
        <v>137</v>
      </c>
      <c r="AW106" s="13" t="s">
        <v>34</v>
      </c>
      <c r="AX106" s="13" t="s">
        <v>80</v>
      </c>
      <c r="AY106" s="240" t="s">
        <v>138</v>
      </c>
    </row>
    <row r="107" s="2" customFormat="1">
      <c r="A107" s="38"/>
      <c r="B107" s="39"/>
      <c r="C107" s="205" t="s">
        <v>167</v>
      </c>
      <c r="D107" s="205" t="s">
        <v>139</v>
      </c>
      <c r="E107" s="206" t="s">
        <v>168</v>
      </c>
      <c r="F107" s="207" t="s">
        <v>169</v>
      </c>
      <c r="G107" s="208" t="s">
        <v>142</v>
      </c>
      <c r="H107" s="209">
        <v>229</v>
      </c>
      <c r="I107" s="210"/>
      <c r="J107" s="211">
        <f>ROUND(I107*H107,2)</f>
        <v>0</v>
      </c>
      <c r="K107" s="207" t="s">
        <v>143</v>
      </c>
      <c r="L107" s="44"/>
      <c r="M107" s="212" t="s">
        <v>21</v>
      </c>
      <c r="N107" s="213" t="s">
        <v>44</v>
      </c>
      <c r="O107" s="84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6" t="s">
        <v>137</v>
      </c>
      <c r="AT107" s="216" t="s">
        <v>139</v>
      </c>
      <c r="AU107" s="216" t="s">
        <v>80</v>
      </c>
      <c r="AY107" s="17" t="s">
        <v>138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7" t="s">
        <v>80</v>
      </c>
      <c r="BK107" s="217">
        <f>ROUND(I107*H107,2)</f>
        <v>0</v>
      </c>
      <c r="BL107" s="17" t="s">
        <v>137</v>
      </c>
      <c r="BM107" s="216" t="s">
        <v>170</v>
      </c>
    </row>
    <row r="108" s="12" customFormat="1">
      <c r="A108" s="12"/>
      <c r="B108" s="218"/>
      <c r="C108" s="219"/>
      <c r="D108" s="220" t="s">
        <v>145</v>
      </c>
      <c r="E108" s="221" t="s">
        <v>21</v>
      </c>
      <c r="F108" s="222" t="s">
        <v>171</v>
      </c>
      <c r="G108" s="219"/>
      <c r="H108" s="223">
        <v>32</v>
      </c>
      <c r="I108" s="224"/>
      <c r="J108" s="219"/>
      <c r="K108" s="219"/>
      <c r="L108" s="225"/>
      <c r="M108" s="226"/>
      <c r="N108" s="227"/>
      <c r="O108" s="227"/>
      <c r="P108" s="227"/>
      <c r="Q108" s="227"/>
      <c r="R108" s="227"/>
      <c r="S108" s="227"/>
      <c r="T108" s="228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9" t="s">
        <v>145</v>
      </c>
      <c r="AU108" s="229" t="s">
        <v>80</v>
      </c>
      <c r="AV108" s="12" t="s">
        <v>82</v>
      </c>
      <c r="AW108" s="12" t="s">
        <v>34</v>
      </c>
      <c r="AX108" s="12" t="s">
        <v>73</v>
      </c>
      <c r="AY108" s="229" t="s">
        <v>138</v>
      </c>
    </row>
    <row r="109" s="12" customFormat="1">
      <c r="A109" s="12"/>
      <c r="B109" s="218"/>
      <c r="C109" s="219"/>
      <c r="D109" s="220" t="s">
        <v>145</v>
      </c>
      <c r="E109" s="221" t="s">
        <v>21</v>
      </c>
      <c r="F109" s="222" t="s">
        <v>172</v>
      </c>
      <c r="G109" s="219"/>
      <c r="H109" s="223">
        <v>4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29" t="s">
        <v>145</v>
      </c>
      <c r="AU109" s="229" t="s">
        <v>80</v>
      </c>
      <c r="AV109" s="12" t="s">
        <v>82</v>
      </c>
      <c r="AW109" s="12" t="s">
        <v>34</v>
      </c>
      <c r="AX109" s="12" t="s">
        <v>73</v>
      </c>
      <c r="AY109" s="229" t="s">
        <v>138</v>
      </c>
    </row>
    <row r="110" s="12" customFormat="1">
      <c r="A110" s="12"/>
      <c r="B110" s="218"/>
      <c r="C110" s="219"/>
      <c r="D110" s="220" t="s">
        <v>145</v>
      </c>
      <c r="E110" s="221" t="s">
        <v>21</v>
      </c>
      <c r="F110" s="222" t="s">
        <v>173</v>
      </c>
      <c r="G110" s="219"/>
      <c r="H110" s="223">
        <v>4</v>
      </c>
      <c r="I110" s="224"/>
      <c r="J110" s="219"/>
      <c r="K110" s="219"/>
      <c r="L110" s="225"/>
      <c r="M110" s="226"/>
      <c r="N110" s="227"/>
      <c r="O110" s="227"/>
      <c r="P110" s="227"/>
      <c r="Q110" s="227"/>
      <c r="R110" s="227"/>
      <c r="S110" s="227"/>
      <c r="T110" s="228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9" t="s">
        <v>145</v>
      </c>
      <c r="AU110" s="229" t="s">
        <v>80</v>
      </c>
      <c r="AV110" s="12" t="s">
        <v>82</v>
      </c>
      <c r="AW110" s="12" t="s">
        <v>34</v>
      </c>
      <c r="AX110" s="12" t="s">
        <v>73</v>
      </c>
      <c r="AY110" s="229" t="s">
        <v>138</v>
      </c>
    </row>
    <row r="111" s="12" customFormat="1">
      <c r="A111" s="12"/>
      <c r="B111" s="218"/>
      <c r="C111" s="219"/>
      <c r="D111" s="220" t="s">
        <v>145</v>
      </c>
      <c r="E111" s="221" t="s">
        <v>21</v>
      </c>
      <c r="F111" s="222" t="s">
        <v>174</v>
      </c>
      <c r="G111" s="219"/>
      <c r="H111" s="223">
        <v>4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29" t="s">
        <v>145</v>
      </c>
      <c r="AU111" s="229" t="s">
        <v>80</v>
      </c>
      <c r="AV111" s="12" t="s">
        <v>82</v>
      </c>
      <c r="AW111" s="12" t="s">
        <v>34</v>
      </c>
      <c r="AX111" s="12" t="s">
        <v>73</v>
      </c>
      <c r="AY111" s="229" t="s">
        <v>138</v>
      </c>
    </row>
    <row r="112" s="12" customFormat="1">
      <c r="A112" s="12"/>
      <c r="B112" s="218"/>
      <c r="C112" s="219"/>
      <c r="D112" s="220" t="s">
        <v>145</v>
      </c>
      <c r="E112" s="221" t="s">
        <v>21</v>
      </c>
      <c r="F112" s="222" t="s">
        <v>175</v>
      </c>
      <c r="G112" s="219"/>
      <c r="H112" s="223">
        <v>4</v>
      </c>
      <c r="I112" s="224"/>
      <c r="J112" s="219"/>
      <c r="K112" s="219"/>
      <c r="L112" s="225"/>
      <c r="M112" s="226"/>
      <c r="N112" s="227"/>
      <c r="O112" s="227"/>
      <c r="P112" s="227"/>
      <c r="Q112" s="227"/>
      <c r="R112" s="227"/>
      <c r="S112" s="227"/>
      <c r="T112" s="228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9" t="s">
        <v>145</v>
      </c>
      <c r="AU112" s="229" t="s">
        <v>80</v>
      </c>
      <c r="AV112" s="12" t="s">
        <v>82</v>
      </c>
      <c r="AW112" s="12" t="s">
        <v>34</v>
      </c>
      <c r="AX112" s="12" t="s">
        <v>73</v>
      </c>
      <c r="AY112" s="229" t="s">
        <v>138</v>
      </c>
    </row>
    <row r="113" s="12" customFormat="1">
      <c r="A113" s="12"/>
      <c r="B113" s="218"/>
      <c r="C113" s="219"/>
      <c r="D113" s="220" t="s">
        <v>145</v>
      </c>
      <c r="E113" s="221" t="s">
        <v>21</v>
      </c>
      <c r="F113" s="222" t="s">
        <v>176</v>
      </c>
      <c r="G113" s="219"/>
      <c r="H113" s="223">
        <v>4</v>
      </c>
      <c r="I113" s="224"/>
      <c r="J113" s="219"/>
      <c r="K113" s="219"/>
      <c r="L113" s="225"/>
      <c r="M113" s="226"/>
      <c r="N113" s="227"/>
      <c r="O113" s="227"/>
      <c r="P113" s="227"/>
      <c r="Q113" s="227"/>
      <c r="R113" s="227"/>
      <c r="S113" s="227"/>
      <c r="T113" s="228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29" t="s">
        <v>145</v>
      </c>
      <c r="AU113" s="229" t="s">
        <v>80</v>
      </c>
      <c r="AV113" s="12" t="s">
        <v>82</v>
      </c>
      <c r="AW113" s="12" t="s">
        <v>34</v>
      </c>
      <c r="AX113" s="12" t="s">
        <v>73</v>
      </c>
      <c r="AY113" s="229" t="s">
        <v>138</v>
      </c>
    </row>
    <row r="114" s="12" customFormat="1">
      <c r="A114" s="12"/>
      <c r="B114" s="218"/>
      <c r="C114" s="219"/>
      <c r="D114" s="220" t="s">
        <v>145</v>
      </c>
      <c r="E114" s="221" t="s">
        <v>21</v>
      </c>
      <c r="F114" s="222" t="s">
        <v>177</v>
      </c>
      <c r="G114" s="219"/>
      <c r="H114" s="223">
        <v>64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29" t="s">
        <v>145</v>
      </c>
      <c r="AU114" s="229" t="s">
        <v>80</v>
      </c>
      <c r="AV114" s="12" t="s">
        <v>82</v>
      </c>
      <c r="AW114" s="12" t="s">
        <v>34</v>
      </c>
      <c r="AX114" s="12" t="s">
        <v>73</v>
      </c>
      <c r="AY114" s="229" t="s">
        <v>138</v>
      </c>
    </row>
    <row r="115" s="12" customFormat="1">
      <c r="A115" s="12"/>
      <c r="B115" s="218"/>
      <c r="C115" s="219"/>
      <c r="D115" s="220" t="s">
        <v>145</v>
      </c>
      <c r="E115" s="221" t="s">
        <v>21</v>
      </c>
      <c r="F115" s="222" t="s">
        <v>178</v>
      </c>
      <c r="G115" s="219"/>
      <c r="H115" s="223">
        <v>32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29" t="s">
        <v>145</v>
      </c>
      <c r="AU115" s="229" t="s">
        <v>80</v>
      </c>
      <c r="AV115" s="12" t="s">
        <v>82</v>
      </c>
      <c r="AW115" s="12" t="s">
        <v>34</v>
      </c>
      <c r="AX115" s="12" t="s">
        <v>73</v>
      </c>
      <c r="AY115" s="229" t="s">
        <v>138</v>
      </c>
    </row>
    <row r="116" s="12" customFormat="1">
      <c r="A116" s="12"/>
      <c r="B116" s="218"/>
      <c r="C116" s="219"/>
      <c r="D116" s="220" t="s">
        <v>145</v>
      </c>
      <c r="E116" s="221" t="s">
        <v>21</v>
      </c>
      <c r="F116" s="222" t="s">
        <v>179</v>
      </c>
      <c r="G116" s="219"/>
      <c r="H116" s="223">
        <v>46</v>
      </c>
      <c r="I116" s="224"/>
      <c r="J116" s="219"/>
      <c r="K116" s="219"/>
      <c r="L116" s="225"/>
      <c r="M116" s="226"/>
      <c r="N116" s="227"/>
      <c r="O116" s="227"/>
      <c r="P116" s="227"/>
      <c r="Q116" s="227"/>
      <c r="R116" s="227"/>
      <c r="S116" s="227"/>
      <c r="T116" s="228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9" t="s">
        <v>145</v>
      </c>
      <c r="AU116" s="229" t="s">
        <v>80</v>
      </c>
      <c r="AV116" s="12" t="s">
        <v>82</v>
      </c>
      <c r="AW116" s="12" t="s">
        <v>34</v>
      </c>
      <c r="AX116" s="12" t="s">
        <v>73</v>
      </c>
      <c r="AY116" s="229" t="s">
        <v>138</v>
      </c>
    </row>
    <row r="117" s="12" customFormat="1">
      <c r="A117" s="12"/>
      <c r="B117" s="218"/>
      <c r="C117" s="219"/>
      <c r="D117" s="220" t="s">
        <v>145</v>
      </c>
      <c r="E117" s="221" t="s">
        <v>21</v>
      </c>
      <c r="F117" s="222" t="s">
        <v>180</v>
      </c>
      <c r="G117" s="219"/>
      <c r="H117" s="223">
        <v>4</v>
      </c>
      <c r="I117" s="224"/>
      <c r="J117" s="219"/>
      <c r="K117" s="219"/>
      <c r="L117" s="225"/>
      <c r="M117" s="226"/>
      <c r="N117" s="227"/>
      <c r="O117" s="227"/>
      <c r="P117" s="227"/>
      <c r="Q117" s="227"/>
      <c r="R117" s="227"/>
      <c r="S117" s="227"/>
      <c r="T117" s="228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29" t="s">
        <v>145</v>
      </c>
      <c r="AU117" s="229" t="s">
        <v>80</v>
      </c>
      <c r="AV117" s="12" t="s">
        <v>82</v>
      </c>
      <c r="AW117" s="12" t="s">
        <v>34</v>
      </c>
      <c r="AX117" s="12" t="s">
        <v>73</v>
      </c>
      <c r="AY117" s="229" t="s">
        <v>138</v>
      </c>
    </row>
    <row r="118" s="12" customFormat="1">
      <c r="A118" s="12"/>
      <c r="B118" s="218"/>
      <c r="C118" s="219"/>
      <c r="D118" s="220" t="s">
        <v>145</v>
      </c>
      <c r="E118" s="221" t="s">
        <v>21</v>
      </c>
      <c r="F118" s="222" t="s">
        <v>181</v>
      </c>
      <c r="G118" s="219"/>
      <c r="H118" s="223">
        <v>4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9" t="s">
        <v>145</v>
      </c>
      <c r="AU118" s="229" t="s">
        <v>80</v>
      </c>
      <c r="AV118" s="12" t="s">
        <v>82</v>
      </c>
      <c r="AW118" s="12" t="s">
        <v>34</v>
      </c>
      <c r="AX118" s="12" t="s">
        <v>73</v>
      </c>
      <c r="AY118" s="229" t="s">
        <v>138</v>
      </c>
    </row>
    <row r="119" s="12" customFormat="1">
      <c r="A119" s="12"/>
      <c r="B119" s="218"/>
      <c r="C119" s="219"/>
      <c r="D119" s="220" t="s">
        <v>145</v>
      </c>
      <c r="E119" s="221" t="s">
        <v>21</v>
      </c>
      <c r="F119" s="222" t="s">
        <v>182</v>
      </c>
      <c r="G119" s="219"/>
      <c r="H119" s="223">
        <v>4</v>
      </c>
      <c r="I119" s="224"/>
      <c r="J119" s="219"/>
      <c r="K119" s="219"/>
      <c r="L119" s="225"/>
      <c r="M119" s="226"/>
      <c r="N119" s="227"/>
      <c r="O119" s="227"/>
      <c r="P119" s="227"/>
      <c r="Q119" s="227"/>
      <c r="R119" s="227"/>
      <c r="S119" s="227"/>
      <c r="T119" s="228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29" t="s">
        <v>145</v>
      </c>
      <c r="AU119" s="229" t="s">
        <v>80</v>
      </c>
      <c r="AV119" s="12" t="s">
        <v>82</v>
      </c>
      <c r="AW119" s="12" t="s">
        <v>34</v>
      </c>
      <c r="AX119" s="12" t="s">
        <v>73</v>
      </c>
      <c r="AY119" s="229" t="s">
        <v>138</v>
      </c>
    </row>
    <row r="120" s="12" customFormat="1">
      <c r="A120" s="12"/>
      <c r="B120" s="218"/>
      <c r="C120" s="219"/>
      <c r="D120" s="220" t="s">
        <v>145</v>
      </c>
      <c r="E120" s="221" t="s">
        <v>21</v>
      </c>
      <c r="F120" s="222" t="s">
        <v>183</v>
      </c>
      <c r="G120" s="219"/>
      <c r="H120" s="223">
        <v>4</v>
      </c>
      <c r="I120" s="224"/>
      <c r="J120" s="219"/>
      <c r="K120" s="219"/>
      <c r="L120" s="225"/>
      <c r="M120" s="226"/>
      <c r="N120" s="227"/>
      <c r="O120" s="227"/>
      <c r="P120" s="227"/>
      <c r="Q120" s="227"/>
      <c r="R120" s="227"/>
      <c r="S120" s="227"/>
      <c r="T120" s="228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29" t="s">
        <v>145</v>
      </c>
      <c r="AU120" s="229" t="s">
        <v>80</v>
      </c>
      <c r="AV120" s="12" t="s">
        <v>82</v>
      </c>
      <c r="AW120" s="12" t="s">
        <v>34</v>
      </c>
      <c r="AX120" s="12" t="s">
        <v>73</v>
      </c>
      <c r="AY120" s="229" t="s">
        <v>138</v>
      </c>
    </row>
    <row r="121" s="12" customFormat="1">
      <c r="A121" s="12"/>
      <c r="B121" s="218"/>
      <c r="C121" s="219"/>
      <c r="D121" s="220" t="s">
        <v>145</v>
      </c>
      <c r="E121" s="221" t="s">
        <v>21</v>
      </c>
      <c r="F121" s="222" t="s">
        <v>184</v>
      </c>
      <c r="G121" s="219"/>
      <c r="H121" s="223">
        <v>4</v>
      </c>
      <c r="I121" s="224"/>
      <c r="J121" s="219"/>
      <c r="K121" s="219"/>
      <c r="L121" s="225"/>
      <c r="M121" s="226"/>
      <c r="N121" s="227"/>
      <c r="O121" s="227"/>
      <c r="P121" s="227"/>
      <c r="Q121" s="227"/>
      <c r="R121" s="227"/>
      <c r="S121" s="227"/>
      <c r="T121" s="228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29" t="s">
        <v>145</v>
      </c>
      <c r="AU121" s="229" t="s">
        <v>80</v>
      </c>
      <c r="AV121" s="12" t="s">
        <v>82</v>
      </c>
      <c r="AW121" s="12" t="s">
        <v>34</v>
      </c>
      <c r="AX121" s="12" t="s">
        <v>73</v>
      </c>
      <c r="AY121" s="229" t="s">
        <v>138</v>
      </c>
    </row>
    <row r="122" s="12" customFormat="1">
      <c r="A122" s="12"/>
      <c r="B122" s="218"/>
      <c r="C122" s="219"/>
      <c r="D122" s="220" t="s">
        <v>145</v>
      </c>
      <c r="E122" s="221" t="s">
        <v>21</v>
      </c>
      <c r="F122" s="222" t="s">
        <v>185</v>
      </c>
      <c r="G122" s="219"/>
      <c r="H122" s="223">
        <v>4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9" t="s">
        <v>145</v>
      </c>
      <c r="AU122" s="229" t="s">
        <v>80</v>
      </c>
      <c r="AV122" s="12" t="s">
        <v>82</v>
      </c>
      <c r="AW122" s="12" t="s">
        <v>34</v>
      </c>
      <c r="AX122" s="12" t="s">
        <v>73</v>
      </c>
      <c r="AY122" s="229" t="s">
        <v>138</v>
      </c>
    </row>
    <row r="123" s="12" customFormat="1">
      <c r="A123" s="12"/>
      <c r="B123" s="218"/>
      <c r="C123" s="219"/>
      <c r="D123" s="220" t="s">
        <v>145</v>
      </c>
      <c r="E123" s="221" t="s">
        <v>21</v>
      </c>
      <c r="F123" s="222" t="s">
        <v>186</v>
      </c>
      <c r="G123" s="219"/>
      <c r="H123" s="223">
        <v>7</v>
      </c>
      <c r="I123" s="224"/>
      <c r="J123" s="219"/>
      <c r="K123" s="219"/>
      <c r="L123" s="225"/>
      <c r="M123" s="226"/>
      <c r="N123" s="227"/>
      <c r="O123" s="227"/>
      <c r="P123" s="227"/>
      <c r="Q123" s="227"/>
      <c r="R123" s="227"/>
      <c r="S123" s="227"/>
      <c r="T123" s="228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29" t="s">
        <v>145</v>
      </c>
      <c r="AU123" s="229" t="s">
        <v>80</v>
      </c>
      <c r="AV123" s="12" t="s">
        <v>82</v>
      </c>
      <c r="AW123" s="12" t="s">
        <v>34</v>
      </c>
      <c r="AX123" s="12" t="s">
        <v>73</v>
      </c>
      <c r="AY123" s="229" t="s">
        <v>138</v>
      </c>
    </row>
    <row r="124" s="12" customFormat="1">
      <c r="A124" s="12"/>
      <c r="B124" s="218"/>
      <c r="C124" s="219"/>
      <c r="D124" s="220" t="s">
        <v>145</v>
      </c>
      <c r="E124" s="221" t="s">
        <v>21</v>
      </c>
      <c r="F124" s="222" t="s">
        <v>187</v>
      </c>
      <c r="G124" s="219"/>
      <c r="H124" s="223">
        <v>4</v>
      </c>
      <c r="I124" s="224"/>
      <c r="J124" s="219"/>
      <c r="K124" s="219"/>
      <c r="L124" s="225"/>
      <c r="M124" s="226"/>
      <c r="N124" s="227"/>
      <c r="O124" s="227"/>
      <c r="P124" s="227"/>
      <c r="Q124" s="227"/>
      <c r="R124" s="227"/>
      <c r="S124" s="227"/>
      <c r="T124" s="228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9" t="s">
        <v>145</v>
      </c>
      <c r="AU124" s="229" t="s">
        <v>80</v>
      </c>
      <c r="AV124" s="12" t="s">
        <v>82</v>
      </c>
      <c r="AW124" s="12" t="s">
        <v>34</v>
      </c>
      <c r="AX124" s="12" t="s">
        <v>73</v>
      </c>
      <c r="AY124" s="229" t="s">
        <v>138</v>
      </c>
    </row>
    <row r="125" s="13" customFormat="1">
      <c r="A125" s="13"/>
      <c r="B125" s="230"/>
      <c r="C125" s="231"/>
      <c r="D125" s="220" t="s">
        <v>145</v>
      </c>
      <c r="E125" s="232" t="s">
        <v>21</v>
      </c>
      <c r="F125" s="233" t="s">
        <v>152</v>
      </c>
      <c r="G125" s="231"/>
      <c r="H125" s="234">
        <v>229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145</v>
      </c>
      <c r="AU125" s="240" t="s">
        <v>80</v>
      </c>
      <c r="AV125" s="13" t="s">
        <v>137</v>
      </c>
      <c r="AW125" s="13" t="s">
        <v>34</v>
      </c>
      <c r="AX125" s="13" t="s">
        <v>80</v>
      </c>
      <c r="AY125" s="240" t="s">
        <v>138</v>
      </c>
    </row>
    <row r="126" s="2" customFormat="1" ht="66.75" customHeight="1">
      <c r="A126" s="38"/>
      <c r="B126" s="39"/>
      <c r="C126" s="205" t="s">
        <v>188</v>
      </c>
      <c r="D126" s="205" t="s">
        <v>139</v>
      </c>
      <c r="E126" s="206" t="s">
        <v>189</v>
      </c>
      <c r="F126" s="207" t="s">
        <v>190</v>
      </c>
      <c r="G126" s="208" t="s">
        <v>142</v>
      </c>
      <c r="H126" s="209">
        <v>229</v>
      </c>
      <c r="I126" s="210"/>
      <c r="J126" s="211">
        <f>ROUND(I126*H126,2)</f>
        <v>0</v>
      </c>
      <c r="K126" s="207" t="s">
        <v>143</v>
      </c>
      <c r="L126" s="44"/>
      <c r="M126" s="212" t="s">
        <v>21</v>
      </c>
      <c r="N126" s="213" t="s">
        <v>44</v>
      </c>
      <c r="O126" s="84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6" t="s">
        <v>137</v>
      </c>
      <c r="AT126" s="216" t="s">
        <v>139</v>
      </c>
      <c r="AU126" s="216" t="s">
        <v>80</v>
      </c>
      <c r="AY126" s="17" t="s">
        <v>138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7" t="s">
        <v>80</v>
      </c>
      <c r="BK126" s="217">
        <f>ROUND(I126*H126,2)</f>
        <v>0</v>
      </c>
      <c r="BL126" s="17" t="s">
        <v>137</v>
      </c>
      <c r="BM126" s="216" t="s">
        <v>191</v>
      </c>
    </row>
    <row r="127" s="2" customFormat="1">
      <c r="A127" s="38"/>
      <c r="B127" s="39"/>
      <c r="C127" s="241" t="s">
        <v>192</v>
      </c>
      <c r="D127" s="241" t="s">
        <v>157</v>
      </c>
      <c r="E127" s="242" t="s">
        <v>193</v>
      </c>
      <c r="F127" s="243" t="s">
        <v>194</v>
      </c>
      <c r="G127" s="244" t="s">
        <v>142</v>
      </c>
      <c r="H127" s="245">
        <v>36</v>
      </c>
      <c r="I127" s="246"/>
      <c r="J127" s="247">
        <f>ROUND(I127*H127,2)</f>
        <v>0</v>
      </c>
      <c r="K127" s="243" t="s">
        <v>143</v>
      </c>
      <c r="L127" s="248"/>
      <c r="M127" s="249" t="s">
        <v>21</v>
      </c>
      <c r="N127" s="250" t="s">
        <v>44</v>
      </c>
      <c r="O127" s="84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6" t="s">
        <v>160</v>
      </c>
      <c r="AT127" s="216" t="s">
        <v>157</v>
      </c>
      <c r="AU127" s="216" t="s">
        <v>80</v>
      </c>
      <c r="AY127" s="17" t="s">
        <v>138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7" t="s">
        <v>80</v>
      </c>
      <c r="BK127" s="217">
        <f>ROUND(I127*H127,2)</f>
        <v>0</v>
      </c>
      <c r="BL127" s="17" t="s">
        <v>160</v>
      </c>
      <c r="BM127" s="216" t="s">
        <v>195</v>
      </c>
    </row>
    <row r="128" s="12" customFormat="1">
      <c r="A128" s="12"/>
      <c r="B128" s="218"/>
      <c r="C128" s="219"/>
      <c r="D128" s="220" t="s">
        <v>145</v>
      </c>
      <c r="E128" s="221" t="s">
        <v>21</v>
      </c>
      <c r="F128" s="222" t="s">
        <v>196</v>
      </c>
      <c r="G128" s="219"/>
      <c r="H128" s="223">
        <v>32</v>
      </c>
      <c r="I128" s="224"/>
      <c r="J128" s="219"/>
      <c r="K128" s="219"/>
      <c r="L128" s="225"/>
      <c r="M128" s="226"/>
      <c r="N128" s="227"/>
      <c r="O128" s="227"/>
      <c r="P128" s="227"/>
      <c r="Q128" s="227"/>
      <c r="R128" s="227"/>
      <c r="S128" s="227"/>
      <c r="T128" s="228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9" t="s">
        <v>145</v>
      </c>
      <c r="AU128" s="229" t="s">
        <v>80</v>
      </c>
      <c r="AV128" s="12" t="s">
        <v>82</v>
      </c>
      <c r="AW128" s="12" t="s">
        <v>34</v>
      </c>
      <c r="AX128" s="12" t="s">
        <v>73</v>
      </c>
      <c r="AY128" s="229" t="s">
        <v>138</v>
      </c>
    </row>
    <row r="129" s="12" customFormat="1">
      <c r="A129" s="12"/>
      <c r="B129" s="218"/>
      <c r="C129" s="219"/>
      <c r="D129" s="220" t="s">
        <v>145</v>
      </c>
      <c r="E129" s="221" t="s">
        <v>21</v>
      </c>
      <c r="F129" s="222" t="s">
        <v>197</v>
      </c>
      <c r="G129" s="219"/>
      <c r="H129" s="223">
        <v>4</v>
      </c>
      <c r="I129" s="224"/>
      <c r="J129" s="219"/>
      <c r="K129" s="219"/>
      <c r="L129" s="225"/>
      <c r="M129" s="226"/>
      <c r="N129" s="227"/>
      <c r="O129" s="227"/>
      <c r="P129" s="227"/>
      <c r="Q129" s="227"/>
      <c r="R129" s="227"/>
      <c r="S129" s="227"/>
      <c r="T129" s="228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29" t="s">
        <v>145</v>
      </c>
      <c r="AU129" s="229" t="s">
        <v>80</v>
      </c>
      <c r="AV129" s="12" t="s">
        <v>82</v>
      </c>
      <c r="AW129" s="12" t="s">
        <v>34</v>
      </c>
      <c r="AX129" s="12" t="s">
        <v>73</v>
      </c>
      <c r="AY129" s="229" t="s">
        <v>138</v>
      </c>
    </row>
    <row r="130" s="13" customFormat="1">
      <c r="A130" s="13"/>
      <c r="B130" s="230"/>
      <c r="C130" s="231"/>
      <c r="D130" s="220" t="s">
        <v>145</v>
      </c>
      <c r="E130" s="232" t="s">
        <v>21</v>
      </c>
      <c r="F130" s="233" t="s">
        <v>152</v>
      </c>
      <c r="G130" s="231"/>
      <c r="H130" s="234">
        <v>36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145</v>
      </c>
      <c r="AU130" s="240" t="s">
        <v>80</v>
      </c>
      <c r="AV130" s="13" t="s">
        <v>137</v>
      </c>
      <c r="AW130" s="13" t="s">
        <v>34</v>
      </c>
      <c r="AX130" s="13" t="s">
        <v>80</v>
      </c>
      <c r="AY130" s="240" t="s">
        <v>138</v>
      </c>
    </row>
    <row r="131" s="2" customFormat="1">
      <c r="A131" s="38"/>
      <c r="B131" s="39"/>
      <c r="C131" s="241" t="s">
        <v>198</v>
      </c>
      <c r="D131" s="241" t="s">
        <v>157</v>
      </c>
      <c r="E131" s="242" t="s">
        <v>199</v>
      </c>
      <c r="F131" s="243" t="s">
        <v>200</v>
      </c>
      <c r="G131" s="244" t="s">
        <v>142</v>
      </c>
      <c r="H131" s="245">
        <v>12</v>
      </c>
      <c r="I131" s="246"/>
      <c r="J131" s="247">
        <f>ROUND(I131*H131,2)</f>
        <v>0</v>
      </c>
      <c r="K131" s="243" t="s">
        <v>143</v>
      </c>
      <c r="L131" s="248"/>
      <c r="M131" s="249" t="s">
        <v>21</v>
      </c>
      <c r="N131" s="250" t="s">
        <v>44</v>
      </c>
      <c r="O131" s="84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6" t="s">
        <v>160</v>
      </c>
      <c r="AT131" s="216" t="s">
        <v>157</v>
      </c>
      <c r="AU131" s="216" t="s">
        <v>80</v>
      </c>
      <c r="AY131" s="17" t="s">
        <v>138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7" t="s">
        <v>80</v>
      </c>
      <c r="BK131" s="217">
        <f>ROUND(I131*H131,2)</f>
        <v>0</v>
      </c>
      <c r="BL131" s="17" t="s">
        <v>160</v>
      </c>
      <c r="BM131" s="216" t="s">
        <v>201</v>
      </c>
    </row>
    <row r="132" s="12" customFormat="1">
      <c r="A132" s="12"/>
      <c r="B132" s="218"/>
      <c r="C132" s="219"/>
      <c r="D132" s="220" t="s">
        <v>145</v>
      </c>
      <c r="E132" s="221" t="s">
        <v>21</v>
      </c>
      <c r="F132" s="222" t="s">
        <v>202</v>
      </c>
      <c r="G132" s="219"/>
      <c r="H132" s="223">
        <v>4</v>
      </c>
      <c r="I132" s="224"/>
      <c r="J132" s="219"/>
      <c r="K132" s="219"/>
      <c r="L132" s="225"/>
      <c r="M132" s="226"/>
      <c r="N132" s="227"/>
      <c r="O132" s="227"/>
      <c r="P132" s="227"/>
      <c r="Q132" s="227"/>
      <c r="R132" s="227"/>
      <c r="S132" s="227"/>
      <c r="T132" s="228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9" t="s">
        <v>145</v>
      </c>
      <c r="AU132" s="229" t="s">
        <v>80</v>
      </c>
      <c r="AV132" s="12" t="s">
        <v>82</v>
      </c>
      <c r="AW132" s="12" t="s">
        <v>34</v>
      </c>
      <c r="AX132" s="12" t="s">
        <v>73</v>
      </c>
      <c r="AY132" s="229" t="s">
        <v>138</v>
      </c>
    </row>
    <row r="133" s="12" customFormat="1">
      <c r="A133" s="12"/>
      <c r="B133" s="218"/>
      <c r="C133" s="219"/>
      <c r="D133" s="220" t="s">
        <v>145</v>
      </c>
      <c r="E133" s="221" t="s">
        <v>21</v>
      </c>
      <c r="F133" s="222" t="s">
        <v>181</v>
      </c>
      <c r="G133" s="219"/>
      <c r="H133" s="223">
        <v>4</v>
      </c>
      <c r="I133" s="224"/>
      <c r="J133" s="219"/>
      <c r="K133" s="219"/>
      <c r="L133" s="225"/>
      <c r="M133" s="226"/>
      <c r="N133" s="227"/>
      <c r="O133" s="227"/>
      <c r="P133" s="227"/>
      <c r="Q133" s="227"/>
      <c r="R133" s="227"/>
      <c r="S133" s="227"/>
      <c r="T133" s="228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29" t="s">
        <v>145</v>
      </c>
      <c r="AU133" s="229" t="s">
        <v>80</v>
      </c>
      <c r="AV133" s="12" t="s">
        <v>82</v>
      </c>
      <c r="AW133" s="12" t="s">
        <v>34</v>
      </c>
      <c r="AX133" s="12" t="s">
        <v>73</v>
      </c>
      <c r="AY133" s="229" t="s">
        <v>138</v>
      </c>
    </row>
    <row r="134" s="12" customFormat="1">
      <c r="A134" s="12"/>
      <c r="B134" s="218"/>
      <c r="C134" s="219"/>
      <c r="D134" s="220" t="s">
        <v>145</v>
      </c>
      <c r="E134" s="221" t="s">
        <v>21</v>
      </c>
      <c r="F134" s="222" t="s">
        <v>203</v>
      </c>
      <c r="G134" s="219"/>
      <c r="H134" s="223">
        <v>4</v>
      </c>
      <c r="I134" s="224"/>
      <c r="J134" s="219"/>
      <c r="K134" s="219"/>
      <c r="L134" s="225"/>
      <c r="M134" s="226"/>
      <c r="N134" s="227"/>
      <c r="O134" s="227"/>
      <c r="P134" s="227"/>
      <c r="Q134" s="227"/>
      <c r="R134" s="227"/>
      <c r="S134" s="227"/>
      <c r="T134" s="228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29" t="s">
        <v>145</v>
      </c>
      <c r="AU134" s="229" t="s">
        <v>80</v>
      </c>
      <c r="AV134" s="12" t="s">
        <v>82</v>
      </c>
      <c r="AW134" s="12" t="s">
        <v>34</v>
      </c>
      <c r="AX134" s="12" t="s">
        <v>73</v>
      </c>
      <c r="AY134" s="229" t="s">
        <v>138</v>
      </c>
    </row>
    <row r="135" s="13" customFormat="1">
      <c r="A135" s="13"/>
      <c r="B135" s="230"/>
      <c r="C135" s="231"/>
      <c r="D135" s="220" t="s">
        <v>145</v>
      </c>
      <c r="E135" s="232" t="s">
        <v>21</v>
      </c>
      <c r="F135" s="233" t="s">
        <v>152</v>
      </c>
      <c r="G135" s="231"/>
      <c r="H135" s="234">
        <v>12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145</v>
      </c>
      <c r="AU135" s="240" t="s">
        <v>80</v>
      </c>
      <c r="AV135" s="13" t="s">
        <v>137</v>
      </c>
      <c r="AW135" s="13" t="s">
        <v>34</v>
      </c>
      <c r="AX135" s="13" t="s">
        <v>80</v>
      </c>
      <c r="AY135" s="240" t="s">
        <v>138</v>
      </c>
    </row>
    <row r="136" s="2" customFormat="1">
      <c r="A136" s="38"/>
      <c r="B136" s="39"/>
      <c r="C136" s="241" t="s">
        <v>204</v>
      </c>
      <c r="D136" s="241" t="s">
        <v>157</v>
      </c>
      <c r="E136" s="242" t="s">
        <v>205</v>
      </c>
      <c r="F136" s="243" t="s">
        <v>206</v>
      </c>
      <c r="G136" s="244" t="s">
        <v>142</v>
      </c>
      <c r="H136" s="245">
        <v>28</v>
      </c>
      <c r="I136" s="246"/>
      <c r="J136" s="247">
        <f>ROUND(I136*H136,2)</f>
        <v>0</v>
      </c>
      <c r="K136" s="243" t="s">
        <v>143</v>
      </c>
      <c r="L136" s="248"/>
      <c r="M136" s="249" t="s">
        <v>21</v>
      </c>
      <c r="N136" s="250" t="s">
        <v>44</v>
      </c>
      <c r="O136" s="84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6" t="s">
        <v>160</v>
      </c>
      <c r="AT136" s="216" t="s">
        <v>157</v>
      </c>
      <c r="AU136" s="216" t="s">
        <v>80</v>
      </c>
      <c r="AY136" s="17" t="s">
        <v>138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7" t="s">
        <v>80</v>
      </c>
      <c r="BK136" s="217">
        <f>ROUND(I136*H136,2)</f>
        <v>0</v>
      </c>
      <c r="BL136" s="17" t="s">
        <v>160</v>
      </c>
      <c r="BM136" s="216" t="s">
        <v>207</v>
      </c>
    </row>
    <row r="137" s="12" customFormat="1">
      <c r="A137" s="12"/>
      <c r="B137" s="218"/>
      <c r="C137" s="219"/>
      <c r="D137" s="220" t="s">
        <v>145</v>
      </c>
      <c r="E137" s="221" t="s">
        <v>21</v>
      </c>
      <c r="F137" s="222" t="s">
        <v>208</v>
      </c>
      <c r="G137" s="219"/>
      <c r="H137" s="223">
        <v>4</v>
      </c>
      <c r="I137" s="224"/>
      <c r="J137" s="219"/>
      <c r="K137" s="219"/>
      <c r="L137" s="225"/>
      <c r="M137" s="226"/>
      <c r="N137" s="227"/>
      <c r="O137" s="227"/>
      <c r="P137" s="227"/>
      <c r="Q137" s="227"/>
      <c r="R137" s="227"/>
      <c r="S137" s="227"/>
      <c r="T137" s="228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29" t="s">
        <v>145</v>
      </c>
      <c r="AU137" s="229" t="s">
        <v>80</v>
      </c>
      <c r="AV137" s="12" t="s">
        <v>82</v>
      </c>
      <c r="AW137" s="12" t="s">
        <v>34</v>
      </c>
      <c r="AX137" s="12" t="s">
        <v>73</v>
      </c>
      <c r="AY137" s="229" t="s">
        <v>138</v>
      </c>
    </row>
    <row r="138" s="12" customFormat="1">
      <c r="A138" s="12"/>
      <c r="B138" s="218"/>
      <c r="C138" s="219"/>
      <c r="D138" s="220" t="s">
        <v>145</v>
      </c>
      <c r="E138" s="221" t="s">
        <v>21</v>
      </c>
      <c r="F138" s="222" t="s">
        <v>209</v>
      </c>
      <c r="G138" s="219"/>
      <c r="H138" s="223">
        <v>4</v>
      </c>
      <c r="I138" s="224"/>
      <c r="J138" s="219"/>
      <c r="K138" s="219"/>
      <c r="L138" s="225"/>
      <c r="M138" s="226"/>
      <c r="N138" s="227"/>
      <c r="O138" s="227"/>
      <c r="P138" s="227"/>
      <c r="Q138" s="227"/>
      <c r="R138" s="227"/>
      <c r="S138" s="227"/>
      <c r="T138" s="228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29" t="s">
        <v>145</v>
      </c>
      <c r="AU138" s="229" t="s">
        <v>80</v>
      </c>
      <c r="AV138" s="12" t="s">
        <v>82</v>
      </c>
      <c r="AW138" s="12" t="s">
        <v>34</v>
      </c>
      <c r="AX138" s="12" t="s">
        <v>73</v>
      </c>
      <c r="AY138" s="229" t="s">
        <v>138</v>
      </c>
    </row>
    <row r="139" s="12" customFormat="1">
      <c r="A139" s="12"/>
      <c r="B139" s="218"/>
      <c r="C139" s="219"/>
      <c r="D139" s="220" t="s">
        <v>145</v>
      </c>
      <c r="E139" s="221" t="s">
        <v>21</v>
      </c>
      <c r="F139" s="222" t="s">
        <v>210</v>
      </c>
      <c r="G139" s="219"/>
      <c r="H139" s="223">
        <v>4</v>
      </c>
      <c r="I139" s="224"/>
      <c r="J139" s="219"/>
      <c r="K139" s="219"/>
      <c r="L139" s="225"/>
      <c r="M139" s="226"/>
      <c r="N139" s="227"/>
      <c r="O139" s="227"/>
      <c r="P139" s="227"/>
      <c r="Q139" s="227"/>
      <c r="R139" s="227"/>
      <c r="S139" s="227"/>
      <c r="T139" s="228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29" t="s">
        <v>145</v>
      </c>
      <c r="AU139" s="229" t="s">
        <v>80</v>
      </c>
      <c r="AV139" s="12" t="s">
        <v>82</v>
      </c>
      <c r="AW139" s="12" t="s">
        <v>34</v>
      </c>
      <c r="AX139" s="12" t="s">
        <v>73</v>
      </c>
      <c r="AY139" s="229" t="s">
        <v>138</v>
      </c>
    </row>
    <row r="140" s="12" customFormat="1">
      <c r="A140" s="12"/>
      <c r="B140" s="218"/>
      <c r="C140" s="219"/>
      <c r="D140" s="220" t="s">
        <v>145</v>
      </c>
      <c r="E140" s="221" t="s">
        <v>21</v>
      </c>
      <c r="F140" s="222" t="s">
        <v>211</v>
      </c>
      <c r="G140" s="219"/>
      <c r="H140" s="223">
        <v>4</v>
      </c>
      <c r="I140" s="224"/>
      <c r="J140" s="219"/>
      <c r="K140" s="219"/>
      <c r="L140" s="225"/>
      <c r="M140" s="226"/>
      <c r="N140" s="227"/>
      <c r="O140" s="227"/>
      <c r="P140" s="227"/>
      <c r="Q140" s="227"/>
      <c r="R140" s="227"/>
      <c r="S140" s="227"/>
      <c r="T140" s="228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9" t="s">
        <v>145</v>
      </c>
      <c r="AU140" s="229" t="s">
        <v>80</v>
      </c>
      <c r="AV140" s="12" t="s">
        <v>82</v>
      </c>
      <c r="AW140" s="12" t="s">
        <v>34</v>
      </c>
      <c r="AX140" s="12" t="s">
        <v>73</v>
      </c>
      <c r="AY140" s="229" t="s">
        <v>138</v>
      </c>
    </row>
    <row r="141" s="12" customFormat="1">
      <c r="A141" s="12"/>
      <c r="B141" s="218"/>
      <c r="C141" s="219"/>
      <c r="D141" s="220" t="s">
        <v>145</v>
      </c>
      <c r="E141" s="221" t="s">
        <v>21</v>
      </c>
      <c r="F141" s="222" t="s">
        <v>180</v>
      </c>
      <c r="G141" s="219"/>
      <c r="H141" s="223">
        <v>4</v>
      </c>
      <c r="I141" s="224"/>
      <c r="J141" s="219"/>
      <c r="K141" s="219"/>
      <c r="L141" s="225"/>
      <c r="M141" s="226"/>
      <c r="N141" s="227"/>
      <c r="O141" s="227"/>
      <c r="P141" s="227"/>
      <c r="Q141" s="227"/>
      <c r="R141" s="227"/>
      <c r="S141" s="227"/>
      <c r="T141" s="228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29" t="s">
        <v>145</v>
      </c>
      <c r="AU141" s="229" t="s">
        <v>80</v>
      </c>
      <c r="AV141" s="12" t="s">
        <v>82</v>
      </c>
      <c r="AW141" s="12" t="s">
        <v>34</v>
      </c>
      <c r="AX141" s="12" t="s">
        <v>73</v>
      </c>
      <c r="AY141" s="229" t="s">
        <v>138</v>
      </c>
    </row>
    <row r="142" s="12" customFormat="1">
      <c r="A142" s="12"/>
      <c r="B142" s="218"/>
      <c r="C142" s="219"/>
      <c r="D142" s="220" t="s">
        <v>145</v>
      </c>
      <c r="E142" s="221" t="s">
        <v>21</v>
      </c>
      <c r="F142" s="222" t="s">
        <v>212</v>
      </c>
      <c r="G142" s="219"/>
      <c r="H142" s="223">
        <v>4</v>
      </c>
      <c r="I142" s="224"/>
      <c r="J142" s="219"/>
      <c r="K142" s="219"/>
      <c r="L142" s="225"/>
      <c r="M142" s="226"/>
      <c r="N142" s="227"/>
      <c r="O142" s="227"/>
      <c r="P142" s="227"/>
      <c r="Q142" s="227"/>
      <c r="R142" s="227"/>
      <c r="S142" s="227"/>
      <c r="T142" s="228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29" t="s">
        <v>145</v>
      </c>
      <c r="AU142" s="229" t="s">
        <v>80</v>
      </c>
      <c r="AV142" s="12" t="s">
        <v>82</v>
      </c>
      <c r="AW142" s="12" t="s">
        <v>34</v>
      </c>
      <c r="AX142" s="12" t="s">
        <v>73</v>
      </c>
      <c r="AY142" s="229" t="s">
        <v>138</v>
      </c>
    </row>
    <row r="143" s="12" customFormat="1">
      <c r="A143" s="12"/>
      <c r="B143" s="218"/>
      <c r="C143" s="219"/>
      <c r="D143" s="220" t="s">
        <v>145</v>
      </c>
      <c r="E143" s="221" t="s">
        <v>21</v>
      </c>
      <c r="F143" s="222" t="s">
        <v>187</v>
      </c>
      <c r="G143" s="219"/>
      <c r="H143" s="223">
        <v>4</v>
      </c>
      <c r="I143" s="224"/>
      <c r="J143" s="219"/>
      <c r="K143" s="219"/>
      <c r="L143" s="225"/>
      <c r="M143" s="226"/>
      <c r="N143" s="227"/>
      <c r="O143" s="227"/>
      <c r="P143" s="227"/>
      <c r="Q143" s="227"/>
      <c r="R143" s="227"/>
      <c r="S143" s="227"/>
      <c r="T143" s="228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29" t="s">
        <v>145</v>
      </c>
      <c r="AU143" s="229" t="s">
        <v>80</v>
      </c>
      <c r="AV143" s="12" t="s">
        <v>82</v>
      </c>
      <c r="AW143" s="12" t="s">
        <v>34</v>
      </c>
      <c r="AX143" s="12" t="s">
        <v>73</v>
      </c>
      <c r="AY143" s="229" t="s">
        <v>138</v>
      </c>
    </row>
    <row r="144" s="13" customFormat="1">
      <c r="A144" s="13"/>
      <c r="B144" s="230"/>
      <c r="C144" s="231"/>
      <c r="D144" s="220" t="s">
        <v>145</v>
      </c>
      <c r="E144" s="232" t="s">
        <v>21</v>
      </c>
      <c r="F144" s="233" t="s">
        <v>152</v>
      </c>
      <c r="G144" s="231"/>
      <c r="H144" s="234">
        <v>28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145</v>
      </c>
      <c r="AU144" s="240" t="s">
        <v>80</v>
      </c>
      <c r="AV144" s="13" t="s">
        <v>137</v>
      </c>
      <c r="AW144" s="13" t="s">
        <v>34</v>
      </c>
      <c r="AX144" s="13" t="s">
        <v>80</v>
      </c>
      <c r="AY144" s="240" t="s">
        <v>138</v>
      </c>
    </row>
    <row r="145" s="2" customFormat="1" ht="44.25" customHeight="1">
      <c r="A145" s="38"/>
      <c r="B145" s="39"/>
      <c r="C145" s="241" t="s">
        <v>213</v>
      </c>
      <c r="D145" s="241" t="s">
        <v>157</v>
      </c>
      <c r="E145" s="242" t="s">
        <v>214</v>
      </c>
      <c r="F145" s="243" t="s">
        <v>215</v>
      </c>
      <c r="G145" s="244" t="s">
        <v>142</v>
      </c>
      <c r="H145" s="245">
        <v>64</v>
      </c>
      <c r="I145" s="246"/>
      <c r="J145" s="247">
        <f>ROUND(I145*H145,2)</f>
        <v>0</v>
      </c>
      <c r="K145" s="243" t="s">
        <v>143</v>
      </c>
      <c r="L145" s="248"/>
      <c r="M145" s="249" t="s">
        <v>21</v>
      </c>
      <c r="N145" s="250" t="s">
        <v>44</v>
      </c>
      <c r="O145" s="84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6" t="s">
        <v>160</v>
      </c>
      <c r="AT145" s="216" t="s">
        <v>157</v>
      </c>
      <c r="AU145" s="216" t="s">
        <v>80</v>
      </c>
      <c r="AY145" s="17" t="s">
        <v>138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7" t="s">
        <v>80</v>
      </c>
      <c r="BK145" s="217">
        <f>ROUND(I145*H145,2)</f>
        <v>0</v>
      </c>
      <c r="BL145" s="17" t="s">
        <v>160</v>
      </c>
      <c r="BM145" s="216" t="s">
        <v>216</v>
      </c>
    </row>
    <row r="146" s="12" customFormat="1">
      <c r="A146" s="12"/>
      <c r="B146" s="218"/>
      <c r="C146" s="219"/>
      <c r="D146" s="220" t="s">
        <v>145</v>
      </c>
      <c r="E146" s="221" t="s">
        <v>21</v>
      </c>
      <c r="F146" s="222" t="s">
        <v>177</v>
      </c>
      <c r="G146" s="219"/>
      <c r="H146" s="223">
        <v>64</v>
      </c>
      <c r="I146" s="224"/>
      <c r="J146" s="219"/>
      <c r="K146" s="219"/>
      <c r="L146" s="225"/>
      <c r="M146" s="226"/>
      <c r="N146" s="227"/>
      <c r="O146" s="227"/>
      <c r="P146" s="227"/>
      <c r="Q146" s="227"/>
      <c r="R146" s="227"/>
      <c r="S146" s="227"/>
      <c r="T146" s="228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29" t="s">
        <v>145</v>
      </c>
      <c r="AU146" s="229" t="s">
        <v>80</v>
      </c>
      <c r="AV146" s="12" t="s">
        <v>82</v>
      </c>
      <c r="AW146" s="12" t="s">
        <v>34</v>
      </c>
      <c r="AX146" s="12" t="s">
        <v>73</v>
      </c>
      <c r="AY146" s="229" t="s">
        <v>138</v>
      </c>
    </row>
    <row r="147" s="13" customFormat="1">
      <c r="A147" s="13"/>
      <c r="B147" s="230"/>
      <c r="C147" s="231"/>
      <c r="D147" s="220" t="s">
        <v>145</v>
      </c>
      <c r="E147" s="232" t="s">
        <v>21</v>
      </c>
      <c r="F147" s="233" t="s">
        <v>152</v>
      </c>
      <c r="G147" s="231"/>
      <c r="H147" s="234">
        <v>64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145</v>
      </c>
      <c r="AU147" s="240" t="s">
        <v>80</v>
      </c>
      <c r="AV147" s="13" t="s">
        <v>137</v>
      </c>
      <c r="AW147" s="13" t="s">
        <v>34</v>
      </c>
      <c r="AX147" s="13" t="s">
        <v>80</v>
      </c>
      <c r="AY147" s="240" t="s">
        <v>138</v>
      </c>
    </row>
    <row r="148" s="2" customFormat="1" ht="44.25" customHeight="1">
      <c r="A148" s="38"/>
      <c r="B148" s="39"/>
      <c r="C148" s="241" t="s">
        <v>217</v>
      </c>
      <c r="D148" s="241" t="s">
        <v>157</v>
      </c>
      <c r="E148" s="242" t="s">
        <v>218</v>
      </c>
      <c r="F148" s="243" t="s">
        <v>219</v>
      </c>
      <c r="G148" s="244" t="s">
        <v>142</v>
      </c>
      <c r="H148" s="245">
        <v>32</v>
      </c>
      <c r="I148" s="246"/>
      <c r="J148" s="247">
        <f>ROUND(I148*H148,2)</f>
        <v>0</v>
      </c>
      <c r="K148" s="243" t="s">
        <v>143</v>
      </c>
      <c r="L148" s="248"/>
      <c r="M148" s="249" t="s">
        <v>21</v>
      </c>
      <c r="N148" s="250" t="s">
        <v>44</v>
      </c>
      <c r="O148" s="84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6" t="s">
        <v>160</v>
      </c>
      <c r="AT148" s="216" t="s">
        <v>157</v>
      </c>
      <c r="AU148" s="216" t="s">
        <v>80</v>
      </c>
      <c r="AY148" s="17" t="s">
        <v>138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7" t="s">
        <v>80</v>
      </c>
      <c r="BK148" s="217">
        <f>ROUND(I148*H148,2)</f>
        <v>0</v>
      </c>
      <c r="BL148" s="17" t="s">
        <v>160</v>
      </c>
      <c r="BM148" s="216" t="s">
        <v>220</v>
      </c>
    </row>
    <row r="149" s="12" customFormat="1">
      <c r="A149" s="12"/>
      <c r="B149" s="218"/>
      <c r="C149" s="219"/>
      <c r="D149" s="220" t="s">
        <v>145</v>
      </c>
      <c r="E149" s="221" t="s">
        <v>21</v>
      </c>
      <c r="F149" s="222" t="s">
        <v>178</v>
      </c>
      <c r="G149" s="219"/>
      <c r="H149" s="223">
        <v>32</v>
      </c>
      <c r="I149" s="224"/>
      <c r="J149" s="219"/>
      <c r="K149" s="219"/>
      <c r="L149" s="225"/>
      <c r="M149" s="226"/>
      <c r="N149" s="227"/>
      <c r="O149" s="227"/>
      <c r="P149" s="227"/>
      <c r="Q149" s="227"/>
      <c r="R149" s="227"/>
      <c r="S149" s="227"/>
      <c r="T149" s="228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29" t="s">
        <v>145</v>
      </c>
      <c r="AU149" s="229" t="s">
        <v>80</v>
      </c>
      <c r="AV149" s="12" t="s">
        <v>82</v>
      </c>
      <c r="AW149" s="12" t="s">
        <v>34</v>
      </c>
      <c r="AX149" s="12" t="s">
        <v>73</v>
      </c>
      <c r="AY149" s="229" t="s">
        <v>138</v>
      </c>
    </row>
    <row r="150" s="13" customFormat="1">
      <c r="A150" s="13"/>
      <c r="B150" s="230"/>
      <c r="C150" s="231"/>
      <c r="D150" s="220" t="s">
        <v>145</v>
      </c>
      <c r="E150" s="232" t="s">
        <v>21</v>
      </c>
      <c r="F150" s="233" t="s">
        <v>152</v>
      </c>
      <c r="G150" s="231"/>
      <c r="H150" s="234">
        <v>32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145</v>
      </c>
      <c r="AU150" s="240" t="s">
        <v>80</v>
      </c>
      <c r="AV150" s="13" t="s">
        <v>137</v>
      </c>
      <c r="AW150" s="13" t="s">
        <v>34</v>
      </c>
      <c r="AX150" s="13" t="s">
        <v>80</v>
      </c>
      <c r="AY150" s="240" t="s">
        <v>138</v>
      </c>
    </row>
    <row r="151" s="2" customFormat="1">
      <c r="A151" s="38"/>
      <c r="B151" s="39"/>
      <c r="C151" s="241" t="s">
        <v>221</v>
      </c>
      <c r="D151" s="241" t="s">
        <v>157</v>
      </c>
      <c r="E151" s="242" t="s">
        <v>222</v>
      </c>
      <c r="F151" s="243" t="s">
        <v>223</v>
      </c>
      <c r="G151" s="244" t="s">
        <v>142</v>
      </c>
      <c r="H151" s="245">
        <v>46</v>
      </c>
      <c r="I151" s="246"/>
      <c r="J151" s="247">
        <f>ROUND(I151*H151,2)</f>
        <v>0</v>
      </c>
      <c r="K151" s="243" t="s">
        <v>143</v>
      </c>
      <c r="L151" s="248"/>
      <c r="M151" s="249" t="s">
        <v>21</v>
      </c>
      <c r="N151" s="250" t="s">
        <v>44</v>
      </c>
      <c r="O151" s="84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6" t="s">
        <v>160</v>
      </c>
      <c r="AT151" s="216" t="s">
        <v>157</v>
      </c>
      <c r="AU151" s="216" t="s">
        <v>80</v>
      </c>
      <c r="AY151" s="17" t="s">
        <v>138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7" t="s">
        <v>80</v>
      </c>
      <c r="BK151" s="217">
        <f>ROUND(I151*H151,2)</f>
        <v>0</v>
      </c>
      <c r="BL151" s="17" t="s">
        <v>160</v>
      </c>
      <c r="BM151" s="216" t="s">
        <v>224</v>
      </c>
    </row>
    <row r="152" s="12" customFormat="1">
      <c r="A152" s="12"/>
      <c r="B152" s="218"/>
      <c r="C152" s="219"/>
      <c r="D152" s="220" t="s">
        <v>145</v>
      </c>
      <c r="E152" s="221" t="s">
        <v>21</v>
      </c>
      <c r="F152" s="222" t="s">
        <v>179</v>
      </c>
      <c r="G152" s="219"/>
      <c r="H152" s="223">
        <v>46</v>
      </c>
      <c r="I152" s="224"/>
      <c r="J152" s="219"/>
      <c r="K152" s="219"/>
      <c r="L152" s="225"/>
      <c r="M152" s="226"/>
      <c r="N152" s="227"/>
      <c r="O152" s="227"/>
      <c r="P152" s="227"/>
      <c r="Q152" s="227"/>
      <c r="R152" s="227"/>
      <c r="S152" s="227"/>
      <c r="T152" s="228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29" t="s">
        <v>145</v>
      </c>
      <c r="AU152" s="229" t="s">
        <v>80</v>
      </c>
      <c r="AV152" s="12" t="s">
        <v>82</v>
      </c>
      <c r="AW152" s="12" t="s">
        <v>34</v>
      </c>
      <c r="AX152" s="12" t="s">
        <v>73</v>
      </c>
      <c r="AY152" s="229" t="s">
        <v>138</v>
      </c>
    </row>
    <row r="153" s="13" customFormat="1">
      <c r="A153" s="13"/>
      <c r="B153" s="230"/>
      <c r="C153" s="231"/>
      <c r="D153" s="220" t="s">
        <v>145</v>
      </c>
      <c r="E153" s="232" t="s">
        <v>21</v>
      </c>
      <c r="F153" s="233" t="s">
        <v>152</v>
      </c>
      <c r="G153" s="231"/>
      <c r="H153" s="234">
        <v>46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145</v>
      </c>
      <c r="AU153" s="240" t="s">
        <v>80</v>
      </c>
      <c r="AV153" s="13" t="s">
        <v>137</v>
      </c>
      <c r="AW153" s="13" t="s">
        <v>34</v>
      </c>
      <c r="AX153" s="13" t="s">
        <v>80</v>
      </c>
      <c r="AY153" s="240" t="s">
        <v>138</v>
      </c>
    </row>
    <row r="154" s="2" customFormat="1">
      <c r="A154" s="38"/>
      <c r="B154" s="39"/>
      <c r="C154" s="241" t="s">
        <v>225</v>
      </c>
      <c r="D154" s="241" t="s">
        <v>157</v>
      </c>
      <c r="E154" s="242" t="s">
        <v>226</v>
      </c>
      <c r="F154" s="243" t="s">
        <v>227</v>
      </c>
      <c r="G154" s="244" t="s">
        <v>142</v>
      </c>
      <c r="H154" s="245">
        <v>4</v>
      </c>
      <c r="I154" s="246"/>
      <c r="J154" s="247">
        <f>ROUND(I154*H154,2)</f>
        <v>0</v>
      </c>
      <c r="K154" s="243" t="s">
        <v>143</v>
      </c>
      <c r="L154" s="248"/>
      <c r="M154" s="249" t="s">
        <v>21</v>
      </c>
      <c r="N154" s="250" t="s">
        <v>44</v>
      </c>
      <c r="O154" s="84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6" t="s">
        <v>160</v>
      </c>
      <c r="AT154" s="216" t="s">
        <v>157</v>
      </c>
      <c r="AU154" s="216" t="s">
        <v>80</v>
      </c>
      <c r="AY154" s="17" t="s">
        <v>138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7" t="s">
        <v>80</v>
      </c>
      <c r="BK154" s="217">
        <f>ROUND(I154*H154,2)</f>
        <v>0</v>
      </c>
      <c r="BL154" s="17" t="s">
        <v>160</v>
      </c>
      <c r="BM154" s="216" t="s">
        <v>228</v>
      </c>
    </row>
    <row r="155" s="12" customFormat="1">
      <c r="A155" s="12"/>
      <c r="B155" s="218"/>
      <c r="C155" s="219"/>
      <c r="D155" s="220" t="s">
        <v>145</v>
      </c>
      <c r="E155" s="221" t="s">
        <v>21</v>
      </c>
      <c r="F155" s="222" t="s">
        <v>184</v>
      </c>
      <c r="G155" s="219"/>
      <c r="H155" s="223">
        <v>4</v>
      </c>
      <c r="I155" s="224"/>
      <c r="J155" s="219"/>
      <c r="K155" s="219"/>
      <c r="L155" s="225"/>
      <c r="M155" s="226"/>
      <c r="N155" s="227"/>
      <c r="O155" s="227"/>
      <c r="P155" s="227"/>
      <c r="Q155" s="227"/>
      <c r="R155" s="227"/>
      <c r="S155" s="227"/>
      <c r="T155" s="228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29" t="s">
        <v>145</v>
      </c>
      <c r="AU155" s="229" t="s">
        <v>80</v>
      </c>
      <c r="AV155" s="12" t="s">
        <v>82</v>
      </c>
      <c r="AW155" s="12" t="s">
        <v>34</v>
      </c>
      <c r="AX155" s="12" t="s">
        <v>73</v>
      </c>
      <c r="AY155" s="229" t="s">
        <v>138</v>
      </c>
    </row>
    <row r="156" s="13" customFormat="1">
      <c r="A156" s="13"/>
      <c r="B156" s="230"/>
      <c r="C156" s="231"/>
      <c r="D156" s="220" t="s">
        <v>145</v>
      </c>
      <c r="E156" s="232" t="s">
        <v>21</v>
      </c>
      <c r="F156" s="233" t="s">
        <v>152</v>
      </c>
      <c r="G156" s="231"/>
      <c r="H156" s="234">
        <v>4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145</v>
      </c>
      <c r="AU156" s="240" t="s">
        <v>80</v>
      </c>
      <c r="AV156" s="13" t="s">
        <v>137</v>
      </c>
      <c r="AW156" s="13" t="s">
        <v>34</v>
      </c>
      <c r="AX156" s="13" t="s">
        <v>80</v>
      </c>
      <c r="AY156" s="240" t="s">
        <v>138</v>
      </c>
    </row>
    <row r="157" s="2" customFormat="1">
      <c r="A157" s="38"/>
      <c r="B157" s="39"/>
      <c r="C157" s="241" t="s">
        <v>229</v>
      </c>
      <c r="D157" s="241" t="s">
        <v>157</v>
      </c>
      <c r="E157" s="242" t="s">
        <v>230</v>
      </c>
      <c r="F157" s="243" t="s">
        <v>231</v>
      </c>
      <c r="G157" s="244" t="s">
        <v>142</v>
      </c>
      <c r="H157" s="245">
        <v>7</v>
      </c>
      <c r="I157" s="246"/>
      <c r="J157" s="247">
        <f>ROUND(I157*H157,2)</f>
        <v>0</v>
      </c>
      <c r="K157" s="243" t="s">
        <v>143</v>
      </c>
      <c r="L157" s="248"/>
      <c r="M157" s="249" t="s">
        <v>21</v>
      </c>
      <c r="N157" s="250" t="s">
        <v>44</v>
      </c>
      <c r="O157" s="84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6" t="s">
        <v>160</v>
      </c>
      <c r="AT157" s="216" t="s">
        <v>157</v>
      </c>
      <c r="AU157" s="216" t="s">
        <v>80</v>
      </c>
      <c r="AY157" s="17" t="s">
        <v>138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7" t="s">
        <v>80</v>
      </c>
      <c r="BK157" s="217">
        <f>ROUND(I157*H157,2)</f>
        <v>0</v>
      </c>
      <c r="BL157" s="17" t="s">
        <v>160</v>
      </c>
      <c r="BM157" s="216" t="s">
        <v>232</v>
      </c>
    </row>
    <row r="158" s="12" customFormat="1">
      <c r="A158" s="12"/>
      <c r="B158" s="218"/>
      <c r="C158" s="219"/>
      <c r="D158" s="220" t="s">
        <v>145</v>
      </c>
      <c r="E158" s="221" t="s">
        <v>21</v>
      </c>
      <c r="F158" s="222" t="s">
        <v>186</v>
      </c>
      <c r="G158" s="219"/>
      <c r="H158" s="223">
        <v>7</v>
      </c>
      <c r="I158" s="224"/>
      <c r="J158" s="219"/>
      <c r="K158" s="219"/>
      <c r="L158" s="225"/>
      <c r="M158" s="226"/>
      <c r="N158" s="227"/>
      <c r="O158" s="227"/>
      <c r="P158" s="227"/>
      <c r="Q158" s="227"/>
      <c r="R158" s="227"/>
      <c r="S158" s="227"/>
      <c r="T158" s="228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29" t="s">
        <v>145</v>
      </c>
      <c r="AU158" s="229" t="s">
        <v>80</v>
      </c>
      <c r="AV158" s="12" t="s">
        <v>82</v>
      </c>
      <c r="AW158" s="12" t="s">
        <v>34</v>
      </c>
      <c r="AX158" s="12" t="s">
        <v>73</v>
      </c>
      <c r="AY158" s="229" t="s">
        <v>138</v>
      </c>
    </row>
    <row r="159" s="13" customFormat="1">
      <c r="A159" s="13"/>
      <c r="B159" s="230"/>
      <c r="C159" s="231"/>
      <c r="D159" s="220" t="s">
        <v>145</v>
      </c>
      <c r="E159" s="232" t="s">
        <v>21</v>
      </c>
      <c r="F159" s="233" t="s">
        <v>152</v>
      </c>
      <c r="G159" s="231"/>
      <c r="H159" s="234">
        <v>7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145</v>
      </c>
      <c r="AU159" s="240" t="s">
        <v>80</v>
      </c>
      <c r="AV159" s="13" t="s">
        <v>137</v>
      </c>
      <c r="AW159" s="13" t="s">
        <v>34</v>
      </c>
      <c r="AX159" s="13" t="s">
        <v>80</v>
      </c>
      <c r="AY159" s="240" t="s">
        <v>138</v>
      </c>
    </row>
    <row r="160" s="2" customFormat="1">
      <c r="A160" s="38"/>
      <c r="B160" s="39"/>
      <c r="C160" s="205" t="s">
        <v>8</v>
      </c>
      <c r="D160" s="205" t="s">
        <v>139</v>
      </c>
      <c r="E160" s="206" t="s">
        <v>233</v>
      </c>
      <c r="F160" s="207" t="s">
        <v>234</v>
      </c>
      <c r="G160" s="208" t="s">
        <v>142</v>
      </c>
      <c r="H160" s="209">
        <v>5</v>
      </c>
      <c r="I160" s="210"/>
      <c r="J160" s="211">
        <f>ROUND(I160*H160,2)</f>
        <v>0</v>
      </c>
      <c r="K160" s="207" t="s">
        <v>143</v>
      </c>
      <c r="L160" s="44"/>
      <c r="M160" s="212" t="s">
        <v>21</v>
      </c>
      <c r="N160" s="213" t="s">
        <v>44</v>
      </c>
      <c r="O160" s="84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6" t="s">
        <v>137</v>
      </c>
      <c r="AT160" s="216" t="s">
        <v>139</v>
      </c>
      <c r="AU160" s="216" t="s">
        <v>80</v>
      </c>
      <c r="AY160" s="17" t="s">
        <v>138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7" t="s">
        <v>80</v>
      </c>
      <c r="BK160" s="217">
        <f>ROUND(I160*H160,2)</f>
        <v>0</v>
      </c>
      <c r="BL160" s="17" t="s">
        <v>137</v>
      </c>
      <c r="BM160" s="216" t="s">
        <v>235</v>
      </c>
    </row>
    <row r="161" s="12" customFormat="1">
      <c r="A161" s="12"/>
      <c r="B161" s="218"/>
      <c r="C161" s="219"/>
      <c r="D161" s="220" t="s">
        <v>145</v>
      </c>
      <c r="E161" s="221" t="s">
        <v>21</v>
      </c>
      <c r="F161" s="222" t="s">
        <v>236</v>
      </c>
      <c r="G161" s="219"/>
      <c r="H161" s="223">
        <v>5</v>
      </c>
      <c r="I161" s="224"/>
      <c r="J161" s="219"/>
      <c r="K161" s="219"/>
      <c r="L161" s="225"/>
      <c r="M161" s="226"/>
      <c r="N161" s="227"/>
      <c r="O161" s="227"/>
      <c r="P161" s="227"/>
      <c r="Q161" s="227"/>
      <c r="R161" s="227"/>
      <c r="S161" s="227"/>
      <c r="T161" s="228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29" t="s">
        <v>145</v>
      </c>
      <c r="AU161" s="229" t="s">
        <v>80</v>
      </c>
      <c r="AV161" s="12" t="s">
        <v>82</v>
      </c>
      <c r="AW161" s="12" t="s">
        <v>34</v>
      </c>
      <c r="AX161" s="12" t="s">
        <v>73</v>
      </c>
      <c r="AY161" s="229" t="s">
        <v>138</v>
      </c>
    </row>
    <row r="162" s="13" customFormat="1">
      <c r="A162" s="13"/>
      <c r="B162" s="230"/>
      <c r="C162" s="231"/>
      <c r="D162" s="220" t="s">
        <v>145</v>
      </c>
      <c r="E162" s="232" t="s">
        <v>21</v>
      </c>
      <c r="F162" s="233" t="s">
        <v>152</v>
      </c>
      <c r="G162" s="231"/>
      <c r="H162" s="234">
        <v>5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145</v>
      </c>
      <c r="AU162" s="240" t="s">
        <v>80</v>
      </c>
      <c r="AV162" s="13" t="s">
        <v>137</v>
      </c>
      <c r="AW162" s="13" t="s">
        <v>34</v>
      </c>
      <c r="AX162" s="13" t="s">
        <v>80</v>
      </c>
      <c r="AY162" s="240" t="s">
        <v>138</v>
      </c>
    </row>
    <row r="163" s="2" customFormat="1" ht="66.75" customHeight="1">
      <c r="A163" s="38"/>
      <c r="B163" s="39"/>
      <c r="C163" s="205" t="s">
        <v>237</v>
      </c>
      <c r="D163" s="205" t="s">
        <v>139</v>
      </c>
      <c r="E163" s="206" t="s">
        <v>238</v>
      </c>
      <c r="F163" s="207" t="s">
        <v>239</v>
      </c>
      <c r="G163" s="208" t="s">
        <v>142</v>
      </c>
      <c r="H163" s="209">
        <v>5</v>
      </c>
      <c r="I163" s="210"/>
      <c r="J163" s="211">
        <f>ROUND(I163*H163,2)</f>
        <v>0</v>
      </c>
      <c r="K163" s="207" t="s">
        <v>143</v>
      </c>
      <c r="L163" s="44"/>
      <c r="M163" s="212" t="s">
        <v>21</v>
      </c>
      <c r="N163" s="213" t="s">
        <v>44</v>
      </c>
      <c r="O163" s="84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6" t="s">
        <v>137</v>
      </c>
      <c r="AT163" s="216" t="s">
        <v>139</v>
      </c>
      <c r="AU163" s="216" t="s">
        <v>80</v>
      </c>
      <c r="AY163" s="17" t="s">
        <v>138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7" t="s">
        <v>80</v>
      </c>
      <c r="BK163" s="217">
        <f>ROUND(I163*H163,2)</f>
        <v>0</v>
      </c>
      <c r="BL163" s="17" t="s">
        <v>137</v>
      </c>
      <c r="BM163" s="216" t="s">
        <v>240</v>
      </c>
    </row>
    <row r="164" s="2" customFormat="1">
      <c r="A164" s="38"/>
      <c r="B164" s="39"/>
      <c r="C164" s="241" t="s">
        <v>241</v>
      </c>
      <c r="D164" s="241" t="s">
        <v>157</v>
      </c>
      <c r="E164" s="242" t="s">
        <v>242</v>
      </c>
      <c r="F164" s="243" t="s">
        <v>243</v>
      </c>
      <c r="G164" s="244" t="s">
        <v>142</v>
      </c>
      <c r="H164" s="245">
        <v>5</v>
      </c>
      <c r="I164" s="246"/>
      <c r="J164" s="247">
        <f>ROUND(I164*H164,2)</f>
        <v>0</v>
      </c>
      <c r="K164" s="243" t="s">
        <v>143</v>
      </c>
      <c r="L164" s="248"/>
      <c r="M164" s="249" t="s">
        <v>21</v>
      </c>
      <c r="N164" s="250" t="s">
        <v>44</v>
      </c>
      <c r="O164" s="84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6" t="s">
        <v>160</v>
      </c>
      <c r="AT164" s="216" t="s">
        <v>157</v>
      </c>
      <c r="AU164" s="216" t="s">
        <v>80</v>
      </c>
      <c r="AY164" s="17" t="s">
        <v>138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7" t="s">
        <v>80</v>
      </c>
      <c r="BK164" s="217">
        <f>ROUND(I164*H164,2)</f>
        <v>0</v>
      </c>
      <c r="BL164" s="17" t="s">
        <v>160</v>
      </c>
      <c r="BM164" s="216" t="s">
        <v>244</v>
      </c>
    </row>
    <row r="165" s="12" customFormat="1">
      <c r="A165" s="12"/>
      <c r="B165" s="218"/>
      <c r="C165" s="219"/>
      <c r="D165" s="220" t="s">
        <v>145</v>
      </c>
      <c r="E165" s="221" t="s">
        <v>21</v>
      </c>
      <c r="F165" s="222" t="s">
        <v>236</v>
      </c>
      <c r="G165" s="219"/>
      <c r="H165" s="223">
        <v>5</v>
      </c>
      <c r="I165" s="224"/>
      <c r="J165" s="219"/>
      <c r="K165" s="219"/>
      <c r="L165" s="225"/>
      <c r="M165" s="226"/>
      <c r="N165" s="227"/>
      <c r="O165" s="227"/>
      <c r="P165" s="227"/>
      <c r="Q165" s="227"/>
      <c r="R165" s="227"/>
      <c r="S165" s="227"/>
      <c r="T165" s="228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29" t="s">
        <v>145</v>
      </c>
      <c r="AU165" s="229" t="s">
        <v>80</v>
      </c>
      <c r="AV165" s="12" t="s">
        <v>82</v>
      </c>
      <c r="AW165" s="12" t="s">
        <v>34</v>
      </c>
      <c r="AX165" s="12" t="s">
        <v>73</v>
      </c>
      <c r="AY165" s="229" t="s">
        <v>138</v>
      </c>
    </row>
    <row r="166" s="13" customFormat="1">
      <c r="A166" s="13"/>
      <c r="B166" s="230"/>
      <c r="C166" s="231"/>
      <c r="D166" s="220" t="s">
        <v>145</v>
      </c>
      <c r="E166" s="232" t="s">
        <v>21</v>
      </c>
      <c r="F166" s="233" t="s">
        <v>152</v>
      </c>
      <c r="G166" s="231"/>
      <c r="H166" s="234">
        <v>5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145</v>
      </c>
      <c r="AU166" s="240" t="s">
        <v>80</v>
      </c>
      <c r="AV166" s="13" t="s">
        <v>137</v>
      </c>
      <c r="AW166" s="13" t="s">
        <v>34</v>
      </c>
      <c r="AX166" s="13" t="s">
        <v>80</v>
      </c>
      <c r="AY166" s="240" t="s">
        <v>138</v>
      </c>
    </row>
    <row r="167" s="2" customFormat="1">
      <c r="A167" s="38"/>
      <c r="B167" s="39"/>
      <c r="C167" s="205" t="s">
        <v>245</v>
      </c>
      <c r="D167" s="205" t="s">
        <v>139</v>
      </c>
      <c r="E167" s="206" t="s">
        <v>246</v>
      </c>
      <c r="F167" s="207" t="s">
        <v>247</v>
      </c>
      <c r="G167" s="208" t="s">
        <v>142</v>
      </c>
      <c r="H167" s="209">
        <v>24</v>
      </c>
      <c r="I167" s="210"/>
      <c r="J167" s="211">
        <f>ROUND(I167*H167,2)</f>
        <v>0</v>
      </c>
      <c r="K167" s="207" t="s">
        <v>143</v>
      </c>
      <c r="L167" s="44"/>
      <c r="M167" s="212" t="s">
        <v>21</v>
      </c>
      <c r="N167" s="213" t="s">
        <v>44</v>
      </c>
      <c r="O167" s="84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6" t="s">
        <v>137</v>
      </c>
      <c r="AT167" s="216" t="s">
        <v>139</v>
      </c>
      <c r="AU167" s="216" t="s">
        <v>80</v>
      </c>
      <c r="AY167" s="17" t="s">
        <v>138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7" t="s">
        <v>80</v>
      </c>
      <c r="BK167" s="217">
        <f>ROUND(I167*H167,2)</f>
        <v>0</v>
      </c>
      <c r="BL167" s="17" t="s">
        <v>137</v>
      </c>
      <c r="BM167" s="216" t="s">
        <v>248</v>
      </c>
    </row>
    <row r="168" s="2" customFormat="1" ht="16.5" customHeight="1">
      <c r="A168" s="38"/>
      <c r="B168" s="39"/>
      <c r="C168" s="205" t="s">
        <v>249</v>
      </c>
      <c r="D168" s="205" t="s">
        <v>139</v>
      </c>
      <c r="E168" s="206" t="s">
        <v>250</v>
      </c>
      <c r="F168" s="207" t="s">
        <v>251</v>
      </c>
      <c r="G168" s="208" t="s">
        <v>142</v>
      </c>
      <c r="H168" s="209">
        <v>1</v>
      </c>
      <c r="I168" s="210"/>
      <c r="J168" s="211">
        <f>ROUND(I168*H168,2)</f>
        <v>0</v>
      </c>
      <c r="K168" s="207" t="s">
        <v>143</v>
      </c>
      <c r="L168" s="44"/>
      <c r="M168" s="212" t="s">
        <v>21</v>
      </c>
      <c r="N168" s="213" t="s">
        <v>44</v>
      </c>
      <c r="O168" s="84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6" t="s">
        <v>137</v>
      </c>
      <c r="AT168" s="216" t="s">
        <v>139</v>
      </c>
      <c r="AU168" s="216" t="s">
        <v>80</v>
      </c>
      <c r="AY168" s="17" t="s">
        <v>138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7" t="s">
        <v>80</v>
      </c>
      <c r="BK168" s="217">
        <f>ROUND(I168*H168,2)</f>
        <v>0</v>
      </c>
      <c r="BL168" s="17" t="s">
        <v>137</v>
      </c>
      <c r="BM168" s="216" t="s">
        <v>252</v>
      </c>
    </row>
    <row r="169" s="12" customFormat="1">
      <c r="A169" s="12"/>
      <c r="B169" s="218"/>
      <c r="C169" s="219"/>
      <c r="D169" s="220" t="s">
        <v>145</v>
      </c>
      <c r="E169" s="221" t="s">
        <v>21</v>
      </c>
      <c r="F169" s="222" t="s">
        <v>253</v>
      </c>
      <c r="G169" s="219"/>
      <c r="H169" s="223">
        <v>1</v>
      </c>
      <c r="I169" s="224"/>
      <c r="J169" s="219"/>
      <c r="K169" s="219"/>
      <c r="L169" s="225"/>
      <c r="M169" s="226"/>
      <c r="N169" s="227"/>
      <c r="O169" s="227"/>
      <c r="P169" s="227"/>
      <c r="Q169" s="227"/>
      <c r="R169" s="227"/>
      <c r="S169" s="227"/>
      <c r="T169" s="228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29" t="s">
        <v>145</v>
      </c>
      <c r="AU169" s="229" t="s">
        <v>80</v>
      </c>
      <c r="AV169" s="12" t="s">
        <v>82</v>
      </c>
      <c r="AW169" s="12" t="s">
        <v>34</v>
      </c>
      <c r="AX169" s="12" t="s">
        <v>73</v>
      </c>
      <c r="AY169" s="229" t="s">
        <v>138</v>
      </c>
    </row>
    <row r="170" s="13" customFormat="1">
      <c r="A170" s="13"/>
      <c r="B170" s="230"/>
      <c r="C170" s="231"/>
      <c r="D170" s="220" t="s">
        <v>145</v>
      </c>
      <c r="E170" s="232" t="s">
        <v>21</v>
      </c>
      <c r="F170" s="233" t="s">
        <v>152</v>
      </c>
      <c r="G170" s="231"/>
      <c r="H170" s="234">
        <v>1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145</v>
      </c>
      <c r="AU170" s="240" t="s">
        <v>80</v>
      </c>
      <c r="AV170" s="13" t="s">
        <v>137</v>
      </c>
      <c r="AW170" s="13" t="s">
        <v>34</v>
      </c>
      <c r="AX170" s="13" t="s">
        <v>80</v>
      </c>
      <c r="AY170" s="240" t="s">
        <v>138</v>
      </c>
    </row>
    <row r="171" s="2" customFormat="1">
      <c r="A171" s="38"/>
      <c r="B171" s="39"/>
      <c r="C171" s="205" t="s">
        <v>254</v>
      </c>
      <c r="D171" s="205" t="s">
        <v>139</v>
      </c>
      <c r="E171" s="206" t="s">
        <v>255</v>
      </c>
      <c r="F171" s="207" t="s">
        <v>256</v>
      </c>
      <c r="G171" s="208" t="s">
        <v>142</v>
      </c>
      <c r="H171" s="209">
        <v>1</v>
      </c>
      <c r="I171" s="210"/>
      <c r="J171" s="211">
        <f>ROUND(I171*H171,2)</f>
        <v>0</v>
      </c>
      <c r="K171" s="207" t="s">
        <v>143</v>
      </c>
      <c r="L171" s="44"/>
      <c r="M171" s="212" t="s">
        <v>21</v>
      </c>
      <c r="N171" s="213" t="s">
        <v>44</v>
      </c>
      <c r="O171" s="84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6" t="s">
        <v>137</v>
      </c>
      <c r="AT171" s="216" t="s">
        <v>139</v>
      </c>
      <c r="AU171" s="216" t="s">
        <v>80</v>
      </c>
      <c r="AY171" s="17" t="s">
        <v>138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7" t="s">
        <v>80</v>
      </c>
      <c r="BK171" s="217">
        <f>ROUND(I171*H171,2)</f>
        <v>0</v>
      </c>
      <c r="BL171" s="17" t="s">
        <v>137</v>
      </c>
      <c r="BM171" s="216" t="s">
        <v>257</v>
      </c>
    </row>
    <row r="172" s="2" customFormat="1">
      <c r="A172" s="38"/>
      <c r="B172" s="39"/>
      <c r="C172" s="205" t="s">
        <v>7</v>
      </c>
      <c r="D172" s="205" t="s">
        <v>139</v>
      </c>
      <c r="E172" s="206" t="s">
        <v>258</v>
      </c>
      <c r="F172" s="207" t="s">
        <v>259</v>
      </c>
      <c r="G172" s="208" t="s">
        <v>260</v>
      </c>
      <c r="H172" s="209">
        <v>8</v>
      </c>
      <c r="I172" s="210"/>
      <c r="J172" s="211">
        <f>ROUND(I172*H172,2)</f>
        <v>0</v>
      </c>
      <c r="K172" s="207" t="s">
        <v>143</v>
      </c>
      <c r="L172" s="44"/>
      <c r="M172" s="212" t="s">
        <v>21</v>
      </c>
      <c r="N172" s="213" t="s">
        <v>44</v>
      </c>
      <c r="O172" s="84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6" t="s">
        <v>80</v>
      </c>
      <c r="AT172" s="216" t="s">
        <v>139</v>
      </c>
      <c r="AU172" s="216" t="s">
        <v>80</v>
      </c>
      <c r="AY172" s="17" t="s">
        <v>138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7" t="s">
        <v>80</v>
      </c>
      <c r="BK172" s="217">
        <f>ROUND(I172*H172,2)</f>
        <v>0</v>
      </c>
      <c r="BL172" s="17" t="s">
        <v>80</v>
      </c>
      <c r="BM172" s="216" t="s">
        <v>261</v>
      </c>
    </row>
    <row r="173" s="2" customFormat="1" ht="90" customHeight="1">
      <c r="A173" s="38"/>
      <c r="B173" s="39"/>
      <c r="C173" s="205" t="s">
        <v>262</v>
      </c>
      <c r="D173" s="205" t="s">
        <v>139</v>
      </c>
      <c r="E173" s="206" t="s">
        <v>263</v>
      </c>
      <c r="F173" s="207" t="s">
        <v>264</v>
      </c>
      <c r="G173" s="208" t="s">
        <v>265</v>
      </c>
      <c r="H173" s="209">
        <v>6.5</v>
      </c>
      <c r="I173" s="210"/>
      <c r="J173" s="211">
        <f>ROUND(I173*H173,2)</f>
        <v>0</v>
      </c>
      <c r="K173" s="207" t="s">
        <v>143</v>
      </c>
      <c r="L173" s="44"/>
      <c r="M173" s="212" t="s">
        <v>21</v>
      </c>
      <c r="N173" s="213" t="s">
        <v>44</v>
      </c>
      <c r="O173" s="84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6" t="s">
        <v>80</v>
      </c>
      <c r="AT173" s="216" t="s">
        <v>139</v>
      </c>
      <c r="AU173" s="216" t="s">
        <v>80</v>
      </c>
      <c r="AY173" s="17" t="s">
        <v>138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7" t="s">
        <v>80</v>
      </c>
      <c r="BK173" s="217">
        <f>ROUND(I173*H173,2)</f>
        <v>0</v>
      </c>
      <c r="BL173" s="17" t="s">
        <v>80</v>
      </c>
      <c r="BM173" s="216" t="s">
        <v>266</v>
      </c>
    </row>
    <row r="174" s="2" customFormat="1">
      <c r="A174" s="38"/>
      <c r="B174" s="39"/>
      <c r="C174" s="205" t="s">
        <v>267</v>
      </c>
      <c r="D174" s="205" t="s">
        <v>139</v>
      </c>
      <c r="E174" s="206" t="s">
        <v>268</v>
      </c>
      <c r="F174" s="207" t="s">
        <v>269</v>
      </c>
      <c r="G174" s="208" t="s">
        <v>265</v>
      </c>
      <c r="H174" s="209">
        <v>6.5</v>
      </c>
      <c r="I174" s="210"/>
      <c r="J174" s="211">
        <f>ROUND(I174*H174,2)</f>
        <v>0</v>
      </c>
      <c r="K174" s="207" t="s">
        <v>143</v>
      </c>
      <c r="L174" s="44"/>
      <c r="M174" s="251" t="s">
        <v>21</v>
      </c>
      <c r="N174" s="252" t="s">
        <v>44</v>
      </c>
      <c r="O174" s="253"/>
      <c r="P174" s="254">
        <f>O174*H174</f>
        <v>0</v>
      </c>
      <c r="Q174" s="254">
        <v>0</v>
      </c>
      <c r="R174" s="254">
        <f>Q174*H174</f>
        <v>0</v>
      </c>
      <c r="S174" s="254">
        <v>0</v>
      </c>
      <c r="T174" s="25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6" t="s">
        <v>80</v>
      </c>
      <c r="AT174" s="216" t="s">
        <v>139</v>
      </c>
      <c r="AU174" s="216" t="s">
        <v>80</v>
      </c>
      <c r="AY174" s="17" t="s">
        <v>138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7" t="s">
        <v>80</v>
      </c>
      <c r="BK174" s="217">
        <f>ROUND(I174*H174,2)</f>
        <v>0</v>
      </c>
      <c r="BL174" s="17" t="s">
        <v>80</v>
      </c>
      <c r="BM174" s="216" t="s">
        <v>270</v>
      </c>
    </row>
    <row r="175" s="2" customFormat="1" ht="6.96" customHeight="1">
      <c r="A175" s="38"/>
      <c r="B175" s="59"/>
      <c r="C175" s="60"/>
      <c r="D175" s="60"/>
      <c r="E175" s="60"/>
      <c r="F175" s="60"/>
      <c r="G175" s="60"/>
      <c r="H175" s="60"/>
      <c r="I175" s="60"/>
      <c r="J175" s="60"/>
      <c r="K175" s="60"/>
      <c r="L175" s="44"/>
      <c r="M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</row>
  </sheetData>
  <sheetProtection sheet="1" autoFilter="0" formatColumns="0" formatRows="0" objects="1" scenarios="1" spinCount="100000" saltValue="WodRbnTu5nHap2jK6m2y6O54g5tuDsu9PG70uBdc1PriKLQysLohF1pH18bsEBx518hG/EkUtBQIaGjIF/Ba9A==" hashValue="feGAcBkMmiNJCfGzGvIAe6cfJCcro5Fri8r6dURq4LO9nG8KZFu+uSBl93gFNpAr3vZ2D+ftq6bkcbIJhaZ5+g==" algorithmName="SHA-512" password="CC35"/>
  <autoFilter ref="C85:K17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112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zakázky'!K6</f>
        <v>Údržba, opravy a odstraňování závad u SSZT 2020-2021 - Oprava napájecích zdrojů</v>
      </c>
      <c r="F7" s="142"/>
      <c r="G7" s="142"/>
      <c r="H7" s="142"/>
      <c r="L7" s="20"/>
    </row>
    <row r="8" s="1" customFormat="1" ht="12" customHeight="1">
      <c r="B8" s="20"/>
      <c r="D8" s="142" t="s">
        <v>113</v>
      </c>
      <c r="L8" s="20"/>
    </row>
    <row r="9" s="2" customFormat="1" ht="16.5" customHeight="1">
      <c r="A9" s="38"/>
      <c r="B9" s="44"/>
      <c r="C9" s="38"/>
      <c r="D9" s="38"/>
      <c r="E9" s="143" t="s">
        <v>114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115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271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21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22</v>
      </c>
      <c r="E14" s="38"/>
      <c r="F14" s="133" t="s">
        <v>23</v>
      </c>
      <c r="G14" s="38"/>
      <c r="H14" s="38"/>
      <c r="I14" s="142" t="s">
        <v>24</v>
      </c>
      <c r="J14" s="146" t="str">
        <f>'Rekapitulace zakázky'!AN8</f>
        <v>3. 3. 2021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26</v>
      </c>
      <c r="E16" s="38"/>
      <c r="F16" s="38"/>
      <c r="G16" s="38"/>
      <c r="H16" s="38"/>
      <c r="I16" s="142" t="s">
        <v>27</v>
      </c>
      <c r="J16" s="133" t="s">
        <v>21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21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30</v>
      </c>
      <c r="E19" s="38"/>
      <c r="F19" s="38"/>
      <c r="G19" s="38"/>
      <c r="H19" s="38"/>
      <c r="I19" s="142" t="s">
        <v>27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29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32</v>
      </c>
      <c r="E22" s="38"/>
      <c r="F22" s="38"/>
      <c r="G22" s="38"/>
      <c r="H22" s="38"/>
      <c r="I22" s="142" t="s">
        <v>27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29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35</v>
      </c>
      <c r="E25" s="38"/>
      <c r="F25" s="38"/>
      <c r="G25" s="38"/>
      <c r="H25" s="38"/>
      <c r="I25" s="142" t="s">
        <v>27</v>
      </c>
      <c r="J25" s="133" t="s">
        <v>21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36</v>
      </c>
      <c r="F26" s="38"/>
      <c r="G26" s="38"/>
      <c r="H26" s="38"/>
      <c r="I26" s="142" t="s">
        <v>29</v>
      </c>
      <c r="J26" s="133" t="s">
        <v>21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21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ROUND((SUM(BE86:BE102)),  2)</f>
        <v>0</v>
      </c>
      <c r="G35" s="38"/>
      <c r="H35" s="38"/>
      <c r="I35" s="157">
        <v>0.20999999999999999</v>
      </c>
      <c r="J35" s="156">
        <f>ROUND(((SUM(BE86:BE102))*I35),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ROUND((SUM(BF86:BF102)),  2)</f>
        <v>0</v>
      </c>
      <c r="G36" s="38"/>
      <c r="H36" s="38"/>
      <c r="I36" s="157">
        <v>0.14999999999999999</v>
      </c>
      <c r="J36" s="156">
        <f>ROUND(((SUM(BF86:BF102))*I36),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ROUND((SUM(BG86:BG102)),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ROUND((SUM(BH86:BH102)),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ROUND((SUM(BI86:BI102)),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Údržba, opravy a odstraňování závad u SSZT 2020-2021 - Oprava napájecích zdrojů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113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114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PS 01-02 - Dobíječe - Sborník ÚOŽI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>Oblastní ředitelství Ostrava</v>
      </c>
      <c r="G56" s="40"/>
      <c r="H56" s="40"/>
      <c r="I56" s="32" t="s">
        <v>24</v>
      </c>
      <c r="J56" s="72" t="str">
        <f>IF(J14="","",J14)</f>
        <v>3. 3. 2021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26</v>
      </c>
      <c r="D58" s="40"/>
      <c r="E58" s="40"/>
      <c r="F58" s="27" t="str">
        <f>E17</f>
        <v>Správa železnic, státní organizace</v>
      </c>
      <c r="G58" s="40"/>
      <c r="H58" s="40"/>
      <c r="I58" s="32" t="s">
        <v>32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5.65" customHeight="1">
      <c r="A59" s="38"/>
      <c r="B59" s="39"/>
      <c r="C59" s="32" t="s">
        <v>30</v>
      </c>
      <c r="D59" s="40"/>
      <c r="E59" s="40"/>
      <c r="F59" s="27" t="str">
        <f>IF(E20="","",E20)</f>
        <v>Vyplň údaj</v>
      </c>
      <c r="G59" s="40"/>
      <c r="H59" s="40"/>
      <c r="I59" s="32" t="s">
        <v>35</v>
      </c>
      <c r="J59" s="36" t="str">
        <f>E26</f>
        <v>ing. Michaela Hodulová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118</v>
      </c>
      <c r="D61" s="171"/>
      <c r="E61" s="171"/>
      <c r="F61" s="171"/>
      <c r="G61" s="171"/>
      <c r="H61" s="171"/>
      <c r="I61" s="171"/>
      <c r="J61" s="172" t="s">
        <v>119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120</v>
      </c>
    </row>
    <row r="64" s="9" customFormat="1" ht="24.96" customHeight="1">
      <c r="A64" s="9"/>
      <c r="B64" s="174"/>
      <c r="C64" s="175"/>
      <c r="D64" s="176" t="s">
        <v>121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122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9" t="str">
        <f>E7</f>
        <v>Údržba, opravy a odstraňování závad u SSZT 2020-2021 - Oprava napájecích zdrojů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113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114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115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PS 01-02 - Dobíječe - Sborník ÚOŽI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22</v>
      </c>
      <c r="D80" s="40"/>
      <c r="E80" s="40"/>
      <c r="F80" s="27" t="str">
        <f>F14</f>
        <v>Oblastní ředitelství Ostrava</v>
      </c>
      <c r="G80" s="40"/>
      <c r="H80" s="40"/>
      <c r="I80" s="32" t="s">
        <v>24</v>
      </c>
      <c r="J80" s="72" t="str">
        <f>IF(J14="","",J14)</f>
        <v>3. 3. 2021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26</v>
      </c>
      <c r="D82" s="40"/>
      <c r="E82" s="40"/>
      <c r="F82" s="27" t="str">
        <f>E17</f>
        <v>Správa železnic, státní organizace</v>
      </c>
      <c r="G82" s="40"/>
      <c r="H82" s="40"/>
      <c r="I82" s="32" t="s">
        <v>32</v>
      </c>
      <c r="J82" s="36" t="str">
        <f>E23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30</v>
      </c>
      <c r="D83" s="40"/>
      <c r="E83" s="40"/>
      <c r="F83" s="27" t="str">
        <f>IF(E20="","",E20)</f>
        <v>Vyplň údaj</v>
      </c>
      <c r="G83" s="40"/>
      <c r="H83" s="40"/>
      <c r="I83" s="32" t="s">
        <v>35</v>
      </c>
      <c r="J83" s="36" t="str">
        <f>E26</f>
        <v>ing. Michaela Hodulová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0"/>
      <c r="B85" s="181"/>
      <c r="C85" s="182" t="s">
        <v>123</v>
      </c>
      <c r="D85" s="183" t="s">
        <v>58</v>
      </c>
      <c r="E85" s="183" t="s">
        <v>54</v>
      </c>
      <c r="F85" s="183" t="s">
        <v>55</v>
      </c>
      <c r="G85" s="183" t="s">
        <v>124</v>
      </c>
      <c r="H85" s="183" t="s">
        <v>125</v>
      </c>
      <c r="I85" s="183" t="s">
        <v>126</v>
      </c>
      <c r="J85" s="183" t="s">
        <v>119</v>
      </c>
      <c r="K85" s="184" t="s">
        <v>127</v>
      </c>
      <c r="L85" s="185"/>
      <c r="M85" s="92" t="s">
        <v>21</v>
      </c>
      <c r="N85" s="93" t="s">
        <v>43</v>
      </c>
      <c r="O85" s="93" t="s">
        <v>128</v>
      </c>
      <c r="P85" s="93" t="s">
        <v>129</v>
      </c>
      <c r="Q85" s="93" t="s">
        <v>130</v>
      </c>
      <c r="R85" s="93" t="s">
        <v>131</v>
      </c>
      <c r="S85" s="93" t="s">
        <v>132</v>
      </c>
      <c r="T85" s="94" t="s">
        <v>133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8"/>
      <c r="B86" s="39"/>
      <c r="C86" s="99" t="s">
        <v>134</v>
      </c>
      <c r="D86" s="40"/>
      <c r="E86" s="40"/>
      <c r="F86" s="40"/>
      <c r="G86" s="40"/>
      <c r="H86" s="40"/>
      <c r="I86" s="40"/>
      <c r="J86" s="186">
        <f>BK86</f>
        <v>0</v>
      </c>
      <c r="K86" s="40"/>
      <c r="L86" s="44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72</v>
      </c>
      <c r="AU86" s="17" t="s">
        <v>120</v>
      </c>
      <c r="BK86" s="190">
        <f>BK87</f>
        <v>0</v>
      </c>
    </row>
    <row r="87" s="11" customFormat="1" ht="25.92" customHeight="1">
      <c r="A87" s="11"/>
      <c r="B87" s="191"/>
      <c r="C87" s="192"/>
      <c r="D87" s="193" t="s">
        <v>72</v>
      </c>
      <c r="E87" s="194" t="s">
        <v>135</v>
      </c>
      <c r="F87" s="194" t="s">
        <v>136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SUM(P88:P102)</f>
        <v>0</v>
      </c>
      <c r="Q87" s="199"/>
      <c r="R87" s="200">
        <f>SUM(R88:R102)</f>
        <v>0</v>
      </c>
      <c r="S87" s="199"/>
      <c r="T87" s="201">
        <f>SUM(T88:T102)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2" t="s">
        <v>137</v>
      </c>
      <c r="AT87" s="203" t="s">
        <v>72</v>
      </c>
      <c r="AU87" s="203" t="s">
        <v>73</v>
      </c>
      <c r="AY87" s="202" t="s">
        <v>138</v>
      </c>
      <c r="BK87" s="204">
        <f>SUM(BK88:BK102)</f>
        <v>0</v>
      </c>
    </row>
    <row r="88" s="2" customFormat="1">
      <c r="A88" s="38"/>
      <c r="B88" s="39"/>
      <c r="C88" s="205" t="s">
        <v>80</v>
      </c>
      <c r="D88" s="205" t="s">
        <v>139</v>
      </c>
      <c r="E88" s="206" t="s">
        <v>272</v>
      </c>
      <c r="F88" s="207" t="s">
        <v>273</v>
      </c>
      <c r="G88" s="208" t="s">
        <v>142</v>
      </c>
      <c r="H88" s="209">
        <v>1</v>
      </c>
      <c r="I88" s="210"/>
      <c r="J88" s="211">
        <f>ROUND(I88*H88,2)</f>
        <v>0</v>
      </c>
      <c r="K88" s="207" t="s">
        <v>143</v>
      </c>
      <c r="L88" s="44"/>
      <c r="M88" s="212" t="s">
        <v>21</v>
      </c>
      <c r="N88" s="213" t="s">
        <v>44</v>
      </c>
      <c r="O88" s="84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137</v>
      </c>
      <c r="AT88" s="216" t="s">
        <v>139</v>
      </c>
      <c r="AU88" s="216" t="s">
        <v>80</v>
      </c>
      <c r="AY88" s="17" t="s">
        <v>138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80</v>
      </c>
      <c r="BK88" s="217">
        <f>ROUND(I88*H88,2)</f>
        <v>0</v>
      </c>
      <c r="BL88" s="17" t="s">
        <v>137</v>
      </c>
      <c r="BM88" s="216" t="s">
        <v>274</v>
      </c>
    </row>
    <row r="89" s="2" customFormat="1" ht="44.25" customHeight="1">
      <c r="A89" s="38"/>
      <c r="B89" s="39"/>
      <c r="C89" s="205" t="s">
        <v>82</v>
      </c>
      <c r="D89" s="205" t="s">
        <v>139</v>
      </c>
      <c r="E89" s="206" t="s">
        <v>275</v>
      </c>
      <c r="F89" s="207" t="s">
        <v>276</v>
      </c>
      <c r="G89" s="208" t="s">
        <v>142</v>
      </c>
      <c r="H89" s="209">
        <v>1</v>
      </c>
      <c r="I89" s="210"/>
      <c r="J89" s="211">
        <f>ROUND(I89*H89,2)</f>
        <v>0</v>
      </c>
      <c r="K89" s="207" t="s">
        <v>143</v>
      </c>
      <c r="L89" s="44"/>
      <c r="M89" s="212" t="s">
        <v>21</v>
      </c>
      <c r="N89" s="213" t="s">
        <v>44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137</v>
      </c>
      <c r="AT89" s="216" t="s">
        <v>139</v>
      </c>
      <c r="AU89" s="216" t="s">
        <v>80</v>
      </c>
      <c r="AY89" s="17" t="s">
        <v>138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80</v>
      </c>
      <c r="BK89" s="217">
        <f>ROUND(I89*H89,2)</f>
        <v>0</v>
      </c>
      <c r="BL89" s="17" t="s">
        <v>137</v>
      </c>
      <c r="BM89" s="216" t="s">
        <v>277</v>
      </c>
    </row>
    <row r="90" s="2" customFormat="1" ht="44.25" customHeight="1">
      <c r="A90" s="38"/>
      <c r="B90" s="39"/>
      <c r="C90" s="241" t="s">
        <v>156</v>
      </c>
      <c r="D90" s="241" t="s">
        <v>157</v>
      </c>
      <c r="E90" s="242" t="s">
        <v>278</v>
      </c>
      <c r="F90" s="243" t="s">
        <v>279</v>
      </c>
      <c r="G90" s="244" t="s">
        <v>142</v>
      </c>
      <c r="H90" s="245">
        <v>1</v>
      </c>
      <c r="I90" s="246"/>
      <c r="J90" s="247">
        <f>ROUND(I90*H90,2)</f>
        <v>0</v>
      </c>
      <c r="K90" s="243" t="s">
        <v>143</v>
      </c>
      <c r="L90" s="248"/>
      <c r="M90" s="249" t="s">
        <v>21</v>
      </c>
      <c r="N90" s="250" t="s">
        <v>44</v>
      </c>
      <c r="O90" s="84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160</v>
      </c>
      <c r="AT90" s="216" t="s">
        <v>157</v>
      </c>
      <c r="AU90" s="216" t="s">
        <v>80</v>
      </c>
      <c r="AY90" s="17" t="s">
        <v>138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80</v>
      </c>
      <c r="BK90" s="217">
        <f>ROUND(I90*H90,2)</f>
        <v>0</v>
      </c>
      <c r="BL90" s="17" t="s">
        <v>160</v>
      </c>
      <c r="BM90" s="216" t="s">
        <v>280</v>
      </c>
    </row>
    <row r="91" s="12" customFormat="1">
      <c r="A91" s="12"/>
      <c r="B91" s="218"/>
      <c r="C91" s="219"/>
      <c r="D91" s="220" t="s">
        <v>145</v>
      </c>
      <c r="E91" s="221" t="s">
        <v>21</v>
      </c>
      <c r="F91" s="222" t="s">
        <v>281</v>
      </c>
      <c r="G91" s="219"/>
      <c r="H91" s="223">
        <v>1</v>
      </c>
      <c r="I91" s="224"/>
      <c r="J91" s="219"/>
      <c r="K91" s="219"/>
      <c r="L91" s="225"/>
      <c r="M91" s="226"/>
      <c r="N91" s="227"/>
      <c r="O91" s="227"/>
      <c r="P91" s="227"/>
      <c r="Q91" s="227"/>
      <c r="R91" s="227"/>
      <c r="S91" s="227"/>
      <c r="T91" s="228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9" t="s">
        <v>145</v>
      </c>
      <c r="AU91" s="229" t="s">
        <v>80</v>
      </c>
      <c r="AV91" s="12" t="s">
        <v>82</v>
      </c>
      <c r="AW91" s="12" t="s">
        <v>34</v>
      </c>
      <c r="AX91" s="12" t="s">
        <v>73</v>
      </c>
      <c r="AY91" s="229" t="s">
        <v>138</v>
      </c>
    </row>
    <row r="92" s="13" customFormat="1">
      <c r="A92" s="13"/>
      <c r="B92" s="230"/>
      <c r="C92" s="231"/>
      <c r="D92" s="220" t="s">
        <v>145</v>
      </c>
      <c r="E92" s="232" t="s">
        <v>21</v>
      </c>
      <c r="F92" s="233" t="s">
        <v>152</v>
      </c>
      <c r="G92" s="231"/>
      <c r="H92" s="234">
        <v>1</v>
      </c>
      <c r="I92" s="235"/>
      <c r="J92" s="231"/>
      <c r="K92" s="231"/>
      <c r="L92" s="236"/>
      <c r="M92" s="237"/>
      <c r="N92" s="238"/>
      <c r="O92" s="238"/>
      <c r="P92" s="238"/>
      <c r="Q92" s="238"/>
      <c r="R92" s="238"/>
      <c r="S92" s="238"/>
      <c r="T92" s="23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0" t="s">
        <v>145</v>
      </c>
      <c r="AU92" s="240" t="s">
        <v>80</v>
      </c>
      <c r="AV92" s="13" t="s">
        <v>137</v>
      </c>
      <c r="AW92" s="13" t="s">
        <v>34</v>
      </c>
      <c r="AX92" s="13" t="s">
        <v>80</v>
      </c>
      <c r="AY92" s="240" t="s">
        <v>138</v>
      </c>
    </row>
    <row r="93" s="2" customFormat="1">
      <c r="A93" s="38"/>
      <c r="B93" s="39"/>
      <c r="C93" s="205" t="s">
        <v>137</v>
      </c>
      <c r="D93" s="205" t="s">
        <v>139</v>
      </c>
      <c r="E93" s="206" t="s">
        <v>282</v>
      </c>
      <c r="F93" s="207" t="s">
        <v>283</v>
      </c>
      <c r="G93" s="208" t="s">
        <v>142</v>
      </c>
      <c r="H93" s="209">
        <v>4</v>
      </c>
      <c r="I93" s="210"/>
      <c r="J93" s="211">
        <f>ROUND(I93*H93,2)</f>
        <v>0</v>
      </c>
      <c r="K93" s="207" t="s">
        <v>143</v>
      </c>
      <c r="L93" s="44"/>
      <c r="M93" s="212" t="s">
        <v>21</v>
      </c>
      <c r="N93" s="213" t="s">
        <v>44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137</v>
      </c>
      <c r="AT93" s="216" t="s">
        <v>139</v>
      </c>
      <c r="AU93" s="216" t="s">
        <v>80</v>
      </c>
      <c r="AY93" s="17" t="s">
        <v>138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80</v>
      </c>
      <c r="BK93" s="217">
        <f>ROUND(I93*H93,2)</f>
        <v>0</v>
      </c>
      <c r="BL93" s="17" t="s">
        <v>137</v>
      </c>
      <c r="BM93" s="216" t="s">
        <v>284</v>
      </c>
    </row>
    <row r="94" s="2" customFormat="1">
      <c r="A94" s="38"/>
      <c r="B94" s="39"/>
      <c r="C94" s="205" t="s">
        <v>167</v>
      </c>
      <c r="D94" s="205" t="s">
        <v>139</v>
      </c>
      <c r="E94" s="206" t="s">
        <v>285</v>
      </c>
      <c r="F94" s="207" t="s">
        <v>286</v>
      </c>
      <c r="G94" s="208" t="s">
        <v>142</v>
      </c>
      <c r="H94" s="209">
        <v>4</v>
      </c>
      <c r="I94" s="210"/>
      <c r="J94" s="211">
        <f>ROUND(I94*H94,2)</f>
        <v>0</v>
      </c>
      <c r="K94" s="207" t="s">
        <v>143</v>
      </c>
      <c r="L94" s="44"/>
      <c r="M94" s="212" t="s">
        <v>21</v>
      </c>
      <c r="N94" s="213" t="s">
        <v>44</v>
      </c>
      <c r="O94" s="84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137</v>
      </c>
      <c r="AT94" s="216" t="s">
        <v>139</v>
      </c>
      <c r="AU94" s="216" t="s">
        <v>80</v>
      </c>
      <c r="AY94" s="17" t="s">
        <v>138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80</v>
      </c>
      <c r="BK94" s="217">
        <f>ROUND(I94*H94,2)</f>
        <v>0</v>
      </c>
      <c r="BL94" s="17" t="s">
        <v>137</v>
      </c>
      <c r="BM94" s="216" t="s">
        <v>287</v>
      </c>
    </row>
    <row r="95" s="2" customFormat="1" ht="44.25" customHeight="1">
      <c r="A95" s="38"/>
      <c r="B95" s="39"/>
      <c r="C95" s="241" t="s">
        <v>188</v>
      </c>
      <c r="D95" s="241" t="s">
        <v>157</v>
      </c>
      <c r="E95" s="242" t="s">
        <v>288</v>
      </c>
      <c r="F95" s="243" t="s">
        <v>289</v>
      </c>
      <c r="G95" s="244" t="s">
        <v>142</v>
      </c>
      <c r="H95" s="245">
        <v>4</v>
      </c>
      <c r="I95" s="246"/>
      <c r="J95" s="247">
        <f>ROUND(I95*H95,2)</f>
        <v>0</v>
      </c>
      <c r="K95" s="243" t="s">
        <v>143</v>
      </c>
      <c r="L95" s="248"/>
      <c r="M95" s="249" t="s">
        <v>21</v>
      </c>
      <c r="N95" s="250" t="s">
        <v>44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160</v>
      </c>
      <c r="AT95" s="216" t="s">
        <v>157</v>
      </c>
      <c r="AU95" s="216" t="s">
        <v>80</v>
      </c>
      <c r="AY95" s="17" t="s">
        <v>138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80</v>
      </c>
      <c r="BK95" s="217">
        <f>ROUND(I95*H95,2)</f>
        <v>0</v>
      </c>
      <c r="BL95" s="17" t="s">
        <v>160</v>
      </c>
      <c r="BM95" s="216" t="s">
        <v>290</v>
      </c>
    </row>
    <row r="96" s="12" customFormat="1">
      <c r="A96" s="12"/>
      <c r="B96" s="218"/>
      <c r="C96" s="219"/>
      <c r="D96" s="220" t="s">
        <v>145</v>
      </c>
      <c r="E96" s="221" t="s">
        <v>21</v>
      </c>
      <c r="F96" s="222" t="s">
        <v>291</v>
      </c>
      <c r="G96" s="219"/>
      <c r="H96" s="223">
        <v>1</v>
      </c>
      <c r="I96" s="224"/>
      <c r="J96" s="219"/>
      <c r="K96" s="219"/>
      <c r="L96" s="225"/>
      <c r="M96" s="226"/>
      <c r="N96" s="227"/>
      <c r="O96" s="227"/>
      <c r="P96" s="227"/>
      <c r="Q96" s="227"/>
      <c r="R96" s="227"/>
      <c r="S96" s="227"/>
      <c r="T96" s="228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9" t="s">
        <v>145</v>
      </c>
      <c r="AU96" s="229" t="s">
        <v>80</v>
      </c>
      <c r="AV96" s="12" t="s">
        <v>82</v>
      </c>
      <c r="AW96" s="12" t="s">
        <v>34</v>
      </c>
      <c r="AX96" s="12" t="s">
        <v>73</v>
      </c>
      <c r="AY96" s="229" t="s">
        <v>138</v>
      </c>
    </row>
    <row r="97" s="12" customFormat="1">
      <c r="A97" s="12"/>
      <c r="B97" s="218"/>
      <c r="C97" s="219"/>
      <c r="D97" s="220" t="s">
        <v>145</v>
      </c>
      <c r="E97" s="221" t="s">
        <v>21</v>
      </c>
      <c r="F97" s="222" t="s">
        <v>292</v>
      </c>
      <c r="G97" s="219"/>
      <c r="H97" s="223">
        <v>1</v>
      </c>
      <c r="I97" s="224"/>
      <c r="J97" s="219"/>
      <c r="K97" s="219"/>
      <c r="L97" s="225"/>
      <c r="M97" s="226"/>
      <c r="N97" s="227"/>
      <c r="O97" s="227"/>
      <c r="P97" s="227"/>
      <c r="Q97" s="227"/>
      <c r="R97" s="227"/>
      <c r="S97" s="227"/>
      <c r="T97" s="228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29" t="s">
        <v>145</v>
      </c>
      <c r="AU97" s="229" t="s">
        <v>80</v>
      </c>
      <c r="AV97" s="12" t="s">
        <v>82</v>
      </c>
      <c r="AW97" s="12" t="s">
        <v>34</v>
      </c>
      <c r="AX97" s="12" t="s">
        <v>73</v>
      </c>
      <c r="AY97" s="229" t="s">
        <v>138</v>
      </c>
    </row>
    <row r="98" s="12" customFormat="1">
      <c r="A98" s="12"/>
      <c r="B98" s="218"/>
      <c r="C98" s="219"/>
      <c r="D98" s="220" t="s">
        <v>145</v>
      </c>
      <c r="E98" s="221" t="s">
        <v>21</v>
      </c>
      <c r="F98" s="222" t="s">
        <v>293</v>
      </c>
      <c r="G98" s="219"/>
      <c r="H98" s="223">
        <v>1</v>
      </c>
      <c r="I98" s="224"/>
      <c r="J98" s="219"/>
      <c r="K98" s="219"/>
      <c r="L98" s="225"/>
      <c r="M98" s="226"/>
      <c r="N98" s="227"/>
      <c r="O98" s="227"/>
      <c r="P98" s="227"/>
      <c r="Q98" s="227"/>
      <c r="R98" s="227"/>
      <c r="S98" s="227"/>
      <c r="T98" s="228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9" t="s">
        <v>145</v>
      </c>
      <c r="AU98" s="229" t="s">
        <v>80</v>
      </c>
      <c r="AV98" s="12" t="s">
        <v>82</v>
      </c>
      <c r="AW98" s="12" t="s">
        <v>34</v>
      </c>
      <c r="AX98" s="12" t="s">
        <v>73</v>
      </c>
      <c r="AY98" s="229" t="s">
        <v>138</v>
      </c>
    </row>
    <row r="99" s="12" customFormat="1">
      <c r="A99" s="12"/>
      <c r="B99" s="218"/>
      <c r="C99" s="219"/>
      <c r="D99" s="220" t="s">
        <v>145</v>
      </c>
      <c r="E99" s="221" t="s">
        <v>21</v>
      </c>
      <c r="F99" s="222" t="s">
        <v>294</v>
      </c>
      <c r="G99" s="219"/>
      <c r="H99" s="223">
        <v>1</v>
      </c>
      <c r="I99" s="224"/>
      <c r="J99" s="219"/>
      <c r="K99" s="219"/>
      <c r="L99" s="225"/>
      <c r="M99" s="226"/>
      <c r="N99" s="227"/>
      <c r="O99" s="227"/>
      <c r="P99" s="227"/>
      <c r="Q99" s="227"/>
      <c r="R99" s="227"/>
      <c r="S99" s="227"/>
      <c r="T99" s="228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9" t="s">
        <v>145</v>
      </c>
      <c r="AU99" s="229" t="s">
        <v>80</v>
      </c>
      <c r="AV99" s="12" t="s">
        <v>82</v>
      </c>
      <c r="AW99" s="12" t="s">
        <v>34</v>
      </c>
      <c r="AX99" s="12" t="s">
        <v>73</v>
      </c>
      <c r="AY99" s="229" t="s">
        <v>138</v>
      </c>
    </row>
    <row r="100" s="13" customFormat="1">
      <c r="A100" s="13"/>
      <c r="B100" s="230"/>
      <c r="C100" s="231"/>
      <c r="D100" s="220" t="s">
        <v>145</v>
      </c>
      <c r="E100" s="232" t="s">
        <v>21</v>
      </c>
      <c r="F100" s="233" t="s">
        <v>152</v>
      </c>
      <c r="G100" s="231"/>
      <c r="H100" s="234">
        <v>4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145</v>
      </c>
      <c r="AU100" s="240" t="s">
        <v>80</v>
      </c>
      <c r="AV100" s="13" t="s">
        <v>137</v>
      </c>
      <c r="AW100" s="13" t="s">
        <v>34</v>
      </c>
      <c r="AX100" s="13" t="s">
        <v>80</v>
      </c>
      <c r="AY100" s="240" t="s">
        <v>138</v>
      </c>
    </row>
    <row r="101" s="2" customFormat="1">
      <c r="A101" s="38"/>
      <c r="B101" s="39"/>
      <c r="C101" s="205" t="s">
        <v>192</v>
      </c>
      <c r="D101" s="205" t="s">
        <v>139</v>
      </c>
      <c r="E101" s="206" t="s">
        <v>268</v>
      </c>
      <c r="F101" s="207" t="s">
        <v>269</v>
      </c>
      <c r="G101" s="208" t="s">
        <v>265</v>
      </c>
      <c r="H101" s="209">
        <v>0.20000000000000001</v>
      </c>
      <c r="I101" s="210"/>
      <c r="J101" s="211">
        <f>ROUND(I101*H101,2)</f>
        <v>0</v>
      </c>
      <c r="K101" s="207" t="s">
        <v>143</v>
      </c>
      <c r="L101" s="44"/>
      <c r="M101" s="212" t="s">
        <v>21</v>
      </c>
      <c r="N101" s="213" t="s">
        <v>44</v>
      </c>
      <c r="O101" s="84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80</v>
      </c>
      <c r="AT101" s="216" t="s">
        <v>139</v>
      </c>
      <c r="AU101" s="216" t="s">
        <v>80</v>
      </c>
      <c r="AY101" s="17" t="s">
        <v>138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80</v>
      </c>
      <c r="BK101" s="217">
        <f>ROUND(I101*H101,2)</f>
        <v>0</v>
      </c>
      <c r="BL101" s="17" t="s">
        <v>80</v>
      </c>
      <c r="BM101" s="216" t="s">
        <v>295</v>
      </c>
    </row>
    <row r="102" s="2" customFormat="1" ht="90" customHeight="1">
      <c r="A102" s="38"/>
      <c r="B102" s="39"/>
      <c r="C102" s="205" t="s">
        <v>198</v>
      </c>
      <c r="D102" s="205" t="s">
        <v>139</v>
      </c>
      <c r="E102" s="206" t="s">
        <v>263</v>
      </c>
      <c r="F102" s="207" t="s">
        <v>264</v>
      </c>
      <c r="G102" s="208" t="s">
        <v>265</v>
      </c>
      <c r="H102" s="209">
        <v>0.20000000000000001</v>
      </c>
      <c r="I102" s="210"/>
      <c r="J102" s="211">
        <f>ROUND(I102*H102,2)</f>
        <v>0</v>
      </c>
      <c r="K102" s="207" t="s">
        <v>143</v>
      </c>
      <c r="L102" s="44"/>
      <c r="M102" s="251" t="s">
        <v>21</v>
      </c>
      <c r="N102" s="252" t="s">
        <v>44</v>
      </c>
      <c r="O102" s="253"/>
      <c r="P102" s="254">
        <f>O102*H102</f>
        <v>0</v>
      </c>
      <c r="Q102" s="254">
        <v>0</v>
      </c>
      <c r="R102" s="254">
        <f>Q102*H102</f>
        <v>0</v>
      </c>
      <c r="S102" s="254">
        <v>0</v>
      </c>
      <c r="T102" s="25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80</v>
      </c>
      <c r="AT102" s="216" t="s">
        <v>139</v>
      </c>
      <c r="AU102" s="216" t="s">
        <v>80</v>
      </c>
      <c r="AY102" s="17" t="s">
        <v>138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80</v>
      </c>
      <c r="BK102" s="217">
        <f>ROUND(I102*H102,2)</f>
        <v>0</v>
      </c>
      <c r="BL102" s="17" t="s">
        <v>80</v>
      </c>
      <c r="BM102" s="216" t="s">
        <v>296</v>
      </c>
    </row>
    <row r="103" s="2" customFormat="1" ht="6.96" customHeight="1">
      <c r="A103" s="38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4"/>
      <c r="M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</sheetData>
  <sheetProtection sheet="1" autoFilter="0" formatColumns="0" formatRows="0" objects="1" scenarios="1" spinCount="100000" saltValue="HMSWb/3QvvH1zEe5A3GfRTsFKSnoNfoLKun5GrjnKe9N2OCNtpWSm9YM4wSGGIneunHgZKzaCC9CGkC2pZHgzw==" hashValue="k3Lpkjfn9YQIC3Rink3lQ6STjdHvDns0f4/OwpXtzg16LhHp5x/+Uvh60ob7B5QTjakuB01CHMtieNF3bnwdfQ==" algorithmName="SHA-512" password="CC35"/>
  <autoFilter ref="C85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112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zakázky'!K6</f>
        <v>Údržba, opravy a odstraňování závad u SSZT 2020-2021 - Oprava napájecích zdrojů</v>
      </c>
      <c r="F7" s="142"/>
      <c r="G7" s="142"/>
      <c r="H7" s="142"/>
      <c r="L7" s="20"/>
    </row>
    <row r="8" s="1" customFormat="1" ht="12" customHeight="1">
      <c r="B8" s="20"/>
      <c r="D8" s="142" t="s">
        <v>113</v>
      </c>
      <c r="L8" s="20"/>
    </row>
    <row r="9" s="2" customFormat="1" ht="16.5" customHeight="1">
      <c r="A9" s="38"/>
      <c r="B9" s="44"/>
      <c r="C9" s="38"/>
      <c r="D9" s="38"/>
      <c r="E9" s="143" t="s">
        <v>114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115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297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21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22</v>
      </c>
      <c r="E14" s="38"/>
      <c r="F14" s="133" t="s">
        <v>23</v>
      </c>
      <c r="G14" s="38"/>
      <c r="H14" s="38"/>
      <c r="I14" s="142" t="s">
        <v>24</v>
      </c>
      <c r="J14" s="146" t="str">
        <f>'Rekapitulace zakázky'!AN8</f>
        <v>3. 3. 2021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26</v>
      </c>
      <c r="E16" s="38"/>
      <c r="F16" s="38"/>
      <c r="G16" s="38"/>
      <c r="H16" s="38"/>
      <c r="I16" s="142" t="s">
        <v>27</v>
      </c>
      <c r="J16" s="133" t="s">
        <v>21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21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30</v>
      </c>
      <c r="E19" s="38"/>
      <c r="F19" s="38"/>
      <c r="G19" s="38"/>
      <c r="H19" s="38"/>
      <c r="I19" s="142" t="s">
        <v>27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29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32</v>
      </c>
      <c r="E22" s="38"/>
      <c r="F22" s="38"/>
      <c r="G22" s="38"/>
      <c r="H22" s="38"/>
      <c r="I22" s="142" t="s">
        <v>27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29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35</v>
      </c>
      <c r="E25" s="38"/>
      <c r="F25" s="38"/>
      <c r="G25" s="38"/>
      <c r="H25" s="38"/>
      <c r="I25" s="142" t="s">
        <v>27</v>
      </c>
      <c r="J25" s="133" t="s">
        <v>21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36</v>
      </c>
      <c r="F26" s="38"/>
      <c r="G26" s="38"/>
      <c r="H26" s="38"/>
      <c r="I26" s="142" t="s">
        <v>29</v>
      </c>
      <c r="J26" s="133" t="s">
        <v>21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21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ROUND((SUM(BE86:BE88)),  2)</f>
        <v>0</v>
      </c>
      <c r="G35" s="38"/>
      <c r="H35" s="38"/>
      <c r="I35" s="157">
        <v>0.20999999999999999</v>
      </c>
      <c r="J35" s="156">
        <f>ROUND(((SUM(BE86:BE88))*I35),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ROUND((SUM(BF86:BF88)),  2)</f>
        <v>0</v>
      </c>
      <c r="G36" s="38"/>
      <c r="H36" s="38"/>
      <c r="I36" s="157">
        <v>0.14999999999999999</v>
      </c>
      <c r="J36" s="156">
        <f>ROUND(((SUM(BF86:BF88))*I36),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ROUND((SUM(BG86:BG88)),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ROUND((SUM(BH86:BH88)),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ROUND((SUM(BI86:BI88)),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Údržba, opravy a odstraňování závad u SSZT 2020-2021 - Oprava napájecích zdrojů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113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114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PS 01-03 - VON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>Oblastní ředitelství Ostrava</v>
      </c>
      <c r="G56" s="40"/>
      <c r="H56" s="40"/>
      <c r="I56" s="32" t="s">
        <v>24</v>
      </c>
      <c r="J56" s="72" t="str">
        <f>IF(J14="","",J14)</f>
        <v>3. 3. 2021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26</v>
      </c>
      <c r="D58" s="40"/>
      <c r="E58" s="40"/>
      <c r="F58" s="27" t="str">
        <f>E17</f>
        <v>Správa železnic, státní organizace</v>
      </c>
      <c r="G58" s="40"/>
      <c r="H58" s="40"/>
      <c r="I58" s="32" t="s">
        <v>32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5.65" customHeight="1">
      <c r="A59" s="38"/>
      <c r="B59" s="39"/>
      <c r="C59" s="32" t="s">
        <v>30</v>
      </c>
      <c r="D59" s="40"/>
      <c r="E59" s="40"/>
      <c r="F59" s="27" t="str">
        <f>IF(E20="","",E20)</f>
        <v>Vyplň údaj</v>
      </c>
      <c r="G59" s="40"/>
      <c r="H59" s="40"/>
      <c r="I59" s="32" t="s">
        <v>35</v>
      </c>
      <c r="J59" s="36" t="str">
        <f>E26</f>
        <v>ing. Michaela Hodulová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118</v>
      </c>
      <c r="D61" s="171"/>
      <c r="E61" s="171"/>
      <c r="F61" s="171"/>
      <c r="G61" s="171"/>
      <c r="H61" s="171"/>
      <c r="I61" s="171"/>
      <c r="J61" s="172" t="s">
        <v>119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120</v>
      </c>
    </row>
    <row r="64" s="9" customFormat="1" ht="24.96" customHeight="1">
      <c r="A64" s="9"/>
      <c r="B64" s="174"/>
      <c r="C64" s="175"/>
      <c r="D64" s="176" t="s">
        <v>298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122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9" t="str">
        <f>E7</f>
        <v>Údržba, opravy a odstraňování závad u SSZT 2020-2021 - Oprava napájecích zdrojů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113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114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115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PS 01-03 - VON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22</v>
      </c>
      <c r="D80" s="40"/>
      <c r="E80" s="40"/>
      <c r="F80" s="27" t="str">
        <f>F14</f>
        <v>Oblastní ředitelství Ostrava</v>
      </c>
      <c r="G80" s="40"/>
      <c r="H80" s="40"/>
      <c r="I80" s="32" t="s">
        <v>24</v>
      </c>
      <c r="J80" s="72" t="str">
        <f>IF(J14="","",J14)</f>
        <v>3. 3. 2021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26</v>
      </c>
      <c r="D82" s="40"/>
      <c r="E82" s="40"/>
      <c r="F82" s="27" t="str">
        <f>E17</f>
        <v>Správa železnic, státní organizace</v>
      </c>
      <c r="G82" s="40"/>
      <c r="H82" s="40"/>
      <c r="I82" s="32" t="s">
        <v>32</v>
      </c>
      <c r="J82" s="36" t="str">
        <f>E23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30</v>
      </c>
      <c r="D83" s="40"/>
      <c r="E83" s="40"/>
      <c r="F83" s="27" t="str">
        <f>IF(E20="","",E20)</f>
        <v>Vyplň údaj</v>
      </c>
      <c r="G83" s="40"/>
      <c r="H83" s="40"/>
      <c r="I83" s="32" t="s">
        <v>35</v>
      </c>
      <c r="J83" s="36" t="str">
        <f>E26</f>
        <v>ing. Michaela Hodulová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0"/>
      <c r="B85" s="181"/>
      <c r="C85" s="182" t="s">
        <v>123</v>
      </c>
      <c r="D85" s="183" t="s">
        <v>58</v>
      </c>
      <c r="E85" s="183" t="s">
        <v>54</v>
      </c>
      <c r="F85" s="183" t="s">
        <v>55</v>
      </c>
      <c r="G85" s="183" t="s">
        <v>124</v>
      </c>
      <c r="H85" s="183" t="s">
        <v>125</v>
      </c>
      <c r="I85" s="183" t="s">
        <v>126</v>
      </c>
      <c r="J85" s="183" t="s">
        <v>119</v>
      </c>
      <c r="K85" s="184" t="s">
        <v>127</v>
      </c>
      <c r="L85" s="185"/>
      <c r="M85" s="92" t="s">
        <v>21</v>
      </c>
      <c r="N85" s="93" t="s">
        <v>43</v>
      </c>
      <c r="O85" s="93" t="s">
        <v>128</v>
      </c>
      <c r="P85" s="93" t="s">
        <v>129</v>
      </c>
      <c r="Q85" s="93" t="s">
        <v>130</v>
      </c>
      <c r="R85" s="93" t="s">
        <v>131</v>
      </c>
      <c r="S85" s="93" t="s">
        <v>132</v>
      </c>
      <c r="T85" s="94" t="s">
        <v>133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8"/>
      <c r="B86" s="39"/>
      <c r="C86" s="99" t="s">
        <v>134</v>
      </c>
      <c r="D86" s="40"/>
      <c r="E86" s="40"/>
      <c r="F86" s="40"/>
      <c r="G86" s="40"/>
      <c r="H86" s="40"/>
      <c r="I86" s="40"/>
      <c r="J86" s="186">
        <f>BK86</f>
        <v>0</v>
      </c>
      <c r="K86" s="40"/>
      <c r="L86" s="44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72</v>
      </c>
      <c r="AU86" s="17" t="s">
        <v>120</v>
      </c>
      <c r="BK86" s="190">
        <f>BK87</f>
        <v>0</v>
      </c>
    </row>
    <row r="87" s="11" customFormat="1" ht="25.92" customHeight="1">
      <c r="A87" s="11"/>
      <c r="B87" s="191"/>
      <c r="C87" s="192"/>
      <c r="D87" s="193" t="s">
        <v>72</v>
      </c>
      <c r="E87" s="194" t="s">
        <v>110</v>
      </c>
      <c r="F87" s="194" t="s">
        <v>299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</f>
        <v>0</v>
      </c>
      <c r="Q87" s="199"/>
      <c r="R87" s="200">
        <f>R88</f>
        <v>0</v>
      </c>
      <c r="S87" s="199"/>
      <c r="T87" s="201">
        <f>T88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2" t="s">
        <v>167</v>
      </c>
      <c r="AT87" s="203" t="s">
        <v>72</v>
      </c>
      <c r="AU87" s="203" t="s">
        <v>73</v>
      </c>
      <c r="AY87" s="202" t="s">
        <v>138</v>
      </c>
      <c r="BK87" s="204">
        <f>BK88</f>
        <v>0</v>
      </c>
    </row>
    <row r="88" s="2" customFormat="1" ht="16.5" customHeight="1">
      <c r="A88" s="38"/>
      <c r="B88" s="39"/>
      <c r="C88" s="205" t="s">
        <v>80</v>
      </c>
      <c r="D88" s="205" t="s">
        <v>139</v>
      </c>
      <c r="E88" s="206" t="s">
        <v>300</v>
      </c>
      <c r="F88" s="207" t="s">
        <v>301</v>
      </c>
      <c r="G88" s="208" t="s">
        <v>302</v>
      </c>
      <c r="H88" s="209">
        <v>500</v>
      </c>
      <c r="I88" s="210"/>
      <c r="J88" s="211">
        <f>ROUND(I88*H88,2)</f>
        <v>0</v>
      </c>
      <c r="K88" s="207" t="s">
        <v>143</v>
      </c>
      <c r="L88" s="44"/>
      <c r="M88" s="251" t="s">
        <v>21</v>
      </c>
      <c r="N88" s="252" t="s">
        <v>44</v>
      </c>
      <c r="O88" s="253"/>
      <c r="P88" s="254">
        <f>O88*H88</f>
        <v>0</v>
      </c>
      <c r="Q88" s="254">
        <v>0</v>
      </c>
      <c r="R88" s="254">
        <f>Q88*H88</f>
        <v>0</v>
      </c>
      <c r="S88" s="254">
        <v>0</v>
      </c>
      <c r="T88" s="25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303</v>
      </c>
      <c r="AT88" s="216" t="s">
        <v>139</v>
      </c>
      <c r="AU88" s="216" t="s">
        <v>80</v>
      </c>
      <c r="AY88" s="17" t="s">
        <v>138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80</v>
      </c>
      <c r="BK88" s="217">
        <f>ROUND(I88*H88,2)</f>
        <v>0</v>
      </c>
      <c r="BL88" s="17" t="s">
        <v>303</v>
      </c>
      <c r="BM88" s="216" t="s">
        <v>304</v>
      </c>
    </row>
    <row r="89" s="2" customFormat="1" ht="6.96" customHeight="1">
      <c r="A89" s="38"/>
      <c r="B89" s="59"/>
      <c r="C89" s="60"/>
      <c r="D89" s="60"/>
      <c r="E89" s="60"/>
      <c r="F89" s="60"/>
      <c r="G89" s="60"/>
      <c r="H89" s="60"/>
      <c r="I89" s="60"/>
      <c r="J89" s="60"/>
      <c r="K89" s="60"/>
      <c r="L89" s="44"/>
      <c r="M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</sheetData>
  <sheetProtection sheet="1" autoFilter="0" formatColumns="0" formatRows="0" objects="1" scenarios="1" spinCount="100000" saltValue="YaJKpWiU9t2TZRvrKiJLi38u2pCM31EKgdGQpdg/gXOgolHHUMQIuxmXN4ihHa/T6ce6DxiyaPVyJ4C8Q866Yw==" hashValue="vmd+ZuAA0g0WP2flD8ne8kEmFw3T4S5YzW/jeouDZKaUgcWxZOqVZOH0h1J+XWpJ0KhsdLmwxDeeDCO+XO0m/Q==" algorithmName="SHA-512" password="CC35"/>
  <autoFilter ref="C85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112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zakázky'!K6</f>
        <v>Údržba, opravy a odstraňování závad u SSZT 2020-2021 - Oprava napájecích zdrojů</v>
      </c>
      <c r="F7" s="142"/>
      <c r="G7" s="142"/>
      <c r="H7" s="142"/>
      <c r="L7" s="20"/>
    </row>
    <row r="8" s="1" customFormat="1" ht="12" customHeight="1">
      <c r="B8" s="20"/>
      <c r="D8" s="142" t="s">
        <v>113</v>
      </c>
      <c r="L8" s="20"/>
    </row>
    <row r="9" s="2" customFormat="1" ht="16.5" customHeight="1">
      <c r="A9" s="38"/>
      <c r="B9" s="44"/>
      <c r="C9" s="38"/>
      <c r="D9" s="38"/>
      <c r="E9" s="143" t="s">
        <v>305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115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306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21</v>
      </c>
      <c r="G13" s="38"/>
      <c r="H13" s="38"/>
      <c r="I13" s="142" t="s">
        <v>20</v>
      </c>
      <c r="J13" s="133" t="s">
        <v>21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22</v>
      </c>
      <c r="E14" s="38"/>
      <c r="F14" s="133" t="s">
        <v>33</v>
      </c>
      <c r="G14" s="38"/>
      <c r="H14" s="38"/>
      <c r="I14" s="142" t="s">
        <v>24</v>
      </c>
      <c r="J14" s="146" t="str">
        <f>'Rekapitulace zakázky'!AN8</f>
        <v>3. 3. 2021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26</v>
      </c>
      <c r="E16" s="38"/>
      <c r="F16" s="38"/>
      <c r="G16" s="38"/>
      <c r="H16" s="38"/>
      <c r="I16" s="142" t="s">
        <v>27</v>
      </c>
      <c r="J16" s="133" t="s">
        <v>21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307</v>
      </c>
      <c r="F17" s="38"/>
      <c r="G17" s="38"/>
      <c r="H17" s="38"/>
      <c r="I17" s="142" t="s">
        <v>29</v>
      </c>
      <c r="J17" s="133" t="s">
        <v>21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30</v>
      </c>
      <c r="E19" s="38"/>
      <c r="F19" s="38"/>
      <c r="G19" s="38"/>
      <c r="H19" s="38"/>
      <c r="I19" s="142" t="s">
        <v>27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29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32</v>
      </c>
      <c r="E22" s="38"/>
      <c r="F22" s="38"/>
      <c r="G22" s="38"/>
      <c r="H22" s="38"/>
      <c r="I22" s="142" t="s">
        <v>27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29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35</v>
      </c>
      <c r="E25" s="38"/>
      <c r="F25" s="38"/>
      <c r="G25" s="38"/>
      <c r="H25" s="38"/>
      <c r="I25" s="142" t="s">
        <v>27</v>
      </c>
      <c r="J25" s="133" t="s">
        <v>21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308</v>
      </c>
      <c r="F26" s="38"/>
      <c r="G26" s="38"/>
      <c r="H26" s="38"/>
      <c r="I26" s="142" t="s">
        <v>29</v>
      </c>
      <c r="J26" s="133" t="s">
        <v>21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47"/>
      <c r="B29" s="148"/>
      <c r="C29" s="147"/>
      <c r="D29" s="147"/>
      <c r="E29" s="149" t="s">
        <v>309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ROUND((SUM(BE86:BE137)),  2)</f>
        <v>0</v>
      </c>
      <c r="G35" s="38"/>
      <c r="H35" s="38"/>
      <c r="I35" s="157">
        <v>0.20999999999999999</v>
      </c>
      <c r="J35" s="156">
        <f>ROUND(((SUM(BE86:BE137))*I35),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ROUND((SUM(BF86:BF137)),  2)</f>
        <v>0</v>
      </c>
      <c r="G36" s="38"/>
      <c r="H36" s="38"/>
      <c r="I36" s="157">
        <v>0.14999999999999999</v>
      </c>
      <c r="J36" s="156">
        <f>ROUND(((SUM(BF86:BF137))*I36),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ROUND((SUM(BG86:BG137)),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ROUND((SUM(BH86:BH137)),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ROUND((SUM(BI86:BI137)),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Údržba, opravy a odstraňování závad u SSZT 2020-2021 - Oprava napájecích zdrojů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113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305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01 - NS Jablunkov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 xml:space="preserve"> </v>
      </c>
      <c r="G56" s="40"/>
      <c r="H56" s="40"/>
      <c r="I56" s="32" t="s">
        <v>24</v>
      </c>
      <c r="J56" s="72" t="str">
        <f>IF(J14="","",J14)</f>
        <v>3. 3. 2021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26</v>
      </c>
      <c r="D58" s="40"/>
      <c r="E58" s="40"/>
      <c r="F58" s="27" t="str">
        <f>E17</f>
        <v>Správa železnic, s.o.</v>
      </c>
      <c r="G58" s="40"/>
      <c r="H58" s="40"/>
      <c r="I58" s="32" t="s">
        <v>32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30</v>
      </c>
      <c r="D59" s="40"/>
      <c r="E59" s="40"/>
      <c r="F59" s="27" t="str">
        <f>IF(E20="","",E20)</f>
        <v>Vyplň údaj</v>
      </c>
      <c r="G59" s="40"/>
      <c r="H59" s="40"/>
      <c r="I59" s="32" t="s">
        <v>35</v>
      </c>
      <c r="J59" s="36" t="str">
        <f>E26</f>
        <v>Jiří Kupczyn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118</v>
      </c>
      <c r="D61" s="171"/>
      <c r="E61" s="171"/>
      <c r="F61" s="171"/>
      <c r="G61" s="171"/>
      <c r="H61" s="171"/>
      <c r="I61" s="171"/>
      <c r="J61" s="172" t="s">
        <v>119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120</v>
      </c>
    </row>
    <row r="64" s="9" customFormat="1" ht="24.96" customHeight="1">
      <c r="A64" s="9"/>
      <c r="B64" s="174"/>
      <c r="C64" s="175"/>
      <c r="D64" s="176" t="s">
        <v>121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122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9" t="str">
        <f>E7</f>
        <v>Údržba, opravy a odstraňování závad u SSZT 2020-2021 - Oprava napájecích zdrojů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113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305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115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01 - NS Jablunkov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22</v>
      </c>
      <c r="D80" s="40"/>
      <c r="E80" s="40"/>
      <c r="F80" s="27" t="str">
        <f>F14</f>
        <v xml:space="preserve"> </v>
      </c>
      <c r="G80" s="40"/>
      <c r="H80" s="40"/>
      <c r="I80" s="32" t="s">
        <v>24</v>
      </c>
      <c r="J80" s="72" t="str">
        <f>IF(J14="","",J14)</f>
        <v>3. 3. 2021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26</v>
      </c>
      <c r="D82" s="40"/>
      <c r="E82" s="40"/>
      <c r="F82" s="27" t="str">
        <f>E17</f>
        <v>Správa železnic, s.o.</v>
      </c>
      <c r="G82" s="40"/>
      <c r="H82" s="40"/>
      <c r="I82" s="32" t="s">
        <v>32</v>
      </c>
      <c r="J82" s="36" t="str">
        <f>E23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30</v>
      </c>
      <c r="D83" s="40"/>
      <c r="E83" s="40"/>
      <c r="F83" s="27" t="str">
        <f>IF(E20="","",E20)</f>
        <v>Vyplň údaj</v>
      </c>
      <c r="G83" s="40"/>
      <c r="H83" s="40"/>
      <c r="I83" s="32" t="s">
        <v>35</v>
      </c>
      <c r="J83" s="36" t="str">
        <f>E26</f>
        <v>Jiří Kupczyn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0"/>
      <c r="B85" s="181"/>
      <c r="C85" s="182" t="s">
        <v>123</v>
      </c>
      <c r="D85" s="183" t="s">
        <v>58</v>
      </c>
      <c r="E85" s="183" t="s">
        <v>54</v>
      </c>
      <c r="F85" s="183" t="s">
        <v>55</v>
      </c>
      <c r="G85" s="183" t="s">
        <v>124</v>
      </c>
      <c r="H85" s="183" t="s">
        <v>125</v>
      </c>
      <c r="I85" s="183" t="s">
        <v>126</v>
      </c>
      <c r="J85" s="183" t="s">
        <v>119</v>
      </c>
      <c r="K85" s="184" t="s">
        <v>127</v>
      </c>
      <c r="L85" s="185"/>
      <c r="M85" s="92" t="s">
        <v>21</v>
      </c>
      <c r="N85" s="93" t="s">
        <v>43</v>
      </c>
      <c r="O85" s="93" t="s">
        <v>128</v>
      </c>
      <c r="P85" s="93" t="s">
        <v>129</v>
      </c>
      <c r="Q85" s="93" t="s">
        <v>130</v>
      </c>
      <c r="R85" s="93" t="s">
        <v>131</v>
      </c>
      <c r="S85" s="93" t="s">
        <v>132</v>
      </c>
      <c r="T85" s="94" t="s">
        <v>133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8"/>
      <c r="B86" s="39"/>
      <c r="C86" s="99" t="s">
        <v>134</v>
      </c>
      <c r="D86" s="40"/>
      <c r="E86" s="40"/>
      <c r="F86" s="40"/>
      <c r="G86" s="40"/>
      <c r="H86" s="40"/>
      <c r="I86" s="40"/>
      <c r="J86" s="186">
        <f>BK86</f>
        <v>0</v>
      </c>
      <c r="K86" s="40"/>
      <c r="L86" s="44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72</v>
      </c>
      <c r="AU86" s="17" t="s">
        <v>120</v>
      </c>
      <c r="BK86" s="190">
        <f>BK87</f>
        <v>0</v>
      </c>
    </row>
    <row r="87" s="11" customFormat="1" ht="25.92" customHeight="1">
      <c r="A87" s="11"/>
      <c r="B87" s="191"/>
      <c r="C87" s="192"/>
      <c r="D87" s="193" t="s">
        <v>72</v>
      </c>
      <c r="E87" s="194" t="s">
        <v>135</v>
      </c>
      <c r="F87" s="194" t="s">
        <v>136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SUM(P88:P137)</f>
        <v>0</v>
      </c>
      <c r="Q87" s="199"/>
      <c r="R87" s="200">
        <f>SUM(R88:R137)</f>
        <v>0</v>
      </c>
      <c r="S87" s="199"/>
      <c r="T87" s="201">
        <f>SUM(T88:T137)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2" t="s">
        <v>137</v>
      </c>
      <c r="AT87" s="203" t="s">
        <v>72</v>
      </c>
      <c r="AU87" s="203" t="s">
        <v>73</v>
      </c>
      <c r="AY87" s="202" t="s">
        <v>138</v>
      </c>
      <c r="BK87" s="204">
        <f>SUM(BK88:BK137)</f>
        <v>0</v>
      </c>
    </row>
    <row r="88" s="2" customFormat="1" ht="55.5" customHeight="1">
      <c r="A88" s="38"/>
      <c r="B88" s="39"/>
      <c r="C88" s="205" t="s">
        <v>80</v>
      </c>
      <c r="D88" s="205" t="s">
        <v>139</v>
      </c>
      <c r="E88" s="206" t="s">
        <v>310</v>
      </c>
      <c r="F88" s="207" t="s">
        <v>311</v>
      </c>
      <c r="G88" s="208" t="s">
        <v>312</v>
      </c>
      <c r="H88" s="209">
        <v>20</v>
      </c>
      <c r="I88" s="210"/>
      <c r="J88" s="211">
        <f>ROUND(I88*H88,2)</f>
        <v>0</v>
      </c>
      <c r="K88" s="207" t="s">
        <v>143</v>
      </c>
      <c r="L88" s="44"/>
      <c r="M88" s="212" t="s">
        <v>21</v>
      </c>
      <c r="N88" s="213" t="s">
        <v>44</v>
      </c>
      <c r="O88" s="84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313</v>
      </c>
      <c r="AT88" s="216" t="s">
        <v>139</v>
      </c>
      <c r="AU88" s="216" t="s">
        <v>80</v>
      </c>
      <c r="AY88" s="17" t="s">
        <v>138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80</v>
      </c>
      <c r="BK88" s="217">
        <f>ROUND(I88*H88,2)</f>
        <v>0</v>
      </c>
      <c r="BL88" s="17" t="s">
        <v>313</v>
      </c>
      <c r="BM88" s="216" t="s">
        <v>314</v>
      </c>
    </row>
    <row r="89" s="2" customFormat="1">
      <c r="A89" s="38"/>
      <c r="B89" s="39"/>
      <c r="C89" s="241" t="s">
        <v>82</v>
      </c>
      <c r="D89" s="241" t="s">
        <v>157</v>
      </c>
      <c r="E89" s="242" t="s">
        <v>315</v>
      </c>
      <c r="F89" s="243" t="s">
        <v>316</v>
      </c>
      <c r="G89" s="244" t="s">
        <v>312</v>
      </c>
      <c r="H89" s="245">
        <v>20</v>
      </c>
      <c r="I89" s="246"/>
      <c r="J89" s="247">
        <f>ROUND(I89*H89,2)</f>
        <v>0</v>
      </c>
      <c r="K89" s="243" t="s">
        <v>143</v>
      </c>
      <c r="L89" s="248"/>
      <c r="M89" s="249" t="s">
        <v>21</v>
      </c>
      <c r="N89" s="250" t="s">
        <v>44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160</v>
      </c>
      <c r="AT89" s="216" t="s">
        <v>157</v>
      </c>
      <c r="AU89" s="216" t="s">
        <v>80</v>
      </c>
      <c r="AY89" s="17" t="s">
        <v>138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80</v>
      </c>
      <c r="BK89" s="217">
        <f>ROUND(I89*H89,2)</f>
        <v>0</v>
      </c>
      <c r="BL89" s="17" t="s">
        <v>160</v>
      </c>
      <c r="BM89" s="216" t="s">
        <v>317</v>
      </c>
    </row>
    <row r="90" s="2" customFormat="1">
      <c r="A90" s="38"/>
      <c r="B90" s="39"/>
      <c r="C90" s="205" t="s">
        <v>156</v>
      </c>
      <c r="D90" s="205" t="s">
        <v>139</v>
      </c>
      <c r="E90" s="206" t="s">
        <v>318</v>
      </c>
      <c r="F90" s="207" t="s">
        <v>319</v>
      </c>
      <c r="G90" s="208" t="s">
        <v>312</v>
      </c>
      <c r="H90" s="209">
        <v>20</v>
      </c>
      <c r="I90" s="210"/>
      <c r="J90" s="211">
        <f>ROUND(I90*H90,2)</f>
        <v>0</v>
      </c>
      <c r="K90" s="207" t="s">
        <v>143</v>
      </c>
      <c r="L90" s="44"/>
      <c r="M90" s="212" t="s">
        <v>21</v>
      </c>
      <c r="N90" s="213" t="s">
        <v>44</v>
      </c>
      <c r="O90" s="84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313</v>
      </c>
      <c r="AT90" s="216" t="s">
        <v>139</v>
      </c>
      <c r="AU90" s="216" t="s">
        <v>80</v>
      </c>
      <c r="AY90" s="17" t="s">
        <v>138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80</v>
      </c>
      <c r="BK90" s="217">
        <f>ROUND(I90*H90,2)</f>
        <v>0</v>
      </c>
      <c r="BL90" s="17" t="s">
        <v>313</v>
      </c>
      <c r="BM90" s="216" t="s">
        <v>320</v>
      </c>
    </row>
    <row r="91" s="2" customFormat="1" ht="33" customHeight="1">
      <c r="A91" s="38"/>
      <c r="B91" s="39"/>
      <c r="C91" s="241" t="s">
        <v>137</v>
      </c>
      <c r="D91" s="241" t="s">
        <v>157</v>
      </c>
      <c r="E91" s="242" t="s">
        <v>321</v>
      </c>
      <c r="F91" s="243" t="s">
        <v>322</v>
      </c>
      <c r="G91" s="244" t="s">
        <v>142</v>
      </c>
      <c r="H91" s="245">
        <v>10</v>
      </c>
      <c r="I91" s="246"/>
      <c r="J91" s="247">
        <f>ROUND(I91*H91,2)</f>
        <v>0</v>
      </c>
      <c r="K91" s="243" t="s">
        <v>143</v>
      </c>
      <c r="L91" s="248"/>
      <c r="M91" s="249" t="s">
        <v>21</v>
      </c>
      <c r="N91" s="250" t="s">
        <v>44</v>
      </c>
      <c r="O91" s="84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160</v>
      </c>
      <c r="AT91" s="216" t="s">
        <v>157</v>
      </c>
      <c r="AU91" s="216" t="s">
        <v>80</v>
      </c>
      <c r="AY91" s="17" t="s">
        <v>138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80</v>
      </c>
      <c r="BK91" s="217">
        <f>ROUND(I91*H91,2)</f>
        <v>0</v>
      </c>
      <c r="BL91" s="17" t="s">
        <v>160</v>
      </c>
      <c r="BM91" s="216" t="s">
        <v>323</v>
      </c>
    </row>
    <row r="92" s="2" customFormat="1">
      <c r="A92" s="38"/>
      <c r="B92" s="39"/>
      <c r="C92" s="205" t="s">
        <v>167</v>
      </c>
      <c r="D92" s="205" t="s">
        <v>139</v>
      </c>
      <c r="E92" s="206" t="s">
        <v>324</v>
      </c>
      <c r="F92" s="207" t="s">
        <v>325</v>
      </c>
      <c r="G92" s="208" t="s">
        <v>326</v>
      </c>
      <c r="H92" s="209">
        <v>1</v>
      </c>
      <c r="I92" s="210"/>
      <c r="J92" s="211">
        <f>ROUND(I92*H92,2)</f>
        <v>0</v>
      </c>
      <c r="K92" s="207" t="s">
        <v>143</v>
      </c>
      <c r="L92" s="44"/>
      <c r="M92" s="212" t="s">
        <v>21</v>
      </c>
      <c r="N92" s="213" t="s">
        <v>44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313</v>
      </c>
      <c r="AT92" s="216" t="s">
        <v>139</v>
      </c>
      <c r="AU92" s="216" t="s">
        <v>80</v>
      </c>
      <c r="AY92" s="17" t="s">
        <v>138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80</v>
      </c>
      <c r="BK92" s="217">
        <f>ROUND(I92*H92,2)</f>
        <v>0</v>
      </c>
      <c r="BL92" s="17" t="s">
        <v>313</v>
      </c>
      <c r="BM92" s="216" t="s">
        <v>327</v>
      </c>
    </row>
    <row r="93" s="2" customFormat="1">
      <c r="A93" s="38"/>
      <c r="B93" s="39"/>
      <c r="C93" s="241" t="s">
        <v>188</v>
      </c>
      <c r="D93" s="241" t="s">
        <v>157</v>
      </c>
      <c r="E93" s="242" t="s">
        <v>328</v>
      </c>
      <c r="F93" s="243" t="s">
        <v>329</v>
      </c>
      <c r="G93" s="244" t="s">
        <v>326</v>
      </c>
      <c r="H93" s="245">
        <v>1</v>
      </c>
      <c r="I93" s="246"/>
      <c r="J93" s="247">
        <f>ROUND(I93*H93,2)</f>
        <v>0</v>
      </c>
      <c r="K93" s="243" t="s">
        <v>143</v>
      </c>
      <c r="L93" s="248"/>
      <c r="M93" s="249" t="s">
        <v>21</v>
      </c>
      <c r="N93" s="250" t="s">
        <v>44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160</v>
      </c>
      <c r="AT93" s="216" t="s">
        <v>157</v>
      </c>
      <c r="AU93" s="216" t="s">
        <v>80</v>
      </c>
      <c r="AY93" s="17" t="s">
        <v>138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80</v>
      </c>
      <c r="BK93" s="217">
        <f>ROUND(I93*H93,2)</f>
        <v>0</v>
      </c>
      <c r="BL93" s="17" t="s">
        <v>160</v>
      </c>
      <c r="BM93" s="216" t="s">
        <v>330</v>
      </c>
    </row>
    <row r="94" s="2" customFormat="1" ht="33" customHeight="1">
      <c r="A94" s="38"/>
      <c r="B94" s="39"/>
      <c r="C94" s="205" t="s">
        <v>192</v>
      </c>
      <c r="D94" s="205" t="s">
        <v>139</v>
      </c>
      <c r="E94" s="206" t="s">
        <v>331</v>
      </c>
      <c r="F94" s="207" t="s">
        <v>332</v>
      </c>
      <c r="G94" s="208" t="s">
        <v>312</v>
      </c>
      <c r="H94" s="209">
        <v>500</v>
      </c>
      <c r="I94" s="210"/>
      <c r="J94" s="211">
        <f>ROUND(I94*H94,2)</f>
        <v>0</v>
      </c>
      <c r="K94" s="207" t="s">
        <v>143</v>
      </c>
      <c r="L94" s="44"/>
      <c r="M94" s="212" t="s">
        <v>21</v>
      </c>
      <c r="N94" s="213" t="s">
        <v>44</v>
      </c>
      <c r="O94" s="84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313</v>
      </c>
      <c r="AT94" s="216" t="s">
        <v>139</v>
      </c>
      <c r="AU94" s="216" t="s">
        <v>80</v>
      </c>
      <c r="AY94" s="17" t="s">
        <v>138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80</v>
      </c>
      <c r="BK94" s="217">
        <f>ROUND(I94*H94,2)</f>
        <v>0</v>
      </c>
      <c r="BL94" s="17" t="s">
        <v>313</v>
      </c>
      <c r="BM94" s="216" t="s">
        <v>333</v>
      </c>
    </row>
    <row r="95" s="2" customFormat="1" ht="33" customHeight="1">
      <c r="A95" s="38"/>
      <c r="B95" s="39"/>
      <c r="C95" s="205" t="s">
        <v>198</v>
      </c>
      <c r="D95" s="205" t="s">
        <v>139</v>
      </c>
      <c r="E95" s="206" t="s">
        <v>334</v>
      </c>
      <c r="F95" s="207" t="s">
        <v>335</v>
      </c>
      <c r="G95" s="208" t="s">
        <v>312</v>
      </c>
      <c r="H95" s="209">
        <v>450</v>
      </c>
      <c r="I95" s="210"/>
      <c r="J95" s="211">
        <f>ROUND(I95*H95,2)</f>
        <v>0</v>
      </c>
      <c r="K95" s="207" t="s">
        <v>143</v>
      </c>
      <c r="L95" s="44"/>
      <c r="M95" s="212" t="s">
        <v>21</v>
      </c>
      <c r="N95" s="213" t="s">
        <v>44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313</v>
      </c>
      <c r="AT95" s="216" t="s">
        <v>139</v>
      </c>
      <c r="AU95" s="216" t="s">
        <v>80</v>
      </c>
      <c r="AY95" s="17" t="s">
        <v>138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80</v>
      </c>
      <c r="BK95" s="217">
        <f>ROUND(I95*H95,2)</f>
        <v>0</v>
      </c>
      <c r="BL95" s="17" t="s">
        <v>313</v>
      </c>
      <c r="BM95" s="216" t="s">
        <v>336</v>
      </c>
    </row>
    <row r="96" s="2" customFormat="1" ht="16.5" customHeight="1">
      <c r="A96" s="38"/>
      <c r="B96" s="39"/>
      <c r="C96" s="241" t="s">
        <v>204</v>
      </c>
      <c r="D96" s="241" t="s">
        <v>157</v>
      </c>
      <c r="E96" s="242" t="s">
        <v>337</v>
      </c>
      <c r="F96" s="243" t="s">
        <v>338</v>
      </c>
      <c r="G96" s="244" t="s">
        <v>312</v>
      </c>
      <c r="H96" s="245">
        <v>200</v>
      </c>
      <c r="I96" s="246"/>
      <c r="J96" s="247">
        <f>ROUND(I96*H96,2)</f>
        <v>0</v>
      </c>
      <c r="K96" s="243" t="s">
        <v>21</v>
      </c>
      <c r="L96" s="248"/>
      <c r="M96" s="249" t="s">
        <v>21</v>
      </c>
      <c r="N96" s="250" t="s">
        <v>44</v>
      </c>
      <c r="O96" s="84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160</v>
      </c>
      <c r="AT96" s="216" t="s">
        <v>157</v>
      </c>
      <c r="AU96" s="216" t="s">
        <v>80</v>
      </c>
      <c r="AY96" s="17" t="s">
        <v>138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80</v>
      </c>
      <c r="BK96" s="217">
        <f>ROUND(I96*H96,2)</f>
        <v>0</v>
      </c>
      <c r="BL96" s="17" t="s">
        <v>160</v>
      </c>
      <c r="BM96" s="216" t="s">
        <v>339</v>
      </c>
    </row>
    <row r="97" s="2" customFormat="1" ht="16.5" customHeight="1">
      <c r="A97" s="38"/>
      <c r="B97" s="39"/>
      <c r="C97" s="241" t="s">
        <v>213</v>
      </c>
      <c r="D97" s="241" t="s">
        <v>157</v>
      </c>
      <c r="E97" s="242" t="s">
        <v>340</v>
      </c>
      <c r="F97" s="243" t="s">
        <v>341</v>
      </c>
      <c r="G97" s="244" t="s">
        <v>312</v>
      </c>
      <c r="H97" s="245">
        <v>200</v>
      </c>
      <c r="I97" s="246"/>
      <c r="J97" s="247">
        <f>ROUND(I97*H97,2)</f>
        <v>0</v>
      </c>
      <c r="K97" s="243" t="s">
        <v>21</v>
      </c>
      <c r="L97" s="248"/>
      <c r="M97" s="249" t="s">
        <v>21</v>
      </c>
      <c r="N97" s="250" t="s">
        <v>44</v>
      </c>
      <c r="O97" s="84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160</v>
      </c>
      <c r="AT97" s="216" t="s">
        <v>157</v>
      </c>
      <c r="AU97" s="216" t="s">
        <v>80</v>
      </c>
      <c r="AY97" s="17" t="s">
        <v>138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80</v>
      </c>
      <c r="BK97" s="217">
        <f>ROUND(I97*H97,2)</f>
        <v>0</v>
      </c>
      <c r="BL97" s="17" t="s">
        <v>160</v>
      </c>
      <c r="BM97" s="216" t="s">
        <v>342</v>
      </c>
    </row>
    <row r="98" s="2" customFormat="1">
      <c r="A98" s="38"/>
      <c r="B98" s="39"/>
      <c r="C98" s="241" t="s">
        <v>217</v>
      </c>
      <c r="D98" s="241" t="s">
        <v>157</v>
      </c>
      <c r="E98" s="242" t="s">
        <v>343</v>
      </c>
      <c r="F98" s="243" t="s">
        <v>344</v>
      </c>
      <c r="G98" s="244" t="s">
        <v>312</v>
      </c>
      <c r="H98" s="245">
        <v>10</v>
      </c>
      <c r="I98" s="246"/>
      <c r="J98" s="247">
        <f>ROUND(I98*H98,2)</f>
        <v>0</v>
      </c>
      <c r="K98" s="243" t="s">
        <v>143</v>
      </c>
      <c r="L98" s="248"/>
      <c r="M98" s="249" t="s">
        <v>21</v>
      </c>
      <c r="N98" s="250" t="s">
        <v>44</v>
      </c>
      <c r="O98" s="84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160</v>
      </c>
      <c r="AT98" s="216" t="s">
        <v>157</v>
      </c>
      <c r="AU98" s="216" t="s">
        <v>80</v>
      </c>
      <c r="AY98" s="17" t="s">
        <v>138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80</v>
      </c>
      <c r="BK98" s="217">
        <f>ROUND(I98*H98,2)</f>
        <v>0</v>
      </c>
      <c r="BL98" s="17" t="s">
        <v>160</v>
      </c>
      <c r="BM98" s="216" t="s">
        <v>345</v>
      </c>
    </row>
    <row r="99" s="2" customFormat="1">
      <c r="A99" s="38"/>
      <c r="B99" s="39"/>
      <c r="C99" s="241" t="s">
        <v>221</v>
      </c>
      <c r="D99" s="241" t="s">
        <v>157</v>
      </c>
      <c r="E99" s="242" t="s">
        <v>346</v>
      </c>
      <c r="F99" s="243" t="s">
        <v>347</v>
      </c>
      <c r="G99" s="244" t="s">
        <v>312</v>
      </c>
      <c r="H99" s="245">
        <v>20</v>
      </c>
      <c r="I99" s="246"/>
      <c r="J99" s="247">
        <f>ROUND(I99*H99,2)</f>
        <v>0</v>
      </c>
      <c r="K99" s="243" t="s">
        <v>143</v>
      </c>
      <c r="L99" s="248"/>
      <c r="M99" s="249" t="s">
        <v>21</v>
      </c>
      <c r="N99" s="250" t="s">
        <v>44</v>
      </c>
      <c r="O99" s="84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160</v>
      </c>
      <c r="AT99" s="216" t="s">
        <v>157</v>
      </c>
      <c r="AU99" s="216" t="s">
        <v>80</v>
      </c>
      <c r="AY99" s="17" t="s">
        <v>138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80</v>
      </c>
      <c r="BK99" s="217">
        <f>ROUND(I99*H99,2)</f>
        <v>0</v>
      </c>
      <c r="BL99" s="17" t="s">
        <v>160</v>
      </c>
      <c r="BM99" s="216" t="s">
        <v>348</v>
      </c>
    </row>
    <row r="100" s="2" customFormat="1">
      <c r="A100" s="38"/>
      <c r="B100" s="39"/>
      <c r="C100" s="241" t="s">
        <v>225</v>
      </c>
      <c r="D100" s="241" t="s">
        <v>157</v>
      </c>
      <c r="E100" s="242" t="s">
        <v>349</v>
      </c>
      <c r="F100" s="243" t="s">
        <v>350</v>
      </c>
      <c r="G100" s="244" t="s">
        <v>312</v>
      </c>
      <c r="H100" s="245">
        <v>20</v>
      </c>
      <c r="I100" s="246"/>
      <c r="J100" s="247">
        <f>ROUND(I100*H100,2)</f>
        <v>0</v>
      </c>
      <c r="K100" s="243" t="s">
        <v>143</v>
      </c>
      <c r="L100" s="248"/>
      <c r="M100" s="249" t="s">
        <v>21</v>
      </c>
      <c r="N100" s="250" t="s">
        <v>44</v>
      </c>
      <c r="O100" s="84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6" t="s">
        <v>160</v>
      </c>
      <c r="AT100" s="216" t="s">
        <v>157</v>
      </c>
      <c r="AU100" s="216" t="s">
        <v>80</v>
      </c>
      <c r="AY100" s="17" t="s">
        <v>138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7" t="s">
        <v>80</v>
      </c>
      <c r="BK100" s="217">
        <f>ROUND(I100*H100,2)</f>
        <v>0</v>
      </c>
      <c r="BL100" s="17" t="s">
        <v>160</v>
      </c>
      <c r="BM100" s="216" t="s">
        <v>351</v>
      </c>
    </row>
    <row r="101" s="2" customFormat="1" ht="33" customHeight="1">
      <c r="A101" s="38"/>
      <c r="B101" s="39"/>
      <c r="C101" s="205" t="s">
        <v>229</v>
      </c>
      <c r="D101" s="205" t="s">
        <v>139</v>
      </c>
      <c r="E101" s="206" t="s">
        <v>352</v>
      </c>
      <c r="F101" s="207" t="s">
        <v>353</v>
      </c>
      <c r="G101" s="208" t="s">
        <v>312</v>
      </c>
      <c r="H101" s="209">
        <v>100</v>
      </c>
      <c r="I101" s="210"/>
      <c r="J101" s="211">
        <f>ROUND(I101*H101,2)</f>
        <v>0</v>
      </c>
      <c r="K101" s="207" t="s">
        <v>143</v>
      </c>
      <c r="L101" s="44"/>
      <c r="M101" s="212" t="s">
        <v>21</v>
      </c>
      <c r="N101" s="213" t="s">
        <v>44</v>
      </c>
      <c r="O101" s="84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313</v>
      </c>
      <c r="AT101" s="216" t="s">
        <v>139</v>
      </c>
      <c r="AU101" s="216" t="s">
        <v>80</v>
      </c>
      <c r="AY101" s="17" t="s">
        <v>138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80</v>
      </c>
      <c r="BK101" s="217">
        <f>ROUND(I101*H101,2)</f>
        <v>0</v>
      </c>
      <c r="BL101" s="17" t="s">
        <v>313</v>
      </c>
      <c r="BM101" s="216" t="s">
        <v>354</v>
      </c>
    </row>
    <row r="102" s="2" customFormat="1" ht="33" customHeight="1">
      <c r="A102" s="38"/>
      <c r="B102" s="39"/>
      <c r="C102" s="241" t="s">
        <v>8</v>
      </c>
      <c r="D102" s="241" t="s">
        <v>157</v>
      </c>
      <c r="E102" s="242" t="s">
        <v>355</v>
      </c>
      <c r="F102" s="243" t="s">
        <v>356</v>
      </c>
      <c r="G102" s="244" t="s">
        <v>312</v>
      </c>
      <c r="H102" s="245">
        <v>100</v>
      </c>
      <c r="I102" s="246"/>
      <c r="J102" s="247">
        <f>ROUND(I102*H102,2)</f>
        <v>0</v>
      </c>
      <c r="K102" s="243" t="s">
        <v>143</v>
      </c>
      <c r="L102" s="248"/>
      <c r="M102" s="249" t="s">
        <v>21</v>
      </c>
      <c r="N102" s="250" t="s">
        <v>44</v>
      </c>
      <c r="O102" s="84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160</v>
      </c>
      <c r="AT102" s="216" t="s">
        <v>157</v>
      </c>
      <c r="AU102" s="216" t="s">
        <v>80</v>
      </c>
      <c r="AY102" s="17" t="s">
        <v>138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80</v>
      </c>
      <c r="BK102" s="217">
        <f>ROUND(I102*H102,2)</f>
        <v>0</v>
      </c>
      <c r="BL102" s="17" t="s">
        <v>160</v>
      </c>
      <c r="BM102" s="216" t="s">
        <v>357</v>
      </c>
    </row>
    <row r="103" s="2" customFormat="1" ht="78" customHeight="1">
      <c r="A103" s="38"/>
      <c r="B103" s="39"/>
      <c r="C103" s="205" t="s">
        <v>237</v>
      </c>
      <c r="D103" s="205" t="s">
        <v>139</v>
      </c>
      <c r="E103" s="206" t="s">
        <v>358</v>
      </c>
      <c r="F103" s="207" t="s">
        <v>359</v>
      </c>
      <c r="G103" s="208" t="s">
        <v>142</v>
      </c>
      <c r="H103" s="209">
        <v>88</v>
      </c>
      <c r="I103" s="210"/>
      <c r="J103" s="211">
        <f>ROUND(I103*H103,2)</f>
        <v>0</v>
      </c>
      <c r="K103" s="207" t="s">
        <v>143</v>
      </c>
      <c r="L103" s="44"/>
      <c r="M103" s="212" t="s">
        <v>21</v>
      </c>
      <c r="N103" s="213" t="s">
        <v>44</v>
      </c>
      <c r="O103" s="84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313</v>
      </c>
      <c r="AT103" s="216" t="s">
        <v>139</v>
      </c>
      <c r="AU103" s="216" t="s">
        <v>80</v>
      </c>
      <c r="AY103" s="17" t="s">
        <v>138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80</v>
      </c>
      <c r="BK103" s="217">
        <f>ROUND(I103*H103,2)</f>
        <v>0</v>
      </c>
      <c r="BL103" s="17" t="s">
        <v>313</v>
      </c>
      <c r="BM103" s="216" t="s">
        <v>360</v>
      </c>
    </row>
    <row r="104" s="2" customFormat="1" ht="44.25" customHeight="1">
      <c r="A104" s="38"/>
      <c r="B104" s="39"/>
      <c r="C104" s="241" t="s">
        <v>241</v>
      </c>
      <c r="D104" s="241" t="s">
        <v>157</v>
      </c>
      <c r="E104" s="242" t="s">
        <v>361</v>
      </c>
      <c r="F104" s="243" t="s">
        <v>362</v>
      </c>
      <c r="G104" s="244" t="s">
        <v>142</v>
      </c>
      <c r="H104" s="245">
        <v>88</v>
      </c>
      <c r="I104" s="246"/>
      <c r="J104" s="247">
        <f>ROUND(I104*H104,2)</f>
        <v>0</v>
      </c>
      <c r="K104" s="243" t="s">
        <v>143</v>
      </c>
      <c r="L104" s="248"/>
      <c r="M104" s="249" t="s">
        <v>21</v>
      </c>
      <c r="N104" s="250" t="s">
        <v>44</v>
      </c>
      <c r="O104" s="84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160</v>
      </c>
      <c r="AT104" s="216" t="s">
        <v>157</v>
      </c>
      <c r="AU104" s="216" t="s">
        <v>80</v>
      </c>
      <c r="AY104" s="17" t="s">
        <v>138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80</v>
      </c>
      <c r="BK104" s="217">
        <f>ROUND(I104*H104,2)</f>
        <v>0</v>
      </c>
      <c r="BL104" s="17" t="s">
        <v>160</v>
      </c>
      <c r="BM104" s="216" t="s">
        <v>363</v>
      </c>
    </row>
    <row r="105" s="2" customFormat="1">
      <c r="A105" s="38"/>
      <c r="B105" s="39"/>
      <c r="C105" s="241" t="s">
        <v>245</v>
      </c>
      <c r="D105" s="241" t="s">
        <v>157</v>
      </c>
      <c r="E105" s="242" t="s">
        <v>364</v>
      </c>
      <c r="F105" s="243" t="s">
        <v>365</v>
      </c>
      <c r="G105" s="244" t="s">
        <v>142</v>
      </c>
      <c r="H105" s="245">
        <v>10</v>
      </c>
      <c r="I105" s="246"/>
      <c r="J105" s="247">
        <f>ROUND(I105*H105,2)</f>
        <v>0</v>
      </c>
      <c r="K105" s="243" t="s">
        <v>143</v>
      </c>
      <c r="L105" s="248"/>
      <c r="M105" s="249" t="s">
        <v>21</v>
      </c>
      <c r="N105" s="250" t="s">
        <v>44</v>
      </c>
      <c r="O105" s="84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6" t="s">
        <v>160</v>
      </c>
      <c r="AT105" s="216" t="s">
        <v>157</v>
      </c>
      <c r="AU105" s="216" t="s">
        <v>80</v>
      </c>
      <c r="AY105" s="17" t="s">
        <v>138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7" t="s">
        <v>80</v>
      </c>
      <c r="BK105" s="217">
        <f>ROUND(I105*H105,2)</f>
        <v>0</v>
      </c>
      <c r="BL105" s="17" t="s">
        <v>160</v>
      </c>
      <c r="BM105" s="216" t="s">
        <v>366</v>
      </c>
    </row>
    <row r="106" s="2" customFormat="1" ht="167.1" customHeight="1">
      <c r="A106" s="38"/>
      <c r="B106" s="39"/>
      <c r="C106" s="205" t="s">
        <v>249</v>
      </c>
      <c r="D106" s="205" t="s">
        <v>139</v>
      </c>
      <c r="E106" s="206" t="s">
        <v>367</v>
      </c>
      <c r="F106" s="207" t="s">
        <v>368</v>
      </c>
      <c r="G106" s="208" t="s">
        <v>142</v>
      </c>
      <c r="H106" s="209">
        <v>2</v>
      </c>
      <c r="I106" s="210"/>
      <c r="J106" s="211">
        <f>ROUND(I106*H106,2)</f>
        <v>0</v>
      </c>
      <c r="K106" s="207" t="s">
        <v>143</v>
      </c>
      <c r="L106" s="44"/>
      <c r="M106" s="212" t="s">
        <v>21</v>
      </c>
      <c r="N106" s="213" t="s">
        <v>44</v>
      </c>
      <c r="O106" s="84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6" t="s">
        <v>369</v>
      </c>
      <c r="AT106" s="216" t="s">
        <v>139</v>
      </c>
      <c r="AU106" s="216" t="s">
        <v>80</v>
      </c>
      <c r="AY106" s="17" t="s">
        <v>138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7" t="s">
        <v>80</v>
      </c>
      <c r="BK106" s="217">
        <f>ROUND(I106*H106,2)</f>
        <v>0</v>
      </c>
      <c r="BL106" s="17" t="s">
        <v>369</v>
      </c>
      <c r="BM106" s="216" t="s">
        <v>82</v>
      </c>
    </row>
    <row r="107" s="2" customFormat="1">
      <c r="A107" s="38"/>
      <c r="B107" s="39"/>
      <c r="C107" s="241" t="s">
        <v>254</v>
      </c>
      <c r="D107" s="241" t="s">
        <v>157</v>
      </c>
      <c r="E107" s="242" t="s">
        <v>370</v>
      </c>
      <c r="F107" s="243" t="s">
        <v>371</v>
      </c>
      <c r="G107" s="244" t="s">
        <v>142</v>
      </c>
      <c r="H107" s="245">
        <v>1</v>
      </c>
      <c r="I107" s="246"/>
      <c r="J107" s="247">
        <f>ROUND(I107*H107,2)</f>
        <v>0</v>
      </c>
      <c r="K107" s="243" t="s">
        <v>143</v>
      </c>
      <c r="L107" s="248"/>
      <c r="M107" s="249" t="s">
        <v>21</v>
      </c>
      <c r="N107" s="250" t="s">
        <v>44</v>
      </c>
      <c r="O107" s="84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6" t="s">
        <v>369</v>
      </c>
      <c r="AT107" s="216" t="s">
        <v>157</v>
      </c>
      <c r="AU107" s="216" t="s">
        <v>80</v>
      </c>
      <c r="AY107" s="17" t="s">
        <v>138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7" t="s">
        <v>80</v>
      </c>
      <c r="BK107" s="217">
        <f>ROUND(I107*H107,2)</f>
        <v>0</v>
      </c>
      <c r="BL107" s="17" t="s">
        <v>369</v>
      </c>
      <c r="BM107" s="216" t="s">
        <v>137</v>
      </c>
    </row>
    <row r="108" s="2" customFormat="1">
      <c r="A108" s="38"/>
      <c r="B108" s="39"/>
      <c r="C108" s="241" t="s">
        <v>7</v>
      </c>
      <c r="D108" s="241" t="s">
        <v>157</v>
      </c>
      <c r="E108" s="242" t="s">
        <v>372</v>
      </c>
      <c r="F108" s="243" t="s">
        <v>373</v>
      </c>
      <c r="G108" s="244" t="s">
        <v>142</v>
      </c>
      <c r="H108" s="245">
        <v>1</v>
      </c>
      <c r="I108" s="246"/>
      <c r="J108" s="247">
        <f>ROUND(I108*H108,2)</f>
        <v>0</v>
      </c>
      <c r="K108" s="243" t="s">
        <v>143</v>
      </c>
      <c r="L108" s="248"/>
      <c r="M108" s="249" t="s">
        <v>21</v>
      </c>
      <c r="N108" s="250" t="s">
        <v>44</v>
      </c>
      <c r="O108" s="84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6" t="s">
        <v>369</v>
      </c>
      <c r="AT108" s="216" t="s">
        <v>157</v>
      </c>
      <c r="AU108" s="216" t="s">
        <v>80</v>
      </c>
      <c r="AY108" s="17" t="s">
        <v>138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7" t="s">
        <v>80</v>
      </c>
      <c r="BK108" s="217">
        <f>ROUND(I108*H108,2)</f>
        <v>0</v>
      </c>
      <c r="BL108" s="17" t="s">
        <v>369</v>
      </c>
      <c r="BM108" s="216" t="s">
        <v>188</v>
      </c>
    </row>
    <row r="109" s="2" customFormat="1" ht="55.5" customHeight="1">
      <c r="A109" s="38"/>
      <c r="B109" s="39"/>
      <c r="C109" s="205" t="s">
        <v>262</v>
      </c>
      <c r="D109" s="205" t="s">
        <v>139</v>
      </c>
      <c r="E109" s="206" t="s">
        <v>374</v>
      </c>
      <c r="F109" s="207" t="s">
        <v>375</v>
      </c>
      <c r="G109" s="208" t="s">
        <v>142</v>
      </c>
      <c r="H109" s="209">
        <v>2</v>
      </c>
      <c r="I109" s="210"/>
      <c r="J109" s="211">
        <f>ROUND(I109*H109,2)</f>
        <v>0</v>
      </c>
      <c r="K109" s="207" t="s">
        <v>143</v>
      </c>
      <c r="L109" s="44"/>
      <c r="M109" s="212" t="s">
        <v>21</v>
      </c>
      <c r="N109" s="213" t="s">
        <v>44</v>
      </c>
      <c r="O109" s="84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6" t="s">
        <v>369</v>
      </c>
      <c r="AT109" s="216" t="s">
        <v>139</v>
      </c>
      <c r="AU109" s="216" t="s">
        <v>80</v>
      </c>
      <c r="AY109" s="17" t="s">
        <v>138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7" t="s">
        <v>80</v>
      </c>
      <c r="BK109" s="217">
        <f>ROUND(I109*H109,2)</f>
        <v>0</v>
      </c>
      <c r="BL109" s="17" t="s">
        <v>369</v>
      </c>
      <c r="BM109" s="216" t="s">
        <v>198</v>
      </c>
    </row>
    <row r="110" s="2" customFormat="1" ht="33" customHeight="1">
      <c r="A110" s="38"/>
      <c r="B110" s="39"/>
      <c r="C110" s="241" t="s">
        <v>267</v>
      </c>
      <c r="D110" s="241" t="s">
        <v>157</v>
      </c>
      <c r="E110" s="242" t="s">
        <v>376</v>
      </c>
      <c r="F110" s="243" t="s">
        <v>377</v>
      </c>
      <c r="G110" s="244" t="s">
        <v>142</v>
      </c>
      <c r="H110" s="245">
        <v>2</v>
      </c>
      <c r="I110" s="246"/>
      <c r="J110" s="247">
        <f>ROUND(I110*H110,2)</f>
        <v>0</v>
      </c>
      <c r="K110" s="243" t="s">
        <v>21</v>
      </c>
      <c r="L110" s="248"/>
      <c r="M110" s="249" t="s">
        <v>21</v>
      </c>
      <c r="N110" s="250" t="s">
        <v>44</v>
      </c>
      <c r="O110" s="84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6" t="s">
        <v>369</v>
      </c>
      <c r="AT110" s="216" t="s">
        <v>157</v>
      </c>
      <c r="AU110" s="216" t="s">
        <v>80</v>
      </c>
      <c r="AY110" s="17" t="s">
        <v>138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7" t="s">
        <v>80</v>
      </c>
      <c r="BK110" s="217">
        <f>ROUND(I110*H110,2)</f>
        <v>0</v>
      </c>
      <c r="BL110" s="17" t="s">
        <v>369</v>
      </c>
      <c r="BM110" s="216" t="s">
        <v>213</v>
      </c>
    </row>
    <row r="111" s="2" customFormat="1">
      <c r="A111" s="38"/>
      <c r="B111" s="39"/>
      <c r="C111" s="205" t="s">
        <v>378</v>
      </c>
      <c r="D111" s="205" t="s">
        <v>139</v>
      </c>
      <c r="E111" s="206" t="s">
        <v>379</v>
      </c>
      <c r="F111" s="207" t="s">
        <v>380</v>
      </c>
      <c r="G111" s="208" t="s">
        <v>142</v>
      </c>
      <c r="H111" s="209">
        <v>2</v>
      </c>
      <c r="I111" s="210"/>
      <c r="J111" s="211">
        <f>ROUND(I111*H111,2)</f>
        <v>0</v>
      </c>
      <c r="K111" s="207" t="s">
        <v>143</v>
      </c>
      <c r="L111" s="44"/>
      <c r="M111" s="212" t="s">
        <v>21</v>
      </c>
      <c r="N111" s="213" t="s">
        <v>44</v>
      </c>
      <c r="O111" s="84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6" t="s">
        <v>369</v>
      </c>
      <c r="AT111" s="216" t="s">
        <v>139</v>
      </c>
      <c r="AU111" s="216" t="s">
        <v>80</v>
      </c>
      <c r="AY111" s="17" t="s">
        <v>138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7" t="s">
        <v>80</v>
      </c>
      <c r="BK111" s="217">
        <f>ROUND(I111*H111,2)</f>
        <v>0</v>
      </c>
      <c r="BL111" s="17" t="s">
        <v>369</v>
      </c>
      <c r="BM111" s="216" t="s">
        <v>221</v>
      </c>
    </row>
    <row r="112" s="2" customFormat="1">
      <c r="A112" s="38"/>
      <c r="B112" s="39"/>
      <c r="C112" s="241" t="s">
        <v>381</v>
      </c>
      <c r="D112" s="241" t="s">
        <v>157</v>
      </c>
      <c r="E112" s="242" t="s">
        <v>382</v>
      </c>
      <c r="F112" s="243" t="s">
        <v>383</v>
      </c>
      <c r="G112" s="244" t="s">
        <v>142</v>
      </c>
      <c r="H112" s="245">
        <v>2</v>
      </c>
      <c r="I112" s="246"/>
      <c r="J112" s="247">
        <f>ROUND(I112*H112,2)</f>
        <v>0</v>
      </c>
      <c r="K112" s="243" t="s">
        <v>21</v>
      </c>
      <c r="L112" s="248"/>
      <c r="M112" s="249" t="s">
        <v>21</v>
      </c>
      <c r="N112" s="250" t="s">
        <v>44</v>
      </c>
      <c r="O112" s="84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6" t="s">
        <v>369</v>
      </c>
      <c r="AT112" s="216" t="s">
        <v>157</v>
      </c>
      <c r="AU112" s="216" t="s">
        <v>80</v>
      </c>
      <c r="AY112" s="17" t="s">
        <v>138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7" t="s">
        <v>80</v>
      </c>
      <c r="BK112" s="217">
        <f>ROUND(I112*H112,2)</f>
        <v>0</v>
      </c>
      <c r="BL112" s="17" t="s">
        <v>369</v>
      </c>
      <c r="BM112" s="216" t="s">
        <v>229</v>
      </c>
    </row>
    <row r="113" s="2" customFormat="1" ht="55.5" customHeight="1">
      <c r="A113" s="38"/>
      <c r="B113" s="39"/>
      <c r="C113" s="205" t="s">
        <v>384</v>
      </c>
      <c r="D113" s="205" t="s">
        <v>139</v>
      </c>
      <c r="E113" s="206" t="s">
        <v>385</v>
      </c>
      <c r="F113" s="207" t="s">
        <v>386</v>
      </c>
      <c r="G113" s="208" t="s">
        <v>142</v>
      </c>
      <c r="H113" s="209">
        <v>2</v>
      </c>
      <c r="I113" s="210"/>
      <c r="J113" s="211">
        <f>ROUND(I113*H113,2)</f>
        <v>0</v>
      </c>
      <c r="K113" s="207" t="s">
        <v>143</v>
      </c>
      <c r="L113" s="44"/>
      <c r="M113" s="212" t="s">
        <v>21</v>
      </c>
      <c r="N113" s="213" t="s">
        <v>44</v>
      </c>
      <c r="O113" s="84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6" t="s">
        <v>369</v>
      </c>
      <c r="AT113" s="216" t="s">
        <v>139</v>
      </c>
      <c r="AU113" s="216" t="s">
        <v>80</v>
      </c>
      <c r="AY113" s="17" t="s">
        <v>138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7" t="s">
        <v>80</v>
      </c>
      <c r="BK113" s="217">
        <f>ROUND(I113*H113,2)</f>
        <v>0</v>
      </c>
      <c r="BL113" s="17" t="s">
        <v>369</v>
      </c>
      <c r="BM113" s="216" t="s">
        <v>237</v>
      </c>
    </row>
    <row r="114" s="2" customFormat="1">
      <c r="A114" s="38"/>
      <c r="B114" s="39"/>
      <c r="C114" s="241" t="s">
        <v>387</v>
      </c>
      <c r="D114" s="241" t="s">
        <v>157</v>
      </c>
      <c r="E114" s="242" t="s">
        <v>388</v>
      </c>
      <c r="F114" s="243" t="s">
        <v>389</v>
      </c>
      <c r="G114" s="244" t="s">
        <v>142</v>
      </c>
      <c r="H114" s="245">
        <v>1</v>
      </c>
      <c r="I114" s="246"/>
      <c r="J114" s="247">
        <f>ROUND(I114*H114,2)</f>
        <v>0</v>
      </c>
      <c r="K114" s="243" t="s">
        <v>143</v>
      </c>
      <c r="L114" s="248"/>
      <c r="M114" s="249" t="s">
        <v>21</v>
      </c>
      <c r="N114" s="250" t="s">
        <v>44</v>
      </c>
      <c r="O114" s="84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6" t="s">
        <v>369</v>
      </c>
      <c r="AT114" s="216" t="s">
        <v>157</v>
      </c>
      <c r="AU114" s="216" t="s">
        <v>80</v>
      </c>
      <c r="AY114" s="17" t="s">
        <v>138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7" t="s">
        <v>80</v>
      </c>
      <c r="BK114" s="217">
        <f>ROUND(I114*H114,2)</f>
        <v>0</v>
      </c>
      <c r="BL114" s="17" t="s">
        <v>369</v>
      </c>
      <c r="BM114" s="216" t="s">
        <v>245</v>
      </c>
    </row>
    <row r="115" s="2" customFormat="1">
      <c r="A115" s="38"/>
      <c r="B115" s="39"/>
      <c r="C115" s="241" t="s">
        <v>390</v>
      </c>
      <c r="D115" s="241" t="s">
        <v>157</v>
      </c>
      <c r="E115" s="242" t="s">
        <v>391</v>
      </c>
      <c r="F115" s="243" t="s">
        <v>392</v>
      </c>
      <c r="G115" s="244" t="s">
        <v>142</v>
      </c>
      <c r="H115" s="245">
        <v>1</v>
      </c>
      <c r="I115" s="246"/>
      <c r="J115" s="247">
        <f>ROUND(I115*H115,2)</f>
        <v>0</v>
      </c>
      <c r="K115" s="243" t="s">
        <v>143</v>
      </c>
      <c r="L115" s="248"/>
      <c r="M115" s="249" t="s">
        <v>21</v>
      </c>
      <c r="N115" s="250" t="s">
        <v>44</v>
      </c>
      <c r="O115" s="84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6" t="s">
        <v>160</v>
      </c>
      <c r="AT115" s="216" t="s">
        <v>157</v>
      </c>
      <c r="AU115" s="216" t="s">
        <v>80</v>
      </c>
      <c r="AY115" s="17" t="s">
        <v>138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7" t="s">
        <v>80</v>
      </c>
      <c r="BK115" s="217">
        <f>ROUND(I115*H115,2)</f>
        <v>0</v>
      </c>
      <c r="BL115" s="17" t="s">
        <v>160</v>
      </c>
      <c r="BM115" s="216" t="s">
        <v>393</v>
      </c>
    </row>
    <row r="116" s="2" customFormat="1" ht="66.75" customHeight="1">
      <c r="A116" s="38"/>
      <c r="B116" s="39"/>
      <c r="C116" s="205" t="s">
        <v>394</v>
      </c>
      <c r="D116" s="205" t="s">
        <v>139</v>
      </c>
      <c r="E116" s="206" t="s">
        <v>395</v>
      </c>
      <c r="F116" s="207" t="s">
        <v>396</v>
      </c>
      <c r="G116" s="208" t="s">
        <v>142</v>
      </c>
      <c r="H116" s="209">
        <v>2</v>
      </c>
      <c r="I116" s="210"/>
      <c r="J116" s="211">
        <f>ROUND(I116*H116,2)</f>
        <v>0</v>
      </c>
      <c r="K116" s="207" t="s">
        <v>143</v>
      </c>
      <c r="L116" s="44"/>
      <c r="M116" s="212" t="s">
        <v>21</v>
      </c>
      <c r="N116" s="213" t="s">
        <v>44</v>
      </c>
      <c r="O116" s="84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6" t="s">
        <v>369</v>
      </c>
      <c r="AT116" s="216" t="s">
        <v>139</v>
      </c>
      <c r="AU116" s="216" t="s">
        <v>80</v>
      </c>
      <c r="AY116" s="17" t="s">
        <v>138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7" t="s">
        <v>80</v>
      </c>
      <c r="BK116" s="217">
        <f>ROUND(I116*H116,2)</f>
        <v>0</v>
      </c>
      <c r="BL116" s="17" t="s">
        <v>369</v>
      </c>
      <c r="BM116" s="216" t="s">
        <v>254</v>
      </c>
    </row>
    <row r="117" s="2" customFormat="1" ht="16.5" customHeight="1">
      <c r="A117" s="38"/>
      <c r="B117" s="39"/>
      <c r="C117" s="241" t="s">
        <v>397</v>
      </c>
      <c r="D117" s="241" t="s">
        <v>157</v>
      </c>
      <c r="E117" s="242" t="s">
        <v>398</v>
      </c>
      <c r="F117" s="243" t="s">
        <v>399</v>
      </c>
      <c r="G117" s="244" t="s">
        <v>142</v>
      </c>
      <c r="H117" s="245">
        <v>20</v>
      </c>
      <c r="I117" s="246"/>
      <c r="J117" s="247">
        <f>ROUND(I117*H117,2)</f>
        <v>0</v>
      </c>
      <c r="K117" s="243" t="s">
        <v>143</v>
      </c>
      <c r="L117" s="248"/>
      <c r="M117" s="249" t="s">
        <v>21</v>
      </c>
      <c r="N117" s="250" t="s">
        <v>44</v>
      </c>
      <c r="O117" s="84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6" t="s">
        <v>369</v>
      </c>
      <c r="AT117" s="216" t="s">
        <v>157</v>
      </c>
      <c r="AU117" s="216" t="s">
        <v>80</v>
      </c>
      <c r="AY117" s="17" t="s">
        <v>138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7" t="s">
        <v>80</v>
      </c>
      <c r="BK117" s="217">
        <f>ROUND(I117*H117,2)</f>
        <v>0</v>
      </c>
      <c r="BL117" s="17" t="s">
        <v>369</v>
      </c>
      <c r="BM117" s="216" t="s">
        <v>262</v>
      </c>
    </row>
    <row r="118" s="2" customFormat="1">
      <c r="A118" s="38"/>
      <c r="B118" s="39"/>
      <c r="C118" s="205" t="s">
        <v>400</v>
      </c>
      <c r="D118" s="205" t="s">
        <v>139</v>
      </c>
      <c r="E118" s="206" t="s">
        <v>255</v>
      </c>
      <c r="F118" s="207" t="s">
        <v>256</v>
      </c>
      <c r="G118" s="208" t="s">
        <v>142</v>
      </c>
      <c r="H118" s="209">
        <v>2</v>
      </c>
      <c r="I118" s="210"/>
      <c r="J118" s="211">
        <f>ROUND(I118*H118,2)</f>
        <v>0</v>
      </c>
      <c r="K118" s="207" t="s">
        <v>143</v>
      </c>
      <c r="L118" s="44"/>
      <c r="M118" s="212" t="s">
        <v>21</v>
      </c>
      <c r="N118" s="213" t="s">
        <v>44</v>
      </c>
      <c r="O118" s="84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6" t="s">
        <v>369</v>
      </c>
      <c r="AT118" s="216" t="s">
        <v>139</v>
      </c>
      <c r="AU118" s="216" t="s">
        <v>80</v>
      </c>
      <c r="AY118" s="17" t="s">
        <v>138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7" t="s">
        <v>80</v>
      </c>
      <c r="BK118" s="217">
        <f>ROUND(I118*H118,2)</f>
        <v>0</v>
      </c>
      <c r="BL118" s="17" t="s">
        <v>369</v>
      </c>
      <c r="BM118" s="216" t="s">
        <v>378</v>
      </c>
    </row>
    <row r="119" s="2" customFormat="1" ht="33" customHeight="1">
      <c r="A119" s="38"/>
      <c r="B119" s="39"/>
      <c r="C119" s="241" t="s">
        <v>401</v>
      </c>
      <c r="D119" s="241" t="s">
        <v>157</v>
      </c>
      <c r="E119" s="242" t="s">
        <v>402</v>
      </c>
      <c r="F119" s="243" t="s">
        <v>403</v>
      </c>
      <c r="G119" s="244" t="s">
        <v>142</v>
      </c>
      <c r="H119" s="245">
        <v>2</v>
      </c>
      <c r="I119" s="246"/>
      <c r="J119" s="247">
        <f>ROUND(I119*H119,2)</f>
        <v>0</v>
      </c>
      <c r="K119" s="243" t="s">
        <v>143</v>
      </c>
      <c r="L119" s="248"/>
      <c r="M119" s="249" t="s">
        <v>21</v>
      </c>
      <c r="N119" s="250" t="s">
        <v>44</v>
      </c>
      <c r="O119" s="84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6" t="s">
        <v>369</v>
      </c>
      <c r="AT119" s="216" t="s">
        <v>157</v>
      </c>
      <c r="AU119" s="216" t="s">
        <v>80</v>
      </c>
      <c r="AY119" s="17" t="s">
        <v>138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7" t="s">
        <v>80</v>
      </c>
      <c r="BK119" s="217">
        <f>ROUND(I119*H119,2)</f>
        <v>0</v>
      </c>
      <c r="BL119" s="17" t="s">
        <v>369</v>
      </c>
      <c r="BM119" s="216" t="s">
        <v>384</v>
      </c>
    </row>
    <row r="120" s="2" customFormat="1" ht="21.75" customHeight="1">
      <c r="A120" s="38"/>
      <c r="B120" s="39"/>
      <c r="C120" s="205" t="s">
        <v>404</v>
      </c>
      <c r="D120" s="205" t="s">
        <v>139</v>
      </c>
      <c r="E120" s="206" t="s">
        <v>405</v>
      </c>
      <c r="F120" s="207" t="s">
        <v>406</v>
      </c>
      <c r="G120" s="208" t="s">
        <v>142</v>
      </c>
      <c r="H120" s="209">
        <v>4</v>
      </c>
      <c r="I120" s="210"/>
      <c r="J120" s="211">
        <f>ROUND(I120*H120,2)</f>
        <v>0</v>
      </c>
      <c r="K120" s="207" t="s">
        <v>143</v>
      </c>
      <c r="L120" s="44"/>
      <c r="M120" s="212" t="s">
        <v>21</v>
      </c>
      <c r="N120" s="213" t="s">
        <v>44</v>
      </c>
      <c r="O120" s="84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6" t="s">
        <v>369</v>
      </c>
      <c r="AT120" s="216" t="s">
        <v>139</v>
      </c>
      <c r="AU120" s="216" t="s">
        <v>80</v>
      </c>
      <c r="AY120" s="17" t="s">
        <v>138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7" t="s">
        <v>80</v>
      </c>
      <c r="BK120" s="217">
        <f>ROUND(I120*H120,2)</f>
        <v>0</v>
      </c>
      <c r="BL120" s="17" t="s">
        <v>369</v>
      </c>
      <c r="BM120" s="216" t="s">
        <v>390</v>
      </c>
    </row>
    <row r="121" s="2" customFormat="1" ht="21.75" customHeight="1">
      <c r="A121" s="38"/>
      <c r="B121" s="39"/>
      <c r="C121" s="205" t="s">
        <v>407</v>
      </c>
      <c r="D121" s="205" t="s">
        <v>139</v>
      </c>
      <c r="E121" s="206" t="s">
        <v>408</v>
      </c>
      <c r="F121" s="207" t="s">
        <v>409</v>
      </c>
      <c r="G121" s="208" t="s">
        <v>142</v>
      </c>
      <c r="H121" s="209">
        <v>108</v>
      </c>
      <c r="I121" s="210"/>
      <c r="J121" s="211">
        <f>ROUND(I121*H121,2)</f>
        <v>0</v>
      </c>
      <c r="K121" s="207" t="s">
        <v>143</v>
      </c>
      <c r="L121" s="44"/>
      <c r="M121" s="212" t="s">
        <v>21</v>
      </c>
      <c r="N121" s="213" t="s">
        <v>44</v>
      </c>
      <c r="O121" s="84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6" t="s">
        <v>369</v>
      </c>
      <c r="AT121" s="216" t="s">
        <v>139</v>
      </c>
      <c r="AU121" s="216" t="s">
        <v>80</v>
      </c>
      <c r="AY121" s="17" t="s">
        <v>138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7" t="s">
        <v>80</v>
      </c>
      <c r="BK121" s="217">
        <f>ROUND(I121*H121,2)</f>
        <v>0</v>
      </c>
      <c r="BL121" s="17" t="s">
        <v>369</v>
      </c>
      <c r="BM121" s="216" t="s">
        <v>397</v>
      </c>
    </row>
    <row r="122" s="2" customFormat="1" ht="16.5" customHeight="1">
      <c r="A122" s="38"/>
      <c r="B122" s="39"/>
      <c r="C122" s="205" t="s">
        <v>410</v>
      </c>
      <c r="D122" s="205" t="s">
        <v>139</v>
      </c>
      <c r="E122" s="206" t="s">
        <v>250</v>
      </c>
      <c r="F122" s="207" t="s">
        <v>251</v>
      </c>
      <c r="G122" s="208" t="s">
        <v>142</v>
      </c>
      <c r="H122" s="209">
        <v>2</v>
      </c>
      <c r="I122" s="210"/>
      <c r="J122" s="211">
        <f>ROUND(I122*H122,2)</f>
        <v>0</v>
      </c>
      <c r="K122" s="207" t="s">
        <v>143</v>
      </c>
      <c r="L122" s="44"/>
      <c r="M122" s="212" t="s">
        <v>21</v>
      </c>
      <c r="N122" s="213" t="s">
        <v>44</v>
      </c>
      <c r="O122" s="84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6" t="s">
        <v>369</v>
      </c>
      <c r="AT122" s="216" t="s">
        <v>139</v>
      </c>
      <c r="AU122" s="216" t="s">
        <v>80</v>
      </c>
      <c r="AY122" s="17" t="s">
        <v>138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7" t="s">
        <v>80</v>
      </c>
      <c r="BK122" s="217">
        <f>ROUND(I122*H122,2)</f>
        <v>0</v>
      </c>
      <c r="BL122" s="17" t="s">
        <v>369</v>
      </c>
      <c r="BM122" s="216" t="s">
        <v>401</v>
      </c>
    </row>
    <row r="123" s="2" customFormat="1" ht="101.25" customHeight="1">
      <c r="A123" s="38"/>
      <c r="B123" s="39"/>
      <c r="C123" s="205" t="s">
        <v>411</v>
      </c>
      <c r="D123" s="205" t="s">
        <v>139</v>
      </c>
      <c r="E123" s="206" t="s">
        <v>412</v>
      </c>
      <c r="F123" s="207" t="s">
        <v>413</v>
      </c>
      <c r="G123" s="208" t="s">
        <v>142</v>
      </c>
      <c r="H123" s="209">
        <v>1</v>
      </c>
      <c r="I123" s="210"/>
      <c r="J123" s="211">
        <f>ROUND(I123*H123,2)</f>
        <v>0</v>
      </c>
      <c r="K123" s="207" t="s">
        <v>143</v>
      </c>
      <c r="L123" s="44"/>
      <c r="M123" s="212" t="s">
        <v>21</v>
      </c>
      <c r="N123" s="213" t="s">
        <v>44</v>
      </c>
      <c r="O123" s="84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6" t="s">
        <v>313</v>
      </c>
      <c r="AT123" s="216" t="s">
        <v>139</v>
      </c>
      <c r="AU123" s="216" t="s">
        <v>80</v>
      </c>
      <c r="AY123" s="17" t="s">
        <v>138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7" t="s">
        <v>80</v>
      </c>
      <c r="BK123" s="217">
        <f>ROUND(I123*H123,2)</f>
        <v>0</v>
      </c>
      <c r="BL123" s="17" t="s">
        <v>313</v>
      </c>
      <c r="BM123" s="216" t="s">
        <v>414</v>
      </c>
    </row>
    <row r="124" s="2" customFormat="1" ht="33" customHeight="1">
      <c r="A124" s="38"/>
      <c r="B124" s="39"/>
      <c r="C124" s="205" t="s">
        <v>415</v>
      </c>
      <c r="D124" s="205" t="s">
        <v>139</v>
      </c>
      <c r="E124" s="206" t="s">
        <v>416</v>
      </c>
      <c r="F124" s="207" t="s">
        <v>417</v>
      </c>
      <c r="G124" s="208" t="s">
        <v>142</v>
      </c>
      <c r="H124" s="209">
        <v>5</v>
      </c>
      <c r="I124" s="210"/>
      <c r="J124" s="211">
        <f>ROUND(I124*H124,2)</f>
        <v>0</v>
      </c>
      <c r="K124" s="207" t="s">
        <v>143</v>
      </c>
      <c r="L124" s="44"/>
      <c r="M124" s="212" t="s">
        <v>21</v>
      </c>
      <c r="N124" s="213" t="s">
        <v>44</v>
      </c>
      <c r="O124" s="84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6" t="s">
        <v>313</v>
      </c>
      <c r="AT124" s="216" t="s">
        <v>139</v>
      </c>
      <c r="AU124" s="216" t="s">
        <v>80</v>
      </c>
      <c r="AY124" s="17" t="s">
        <v>138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80</v>
      </c>
      <c r="BK124" s="217">
        <f>ROUND(I124*H124,2)</f>
        <v>0</v>
      </c>
      <c r="BL124" s="17" t="s">
        <v>313</v>
      </c>
      <c r="BM124" s="216" t="s">
        <v>418</v>
      </c>
    </row>
    <row r="125" s="2" customFormat="1" ht="114.9" customHeight="1">
      <c r="A125" s="38"/>
      <c r="B125" s="39"/>
      <c r="C125" s="205" t="s">
        <v>419</v>
      </c>
      <c r="D125" s="205" t="s">
        <v>139</v>
      </c>
      <c r="E125" s="206" t="s">
        <v>420</v>
      </c>
      <c r="F125" s="207" t="s">
        <v>421</v>
      </c>
      <c r="G125" s="208" t="s">
        <v>142</v>
      </c>
      <c r="H125" s="209">
        <v>1</v>
      </c>
      <c r="I125" s="210"/>
      <c r="J125" s="211">
        <f>ROUND(I125*H125,2)</f>
        <v>0</v>
      </c>
      <c r="K125" s="207" t="s">
        <v>143</v>
      </c>
      <c r="L125" s="44"/>
      <c r="M125" s="212" t="s">
        <v>21</v>
      </c>
      <c r="N125" s="213" t="s">
        <v>44</v>
      </c>
      <c r="O125" s="84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6" t="s">
        <v>313</v>
      </c>
      <c r="AT125" s="216" t="s">
        <v>139</v>
      </c>
      <c r="AU125" s="216" t="s">
        <v>80</v>
      </c>
      <c r="AY125" s="17" t="s">
        <v>138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7" t="s">
        <v>80</v>
      </c>
      <c r="BK125" s="217">
        <f>ROUND(I125*H125,2)</f>
        <v>0</v>
      </c>
      <c r="BL125" s="17" t="s">
        <v>313</v>
      </c>
      <c r="BM125" s="216" t="s">
        <v>422</v>
      </c>
    </row>
    <row r="126" s="2" customFormat="1">
      <c r="A126" s="38"/>
      <c r="B126" s="39"/>
      <c r="C126" s="205" t="s">
        <v>423</v>
      </c>
      <c r="D126" s="205" t="s">
        <v>139</v>
      </c>
      <c r="E126" s="206" t="s">
        <v>424</v>
      </c>
      <c r="F126" s="207" t="s">
        <v>425</v>
      </c>
      <c r="G126" s="208" t="s">
        <v>142</v>
      </c>
      <c r="H126" s="209">
        <v>5</v>
      </c>
      <c r="I126" s="210"/>
      <c r="J126" s="211">
        <f>ROUND(I126*H126,2)</f>
        <v>0</v>
      </c>
      <c r="K126" s="207" t="s">
        <v>143</v>
      </c>
      <c r="L126" s="44"/>
      <c r="M126" s="212" t="s">
        <v>21</v>
      </c>
      <c r="N126" s="213" t="s">
        <v>44</v>
      </c>
      <c r="O126" s="84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6" t="s">
        <v>313</v>
      </c>
      <c r="AT126" s="216" t="s">
        <v>139</v>
      </c>
      <c r="AU126" s="216" t="s">
        <v>80</v>
      </c>
      <c r="AY126" s="17" t="s">
        <v>138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7" t="s">
        <v>80</v>
      </c>
      <c r="BK126" s="217">
        <f>ROUND(I126*H126,2)</f>
        <v>0</v>
      </c>
      <c r="BL126" s="17" t="s">
        <v>313</v>
      </c>
      <c r="BM126" s="216" t="s">
        <v>426</v>
      </c>
    </row>
    <row r="127" s="2" customFormat="1" ht="33" customHeight="1">
      <c r="A127" s="38"/>
      <c r="B127" s="39"/>
      <c r="C127" s="205" t="s">
        <v>427</v>
      </c>
      <c r="D127" s="205" t="s">
        <v>139</v>
      </c>
      <c r="E127" s="206" t="s">
        <v>428</v>
      </c>
      <c r="F127" s="207" t="s">
        <v>429</v>
      </c>
      <c r="G127" s="208" t="s">
        <v>142</v>
      </c>
      <c r="H127" s="209">
        <v>2</v>
      </c>
      <c r="I127" s="210"/>
      <c r="J127" s="211">
        <f>ROUND(I127*H127,2)</f>
        <v>0</v>
      </c>
      <c r="K127" s="207" t="s">
        <v>143</v>
      </c>
      <c r="L127" s="44"/>
      <c r="M127" s="212" t="s">
        <v>21</v>
      </c>
      <c r="N127" s="213" t="s">
        <v>44</v>
      </c>
      <c r="O127" s="84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6" t="s">
        <v>313</v>
      </c>
      <c r="AT127" s="216" t="s">
        <v>139</v>
      </c>
      <c r="AU127" s="216" t="s">
        <v>80</v>
      </c>
      <c r="AY127" s="17" t="s">
        <v>138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7" t="s">
        <v>80</v>
      </c>
      <c r="BK127" s="217">
        <f>ROUND(I127*H127,2)</f>
        <v>0</v>
      </c>
      <c r="BL127" s="17" t="s">
        <v>313</v>
      </c>
      <c r="BM127" s="216" t="s">
        <v>430</v>
      </c>
    </row>
    <row r="128" s="2" customFormat="1" ht="44.25" customHeight="1">
      <c r="A128" s="38"/>
      <c r="B128" s="39"/>
      <c r="C128" s="205" t="s">
        <v>431</v>
      </c>
      <c r="D128" s="205" t="s">
        <v>139</v>
      </c>
      <c r="E128" s="206" t="s">
        <v>432</v>
      </c>
      <c r="F128" s="207" t="s">
        <v>433</v>
      </c>
      <c r="G128" s="208" t="s">
        <v>142</v>
      </c>
      <c r="H128" s="209">
        <v>1</v>
      </c>
      <c r="I128" s="210"/>
      <c r="J128" s="211">
        <f>ROUND(I128*H128,2)</f>
        <v>0</v>
      </c>
      <c r="K128" s="207" t="s">
        <v>143</v>
      </c>
      <c r="L128" s="44"/>
      <c r="M128" s="212" t="s">
        <v>21</v>
      </c>
      <c r="N128" s="213" t="s">
        <v>44</v>
      </c>
      <c r="O128" s="84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6" t="s">
        <v>313</v>
      </c>
      <c r="AT128" s="216" t="s">
        <v>139</v>
      </c>
      <c r="AU128" s="216" t="s">
        <v>80</v>
      </c>
      <c r="AY128" s="17" t="s">
        <v>138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7" t="s">
        <v>80</v>
      </c>
      <c r="BK128" s="217">
        <f>ROUND(I128*H128,2)</f>
        <v>0</v>
      </c>
      <c r="BL128" s="17" t="s">
        <v>313</v>
      </c>
      <c r="BM128" s="216" t="s">
        <v>434</v>
      </c>
    </row>
    <row r="129" s="2" customFormat="1">
      <c r="A129" s="38"/>
      <c r="B129" s="39"/>
      <c r="C129" s="205" t="s">
        <v>435</v>
      </c>
      <c r="D129" s="205" t="s">
        <v>139</v>
      </c>
      <c r="E129" s="206" t="s">
        <v>436</v>
      </c>
      <c r="F129" s="207" t="s">
        <v>437</v>
      </c>
      <c r="G129" s="208" t="s">
        <v>260</v>
      </c>
      <c r="H129" s="209">
        <v>135</v>
      </c>
      <c r="I129" s="210"/>
      <c r="J129" s="211">
        <f>ROUND(I129*H129,2)</f>
        <v>0</v>
      </c>
      <c r="K129" s="207" t="s">
        <v>143</v>
      </c>
      <c r="L129" s="44"/>
      <c r="M129" s="212" t="s">
        <v>21</v>
      </c>
      <c r="N129" s="213" t="s">
        <v>44</v>
      </c>
      <c r="O129" s="84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6" t="s">
        <v>369</v>
      </c>
      <c r="AT129" s="216" t="s">
        <v>139</v>
      </c>
      <c r="AU129" s="216" t="s">
        <v>80</v>
      </c>
      <c r="AY129" s="17" t="s">
        <v>138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7" t="s">
        <v>80</v>
      </c>
      <c r="BK129" s="217">
        <f>ROUND(I129*H129,2)</f>
        <v>0</v>
      </c>
      <c r="BL129" s="17" t="s">
        <v>369</v>
      </c>
      <c r="BM129" s="216" t="s">
        <v>407</v>
      </c>
    </row>
    <row r="130" s="2" customFormat="1" ht="33" customHeight="1">
      <c r="A130" s="38"/>
      <c r="B130" s="39"/>
      <c r="C130" s="205" t="s">
        <v>438</v>
      </c>
      <c r="D130" s="205" t="s">
        <v>139</v>
      </c>
      <c r="E130" s="206" t="s">
        <v>439</v>
      </c>
      <c r="F130" s="207" t="s">
        <v>440</v>
      </c>
      <c r="G130" s="208" t="s">
        <v>260</v>
      </c>
      <c r="H130" s="209">
        <v>16</v>
      </c>
      <c r="I130" s="210"/>
      <c r="J130" s="211">
        <f>ROUND(I130*H130,2)</f>
        <v>0</v>
      </c>
      <c r="K130" s="207" t="s">
        <v>143</v>
      </c>
      <c r="L130" s="44"/>
      <c r="M130" s="212" t="s">
        <v>21</v>
      </c>
      <c r="N130" s="213" t="s">
        <v>44</v>
      </c>
      <c r="O130" s="84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6" t="s">
        <v>369</v>
      </c>
      <c r="AT130" s="216" t="s">
        <v>139</v>
      </c>
      <c r="AU130" s="216" t="s">
        <v>80</v>
      </c>
      <c r="AY130" s="17" t="s">
        <v>138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7" t="s">
        <v>80</v>
      </c>
      <c r="BK130" s="217">
        <f>ROUND(I130*H130,2)</f>
        <v>0</v>
      </c>
      <c r="BL130" s="17" t="s">
        <v>369</v>
      </c>
      <c r="BM130" s="216" t="s">
        <v>411</v>
      </c>
    </row>
    <row r="131" s="2" customFormat="1">
      <c r="A131" s="38"/>
      <c r="B131" s="39"/>
      <c r="C131" s="205" t="s">
        <v>441</v>
      </c>
      <c r="D131" s="205" t="s">
        <v>139</v>
      </c>
      <c r="E131" s="206" t="s">
        <v>258</v>
      </c>
      <c r="F131" s="207" t="s">
        <v>259</v>
      </c>
      <c r="G131" s="208" t="s">
        <v>260</v>
      </c>
      <c r="H131" s="209">
        <v>16</v>
      </c>
      <c r="I131" s="210"/>
      <c r="J131" s="211">
        <f>ROUND(I131*H131,2)</f>
        <v>0</v>
      </c>
      <c r="K131" s="207" t="s">
        <v>143</v>
      </c>
      <c r="L131" s="44"/>
      <c r="M131" s="212" t="s">
        <v>21</v>
      </c>
      <c r="N131" s="213" t="s">
        <v>44</v>
      </c>
      <c r="O131" s="84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6" t="s">
        <v>369</v>
      </c>
      <c r="AT131" s="216" t="s">
        <v>139</v>
      </c>
      <c r="AU131" s="216" t="s">
        <v>80</v>
      </c>
      <c r="AY131" s="17" t="s">
        <v>138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7" t="s">
        <v>80</v>
      </c>
      <c r="BK131" s="217">
        <f>ROUND(I131*H131,2)</f>
        <v>0</v>
      </c>
      <c r="BL131" s="17" t="s">
        <v>369</v>
      </c>
      <c r="BM131" s="216" t="s">
        <v>419</v>
      </c>
    </row>
    <row r="132" s="2" customFormat="1" ht="21.75" customHeight="1">
      <c r="A132" s="38"/>
      <c r="B132" s="39"/>
      <c r="C132" s="205" t="s">
        <v>442</v>
      </c>
      <c r="D132" s="205" t="s">
        <v>139</v>
      </c>
      <c r="E132" s="206" t="s">
        <v>443</v>
      </c>
      <c r="F132" s="207" t="s">
        <v>444</v>
      </c>
      <c r="G132" s="208" t="s">
        <v>312</v>
      </c>
      <c r="H132" s="209">
        <v>50</v>
      </c>
      <c r="I132" s="210"/>
      <c r="J132" s="211">
        <f>ROUND(I132*H132,2)</f>
        <v>0</v>
      </c>
      <c r="K132" s="207" t="s">
        <v>143</v>
      </c>
      <c r="L132" s="44"/>
      <c r="M132" s="212" t="s">
        <v>21</v>
      </c>
      <c r="N132" s="213" t="s">
        <v>44</v>
      </c>
      <c r="O132" s="84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6" t="s">
        <v>313</v>
      </c>
      <c r="AT132" s="216" t="s">
        <v>139</v>
      </c>
      <c r="AU132" s="216" t="s">
        <v>80</v>
      </c>
      <c r="AY132" s="17" t="s">
        <v>138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7" t="s">
        <v>80</v>
      </c>
      <c r="BK132" s="217">
        <f>ROUND(I132*H132,2)</f>
        <v>0</v>
      </c>
      <c r="BL132" s="17" t="s">
        <v>313</v>
      </c>
      <c r="BM132" s="216" t="s">
        <v>445</v>
      </c>
    </row>
    <row r="133" s="2" customFormat="1" ht="33" customHeight="1">
      <c r="A133" s="38"/>
      <c r="B133" s="39"/>
      <c r="C133" s="241" t="s">
        <v>446</v>
      </c>
      <c r="D133" s="241" t="s">
        <v>157</v>
      </c>
      <c r="E133" s="242" t="s">
        <v>447</v>
      </c>
      <c r="F133" s="243" t="s">
        <v>448</v>
      </c>
      <c r="G133" s="244" t="s">
        <v>312</v>
      </c>
      <c r="H133" s="245">
        <v>50</v>
      </c>
      <c r="I133" s="246"/>
      <c r="J133" s="247">
        <f>ROUND(I133*H133,2)</f>
        <v>0</v>
      </c>
      <c r="K133" s="243" t="s">
        <v>143</v>
      </c>
      <c r="L133" s="248"/>
      <c r="M133" s="249" t="s">
        <v>21</v>
      </c>
      <c r="N133" s="250" t="s">
        <v>44</v>
      </c>
      <c r="O133" s="84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6" t="s">
        <v>160</v>
      </c>
      <c r="AT133" s="216" t="s">
        <v>157</v>
      </c>
      <c r="AU133" s="216" t="s">
        <v>80</v>
      </c>
      <c r="AY133" s="17" t="s">
        <v>138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7" t="s">
        <v>80</v>
      </c>
      <c r="BK133" s="217">
        <f>ROUND(I133*H133,2)</f>
        <v>0</v>
      </c>
      <c r="BL133" s="17" t="s">
        <v>160</v>
      </c>
      <c r="BM133" s="216" t="s">
        <v>449</v>
      </c>
    </row>
    <row r="134" s="2" customFormat="1" ht="16.5" customHeight="1">
      <c r="A134" s="38"/>
      <c r="B134" s="39"/>
      <c r="C134" s="205" t="s">
        <v>450</v>
      </c>
      <c r="D134" s="205" t="s">
        <v>139</v>
      </c>
      <c r="E134" s="206" t="s">
        <v>451</v>
      </c>
      <c r="F134" s="207" t="s">
        <v>452</v>
      </c>
      <c r="G134" s="208" t="s">
        <v>312</v>
      </c>
      <c r="H134" s="209">
        <v>50</v>
      </c>
      <c r="I134" s="210"/>
      <c r="J134" s="211">
        <f>ROUND(I134*H134,2)</f>
        <v>0</v>
      </c>
      <c r="K134" s="207" t="s">
        <v>143</v>
      </c>
      <c r="L134" s="44"/>
      <c r="M134" s="212" t="s">
        <v>21</v>
      </c>
      <c r="N134" s="213" t="s">
        <v>44</v>
      </c>
      <c r="O134" s="84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6" t="s">
        <v>313</v>
      </c>
      <c r="AT134" s="216" t="s">
        <v>139</v>
      </c>
      <c r="AU134" s="216" t="s">
        <v>80</v>
      </c>
      <c r="AY134" s="17" t="s">
        <v>138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7" t="s">
        <v>80</v>
      </c>
      <c r="BK134" s="217">
        <f>ROUND(I134*H134,2)</f>
        <v>0</v>
      </c>
      <c r="BL134" s="17" t="s">
        <v>313</v>
      </c>
      <c r="BM134" s="216" t="s">
        <v>453</v>
      </c>
    </row>
    <row r="135" s="2" customFormat="1" ht="21.75" customHeight="1">
      <c r="A135" s="38"/>
      <c r="B135" s="39"/>
      <c r="C135" s="205" t="s">
        <v>454</v>
      </c>
      <c r="D135" s="205" t="s">
        <v>139</v>
      </c>
      <c r="E135" s="206" t="s">
        <v>455</v>
      </c>
      <c r="F135" s="207" t="s">
        <v>456</v>
      </c>
      <c r="G135" s="208" t="s">
        <v>142</v>
      </c>
      <c r="H135" s="209">
        <v>3</v>
      </c>
      <c r="I135" s="210"/>
      <c r="J135" s="211">
        <f>ROUND(I135*H135,2)</f>
        <v>0</v>
      </c>
      <c r="K135" s="207" t="s">
        <v>143</v>
      </c>
      <c r="L135" s="44"/>
      <c r="M135" s="212" t="s">
        <v>21</v>
      </c>
      <c r="N135" s="213" t="s">
        <v>44</v>
      </c>
      <c r="O135" s="84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6" t="s">
        <v>313</v>
      </c>
      <c r="AT135" s="216" t="s">
        <v>139</v>
      </c>
      <c r="AU135" s="216" t="s">
        <v>80</v>
      </c>
      <c r="AY135" s="17" t="s">
        <v>138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7" t="s">
        <v>80</v>
      </c>
      <c r="BK135" s="217">
        <f>ROUND(I135*H135,2)</f>
        <v>0</v>
      </c>
      <c r="BL135" s="17" t="s">
        <v>313</v>
      </c>
      <c r="BM135" s="216" t="s">
        <v>457</v>
      </c>
    </row>
    <row r="136" s="2" customFormat="1">
      <c r="A136" s="38"/>
      <c r="B136" s="39"/>
      <c r="C136" s="205" t="s">
        <v>458</v>
      </c>
      <c r="D136" s="205" t="s">
        <v>139</v>
      </c>
      <c r="E136" s="206" t="s">
        <v>459</v>
      </c>
      <c r="F136" s="207" t="s">
        <v>460</v>
      </c>
      <c r="G136" s="208" t="s">
        <v>142</v>
      </c>
      <c r="H136" s="209">
        <v>3</v>
      </c>
      <c r="I136" s="210"/>
      <c r="J136" s="211">
        <f>ROUND(I136*H136,2)</f>
        <v>0</v>
      </c>
      <c r="K136" s="207" t="s">
        <v>143</v>
      </c>
      <c r="L136" s="44"/>
      <c r="M136" s="212" t="s">
        <v>21</v>
      </c>
      <c r="N136" s="213" t="s">
        <v>44</v>
      </c>
      <c r="O136" s="84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6" t="s">
        <v>313</v>
      </c>
      <c r="AT136" s="216" t="s">
        <v>139</v>
      </c>
      <c r="AU136" s="216" t="s">
        <v>80</v>
      </c>
      <c r="AY136" s="17" t="s">
        <v>138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7" t="s">
        <v>80</v>
      </c>
      <c r="BK136" s="217">
        <f>ROUND(I136*H136,2)</f>
        <v>0</v>
      </c>
      <c r="BL136" s="17" t="s">
        <v>313</v>
      </c>
      <c r="BM136" s="216" t="s">
        <v>461</v>
      </c>
    </row>
    <row r="137" s="2" customFormat="1" ht="78" customHeight="1">
      <c r="A137" s="38"/>
      <c r="B137" s="39"/>
      <c r="C137" s="205" t="s">
        <v>462</v>
      </c>
      <c r="D137" s="205" t="s">
        <v>139</v>
      </c>
      <c r="E137" s="206" t="s">
        <v>463</v>
      </c>
      <c r="F137" s="207" t="s">
        <v>464</v>
      </c>
      <c r="G137" s="208" t="s">
        <v>142</v>
      </c>
      <c r="H137" s="209">
        <v>1</v>
      </c>
      <c r="I137" s="210"/>
      <c r="J137" s="211">
        <f>ROUND(I137*H137,2)</f>
        <v>0</v>
      </c>
      <c r="K137" s="207" t="s">
        <v>143</v>
      </c>
      <c r="L137" s="44"/>
      <c r="M137" s="251" t="s">
        <v>21</v>
      </c>
      <c r="N137" s="252" t="s">
        <v>44</v>
      </c>
      <c r="O137" s="253"/>
      <c r="P137" s="254">
        <f>O137*H137</f>
        <v>0</v>
      </c>
      <c r="Q137" s="254">
        <v>0</v>
      </c>
      <c r="R137" s="254">
        <f>Q137*H137</f>
        <v>0</v>
      </c>
      <c r="S137" s="254">
        <v>0</v>
      </c>
      <c r="T137" s="25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6" t="s">
        <v>313</v>
      </c>
      <c r="AT137" s="216" t="s">
        <v>139</v>
      </c>
      <c r="AU137" s="216" t="s">
        <v>80</v>
      </c>
      <c r="AY137" s="17" t="s">
        <v>138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7" t="s">
        <v>80</v>
      </c>
      <c r="BK137" s="217">
        <f>ROUND(I137*H137,2)</f>
        <v>0</v>
      </c>
      <c r="BL137" s="17" t="s">
        <v>313</v>
      </c>
      <c r="BM137" s="216" t="s">
        <v>465</v>
      </c>
    </row>
    <row r="138" s="2" customFormat="1" ht="6.96" customHeight="1">
      <c r="A138" s="38"/>
      <c r="B138" s="59"/>
      <c r="C138" s="60"/>
      <c r="D138" s="60"/>
      <c r="E138" s="60"/>
      <c r="F138" s="60"/>
      <c r="G138" s="60"/>
      <c r="H138" s="60"/>
      <c r="I138" s="60"/>
      <c r="J138" s="60"/>
      <c r="K138" s="60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XbEWQgHkAt3opWcM1ZcDpddkSxtaPXP/VkdLz5NPm+06VprY1THlj6MDrCmaUY6PWFAkKb1guM4ml3NFRUhnGg==" hashValue="us6vjiiZG7UoigK7V8UdodABu+T2s7cxORZ7YX/qHRB3AN9HaqOS25D8H97tmp5EzUyEj0lXdcygAt3BViXzBQ==" algorithmName="SHA-512" password="CC35"/>
  <autoFilter ref="C85:K1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112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zakázky'!K6</f>
        <v>Údržba, opravy a odstraňování závad u SSZT 2020-2021 - Oprava napájecích zdrojů</v>
      </c>
      <c r="F7" s="142"/>
      <c r="G7" s="142"/>
      <c r="H7" s="142"/>
      <c r="L7" s="20"/>
    </row>
    <row r="8" s="1" customFormat="1" ht="12" customHeight="1">
      <c r="B8" s="20"/>
      <c r="D8" s="142" t="s">
        <v>113</v>
      </c>
      <c r="L8" s="20"/>
    </row>
    <row r="9" s="2" customFormat="1" ht="16.5" customHeight="1">
      <c r="A9" s="38"/>
      <c r="B9" s="44"/>
      <c r="C9" s="38"/>
      <c r="D9" s="38"/>
      <c r="E9" s="143" t="s">
        <v>305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115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466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21</v>
      </c>
      <c r="G13" s="38"/>
      <c r="H13" s="38"/>
      <c r="I13" s="142" t="s">
        <v>20</v>
      </c>
      <c r="J13" s="133" t="s">
        <v>21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22</v>
      </c>
      <c r="E14" s="38"/>
      <c r="F14" s="133" t="s">
        <v>33</v>
      </c>
      <c r="G14" s="38"/>
      <c r="H14" s="38"/>
      <c r="I14" s="142" t="s">
        <v>24</v>
      </c>
      <c r="J14" s="146" t="str">
        <f>'Rekapitulace zakázky'!AN8</f>
        <v>3. 3. 2021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26</v>
      </c>
      <c r="E16" s="38"/>
      <c r="F16" s="38"/>
      <c r="G16" s="38"/>
      <c r="H16" s="38"/>
      <c r="I16" s="142" t="s">
        <v>27</v>
      </c>
      <c r="J16" s="133" t="s">
        <v>21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307</v>
      </c>
      <c r="F17" s="38"/>
      <c r="G17" s="38"/>
      <c r="H17" s="38"/>
      <c r="I17" s="142" t="s">
        <v>29</v>
      </c>
      <c r="J17" s="133" t="s">
        <v>21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30</v>
      </c>
      <c r="E19" s="38"/>
      <c r="F19" s="38"/>
      <c r="G19" s="38"/>
      <c r="H19" s="38"/>
      <c r="I19" s="142" t="s">
        <v>27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29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32</v>
      </c>
      <c r="E22" s="38"/>
      <c r="F22" s="38"/>
      <c r="G22" s="38"/>
      <c r="H22" s="38"/>
      <c r="I22" s="142" t="s">
        <v>27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29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35</v>
      </c>
      <c r="E25" s="38"/>
      <c r="F25" s="38"/>
      <c r="G25" s="38"/>
      <c r="H25" s="38"/>
      <c r="I25" s="142" t="s">
        <v>27</v>
      </c>
      <c r="J25" s="133" t="s">
        <v>21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308</v>
      </c>
      <c r="F26" s="38"/>
      <c r="G26" s="38"/>
      <c r="H26" s="38"/>
      <c r="I26" s="142" t="s">
        <v>29</v>
      </c>
      <c r="J26" s="133" t="s">
        <v>21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47"/>
      <c r="B29" s="148"/>
      <c r="C29" s="147"/>
      <c r="D29" s="147"/>
      <c r="E29" s="149" t="s">
        <v>309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ROUND(J98,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ROUND((SUM(BE98:BE191)),  2)</f>
        <v>0</v>
      </c>
      <c r="G35" s="38"/>
      <c r="H35" s="38"/>
      <c r="I35" s="157">
        <v>0.20999999999999999</v>
      </c>
      <c r="J35" s="156">
        <f>ROUND(((SUM(BE98:BE191))*I35),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ROUND((SUM(BF98:BF191)),  2)</f>
        <v>0</v>
      </c>
      <c r="G36" s="38"/>
      <c r="H36" s="38"/>
      <c r="I36" s="157">
        <v>0.14999999999999999</v>
      </c>
      <c r="J36" s="156">
        <f>ROUND(((SUM(BF98:BF191))*I36),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ROUND((SUM(BG98:BG191)),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ROUND((SUM(BH98:BH191)),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ROUND((SUM(BI98:BI191)),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Údržba, opravy a odstraňování závad u SSZT 2020-2021 - Oprava napájecích zdrojů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113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305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02 - NS Jablunkov - stavební část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 xml:space="preserve"> </v>
      </c>
      <c r="G56" s="40"/>
      <c r="H56" s="40"/>
      <c r="I56" s="32" t="s">
        <v>24</v>
      </c>
      <c r="J56" s="72" t="str">
        <f>IF(J14="","",J14)</f>
        <v>3. 3. 2021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26</v>
      </c>
      <c r="D58" s="40"/>
      <c r="E58" s="40"/>
      <c r="F58" s="27" t="str">
        <f>E17</f>
        <v>Správa železnic, s.o.</v>
      </c>
      <c r="G58" s="40"/>
      <c r="H58" s="40"/>
      <c r="I58" s="32" t="s">
        <v>32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30</v>
      </c>
      <c r="D59" s="40"/>
      <c r="E59" s="40"/>
      <c r="F59" s="27" t="str">
        <f>IF(E20="","",E20)</f>
        <v>Vyplň údaj</v>
      </c>
      <c r="G59" s="40"/>
      <c r="H59" s="40"/>
      <c r="I59" s="32" t="s">
        <v>35</v>
      </c>
      <c r="J59" s="36" t="str">
        <f>E26</f>
        <v>Jiří Kupczyn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118</v>
      </c>
      <c r="D61" s="171"/>
      <c r="E61" s="171"/>
      <c r="F61" s="171"/>
      <c r="G61" s="171"/>
      <c r="H61" s="171"/>
      <c r="I61" s="171"/>
      <c r="J61" s="172" t="s">
        <v>119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J98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120</v>
      </c>
    </row>
    <row r="64" s="9" customFormat="1" ht="24.96" customHeight="1">
      <c r="A64" s="9"/>
      <c r="B64" s="174"/>
      <c r="C64" s="175"/>
      <c r="D64" s="176" t="s">
        <v>467</v>
      </c>
      <c r="E64" s="177"/>
      <c r="F64" s="177"/>
      <c r="G64" s="177"/>
      <c r="H64" s="177"/>
      <c r="I64" s="177"/>
      <c r="J64" s="178">
        <f>J99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4" customFormat="1" ht="19.92" customHeight="1">
      <c r="A65" s="14"/>
      <c r="B65" s="256"/>
      <c r="C65" s="125"/>
      <c r="D65" s="257" t="s">
        <v>468</v>
      </c>
      <c r="E65" s="258"/>
      <c r="F65" s="258"/>
      <c r="G65" s="258"/>
      <c r="H65" s="258"/>
      <c r="I65" s="258"/>
      <c r="J65" s="259">
        <f>J100</f>
        <v>0</v>
      </c>
      <c r="K65" s="125"/>
      <c r="L65" s="260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="14" customFormat="1" ht="19.92" customHeight="1">
      <c r="A66" s="14"/>
      <c r="B66" s="256"/>
      <c r="C66" s="125"/>
      <c r="D66" s="257" t="s">
        <v>469</v>
      </c>
      <c r="E66" s="258"/>
      <c r="F66" s="258"/>
      <c r="G66" s="258"/>
      <c r="H66" s="258"/>
      <c r="I66" s="258"/>
      <c r="J66" s="259">
        <f>J103</f>
        <v>0</v>
      </c>
      <c r="K66" s="125"/>
      <c r="L66" s="260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</row>
    <row r="67" s="14" customFormat="1" ht="19.92" customHeight="1">
      <c r="A67" s="14"/>
      <c r="B67" s="256"/>
      <c r="C67" s="125"/>
      <c r="D67" s="257" t="s">
        <v>470</v>
      </c>
      <c r="E67" s="258"/>
      <c r="F67" s="258"/>
      <c r="G67" s="258"/>
      <c r="H67" s="258"/>
      <c r="I67" s="258"/>
      <c r="J67" s="259">
        <f>J126</f>
        <v>0</v>
      </c>
      <c r="K67" s="125"/>
      <c r="L67" s="260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</row>
    <row r="68" s="14" customFormat="1" ht="19.92" customHeight="1">
      <c r="A68" s="14"/>
      <c r="B68" s="256"/>
      <c r="C68" s="125"/>
      <c r="D68" s="257" t="s">
        <v>471</v>
      </c>
      <c r="E68" s="258"/>
      <c r="F68" s="258"/>
      <c r="G68" s="258"/>
      <c r="H68" s="258"/>
      <c r="I68" s="258"/>
      <c r="J68" s="259">
        <f>J137</f>
        <v>0</v>
      </c>
      <c r="K68" s="125"/>
      <c r="L68" s="260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</row>
    <row r="69" s="14" customFormat="1" ht="19.92" customHeight="1">
      <c r="A69" s="14"/>
      <c r="B69" s="256"/>
      <c r="C69" s="125"/>
      <c r="D69" s="257" t="s">
        <v>472</v>
      </c>
      <c r="E69" s="258"/>
      <c r="F69" s="258"/>
      <c r="G69" s="258"/>
      <c r="H69" s="258"/>
      <c r="I69" s="258"/>
      <c r="J69" s="259">
        <f>J145</f>
        <v>0</v>
      </c>
      <c r="K69" s="125"/>
      <c r="L69" s="260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</row>
    <row r="70" s="9" customFormat="1" ht="24.96" customHeight="1">
      <c r="A70" s="9"/>
      <c r="B70" s="174"/>
      <c r="C70" s="175"/>
      <c r="D70" s="176" t="s">
        <v>473</v>
      </c>
      <c r="E70" s="177"/>
      <c r="F70" s="177"/>
      <c r="G70" s="177"/>
      <c r="H70" s="177"/>
      <c r="I70" s="177"/>
      <c r="J70" s="178">
        <f>J147</f>
        <v>0</v>
      </c>
      <c r="K70" s="175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4" customFormat="1" ht="19.92" customHeight="1">
      <c r="A71" s="14"/>
      <c r="B71" s="256"/>
      <c r="C71" s="125"/>
      <c r="D71" s="257" t="s">
        <v>474</v>
      </c>
      <c r="E71" s="258"/>
      <c r="F71" s="258"/>
      <c r="G71" s="258"/>
      <c r="H71" s="258"/>
      <c r="I71" s="258"/>
      <c r="J71" s="259">
        <f>J148</f>
        <v>0</v>
      </c>
      <c r="K71" s="125"/>
      <c r="L71" s="260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</row>
    <row r="72" s="14" customFormat="1" ht="19.92" customHeight="1">
      <c r="A72" s="14"/>
      <c r="B72" s="256"/>
      <c r="C72" s="125"/>
      <c r="D72" s="257" t="s">
        <v>475</v>
      </c>
      <c r="E72" s="258"/>
      <c r="F72" s="258"/>
      <c r="G72" s="258"/>
      <c r="H72" s="258"/>
      <c r="I72" s="258"/>
      <c r="J72" s="259">
        <f>J151</f>
        <v>0</v>
      </c>
      <c r="K72" s="125"/>
      <c r="L72" s="260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</row>
    <row r="73" s="14" customFormat="1" ht="19.92" customHeight="1">
      <c r="A73" s="14"/>
      <c r="B73" s="256"/>
      <c r="C73" s="125"/>
      <c r="D73" s="257" t="s">
        <v>476</v>
      </c>
      <c r="E73" s="258"/>
      <c r="F73" s="258"/>
      <c r="G73" s="258"/>
      <c r="H73" s="258"/>
      <c r="I73" s="258"/>
      <c r="J73" s="259">
        <f>J154</f>
        <v>0</v>
      </c>
      <c r="K73" s="125"/>
      <c r="L73" s="260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</row>
    <row r="74" s="14" customFormat="1" ht="19.92" customHeight="1">
      <c r="A74" s="14"/>
      <c r="B74" s="256"/>
      <c r="C74" s="125"/>
      <c r="D74" s="257" t="s">
        <v>477</v>
      </c>
      <c r="E74" s="258"/>
      <c r="F74" s="258"/>
      <c r="G74" s="258"/>
      <c r="H74" s="258"/>
      <c r="I74" s="258"/>
      <c r="J74" s="259">
        <f>J172</f>
        <v>0</v>
      </c>
      <c r="K74" s="125"/>
      <c r="L74" s="260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</row>
    <row r="75" s="14" customFormat="1" ht="19.92" customHeight="1">
      <c r="A75" s="14"/>
      <c r="B75" s="256"/>
      <c r="C75" s="125"/>
      <c r="D75" s="257" t="s">
        <v>478</v>
      </c>
      <c r="E75" s="258"/>
      <c r="F75" s="258"/>
      <c r="G75" s="258"/>
      <c r="H75" s="258"/>
      <c r="I75" s="258"/>
      <c r="J75" s="259">
        <f>J179</f>
        <v>0</v>
      </c>
      <c r="K75" s="125"/>
      <c r="L75" s="260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</row>
    <row r="76" s="9" customFormat="1" ht="24.96" customHeight="1">
      <c r="A76" s="9"/>
      <c r="B76" s="174"/>
      <c r="C76" s="175"/>
      <c r="D76" s="176" t="s">
        <v>479</v>
      </c>
      <c r="E76" s="177"/>
      <c r="F76" s="177"/>
      <c r="G76" s="177"/>
      <c r="H76" s="177"/>
      <c r="I76" s="177"/>
      <c r="J76" s="178">
        <f>J189</f>
        <v>0</v>
      </c>
      <c r="K76" s="175"/>
      <c r="L76" s="17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59"/>
      <c r="C78" s="60"/>
      <c r="D78" s="60"/>
      <c r="E78" s="60"/>
      <c r="F78" s="60"/>
      <c r="G78" s="60"/>
      <c r="H78" s="60"/>
      <c r="I78" s="60"/>
      <c r="J78" s="60"/>
      <c r="K78" s="6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82" s="2" customFormat="1" ht="6.96" customHeight="1">
      <c r="A82" s="38"/>
      <c r="B82" s="61"/>
      <c r="C82" s="62"/>
      <c r="D82" s="62"/>
      <c r="E82" s="62"/>
      <c r="F82" s="62"/>
      <c r="G82" s="62"/>
      <c r="H82" s="62"/>
      <c r="I82" s="62"/>
      <c r="J82" s="62"/>
      <c r="K82" s="62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4.96" customHeight="1">
      <c r="A83" s="38"/>
      <c r="B83" s="39"/>
      <c r="C83" s="23" t="s">
        <v>122</v>
      </c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16</v>
      </c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6.25" customHeight="1">
      <c r="A86" s="38"/>
      <c r="B86" s="39"/>
      <c r="C86" s="40"/>
      <c r="D86" s="40"/>
      <c r="E86" s="169" t="str">
        <f>E7</f>
        <v>Údržba, opravy a odstraňování závad u SSZT 2020-2021 - Oprava napájecích zdrojů</v>
      </c>
      <c r="F86" s="32"/>
      <c r="G86" s="32"/>
      <c r="H86" s="32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" customFormat="1" ht="12" customHeight="1">
      <c r="B87" s="21"/>
      <c r="C87" s="32" t="s">
        <v>113</v>
      </c>
      <c r="D87" s="22"/>
      <c r="E87" s="22"/>
      <c r="F87" s="22"/>
      <c r="G87" s="22"/>
      <c r="H87" s="22"/>
      <c r="I87" s="22"/>
      <c r="J87" s="22"/>
      <c r="K87" s="22"/>
      <c r="L87" s="20"/>
    </row>
    <row r="88" s="2" customFormat="1" ht="16.5" customHeight="1">
      <c r="A88" s="38"/>
      <c r="B88" s="39"/>
      <c r="C88" s="40"/>
      <c r="D88" s="40"/>
      <c r="E88" s="169" t="s">
        <v>305</v>
      </c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115</v>
      </c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6.5" customHeight="1">
      <c r="A90" s="38"/>
      <c r="B90" s="39"/>
      <c r="C90" s="40"/>
      <c r="D90" s="40"/>
      <c r="E90" s="69" t="str">
        <f>E11</f>
        <v>02 - NS Jablunkov - stavební část</v>
      </c>
      <c r="F90" s="40"/>
      <c r="G90" s="40"/>
      <c r="H90" s="40"/>
      <c r="I90" s="40"/>
      <c r="J90" s="40"/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2" customHeight="1">
      <c r="A92" s="38"/>
      <c r="B92" s="39"/>
      <c r="C92" s="32" t="s">
        <v>22</v>
      </c>
      <c r="D92" s="40"/>
      <c r="E92" s="40"/>
      <c r="F92" s="27" t="str">
        <f>F14</f>
        <v xml:space="preserve"> </v>
      </c>
      <c r="G92" s="40"/>
      <c r="H92" s="40"/>
      <c r="I92" s="32" t="s">
        <v>24</v>
      </c>
      <c r="J92" s="72" t="str">
        <f>IF(J14="","",J14)</f>
        <v>3. 3. 2021</v>
      </c>
      <c r="K92" s="40"/>
      <c r="L92" s="14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6.96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14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26</v>
      </c>
      <c r="D94" s="40"/>
      <c r="E94" s="40"/>
      <c r="F94" s="27" t="str">
        <f>E17</f>
        <v>Správa železnic, s.o.</v>
      </c>
      <c r="G94" s="40"/>
      <c r="H94" s="40"/>
      <c r="I94" s="32" t="s">
        <v>32</v>
      </c>
      <c r="J94" s="36" t="str">
        <f>E23</f>
        <v xml:space="preserve"> </v>
      </c>
      <c r="K94" s="40"/>
      <c r="L94" s="14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30</v>
      </c>
      <c r="D95" s="40"/>
      <c r="E95" s="40"/>
      <c r="F95" s="27" t="str">
        <f>IF(E20="","",E20)</f>
        <v>Vyplň údaj</v>
      </c>
      <c r="G95" s="40"/>
      <c r="H95" s="40"/>
      <c r="I95" s="32" t="s">
        <v>35</v>
      </c>
      <c r="J95" s="36" t="str">
        <f>E26</f>
        <v>Jiří Kupczyn</v>
      </c>
      <c r="K95" s="40"/>
      <c r="L95" s="14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14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10" customFormat="1" ht="29.28" customHeight="1">
      <c r="A97" s="180"/>
      <c r="B97" s="181"/>
      <c r="C97" s="182" t="s">
        <v>123</v>
      </c>
      <c r="D97" s="183" t="s">
        <v>58</v>
      </c>
      <c r="E97" s="183" t="s">
        <v>54</v>
      </c>
      <c r="F97" s="183" t="s">
        <v>55</v>
      </c>
      <c r="G97" s="183" t="s">
        <v>124</v>
      </c>
      <c r="H97" s="183" t="s">
        <v>125</v>
      </c>
      <c r="I97" s="183" t="s">
        <v>126</v>
      </c>
      <c r="J97" s="183" t="s">
        <v>119</v>
      </c>
      <c r="K97" s="184" t="s">
        <v>127</v>
      </c>
      <c r="L97" s="185"/>
      <c r="M97" s="92" t="s">
        <v>21</v>
      </c>
      <c r="N97" s="93" t="s">
        <v>43</v>
      </c>
      <c r="O97" s="93" t="s">
        <v>128</v>
      </c>
      <c r="P97" s="93" t="s">
        <v>129</v>
      </c>
      <c r="Q97" s="93" t="s">
        <v>130</v>
      </c>
      <c r="R97" s="93" t="s">
        <v>131</v>
      </c>
      <c r="S97" s="93" t="s">
        <v>132</v>
      </c>
      <c r="T97" s="94" t="s">
        <v>133</v>
      </c>
      <c r="U97" s="180"/>
      <c r="V97" s="180"/>
      <c r="W97" s="180"/>
      <c r="X97" s="180"/>
      <c r="Y97" s="180"/>
      <c r="Z97" s="180"/>
      <c r="AA97" s="180"/>
      <c r="AB97" s="180"/>
      <c r="AC97" s="180"/>
      <c r="AD97" s="180"/>
      <c r="AE97" s="180"/>
    </row>
    <row r="98" s="2" customFormat="1" ht="22.8" customHeight="1">
      <c r="A98" s="38"/>
      <c r="B98" s="39"/>
      <c r="C98" s="99" t="s">
        <v>134</v>
      </c>
      <c r="D98" s="40"/>
      <c r="E98" s="40"/>
      <c r="F98" s="40"/>
      <c r="G98" s="40"/>
      <c r="H98" s="40"/>
      <c r="I98" s="40"/>
      <c r="J98" s="186">
        <f>BK98</f>
        <v>0</v>
      </c>
      <c r="K98" s="40"/>
      <c r="L98" s="44"/>
      <c r="M98" s="95"/>
      <c r="N98" s="187"/>
      <c r="O98" s="96"/>
      <c r="P98" s="188">
        <f>P99+P147+P189</f>
        <v>0</v>
      </c>
      <c r="Q98" s="96"/>
      <c r="R98" s="188">
        <f>R99+R147+R189</f>
        <v>9.2241894116654972</v>
      </c>
      <c r="S98" s="96"/>
      <c r="T98" s="189">
        <f>T99+T147+T189</f>
        <v>2.89872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72</v>
      </c>
      <c r="AU98" s="17" t="s">
        <v>120</v>
      </c>
      <c r="BK98" s="190">
        <f>BK99+BK147+BK189</f>
        <v>0</v>
      </c>
    </row>
    <row r="99" s="11" customFormat="1" ht="25.92" customHeight="1">
      <c r="A99" s="11"/>
      <c r="B99" s="191"/>
      <c r="C99" s="192"/>
      <c r="D99" s="193" t="s">
        <v>72</v>
      </c>
      <c r="E99" s="194" t="s">
        <v>480</v>
      </c>
      <c r="F99" s="194" t="s">
        <v>481</v>
      </c>
      <c r="G99" s="192"/>
      <c r="H99" s="192"/>
      <c r="I99" s="195"/>
      <c r="J99" s="196">
        <f>BK99</f>
        <v>0</v>
      </c>
      <c r="K99" s="192"/>
      <c r="L99" s="197"/>
      <c r="M99" s="198"/>
      <c r="N99" s="199"/>
      <c r="O99" s="199"/>
      <c r="P99" s="200">
        <f>P100+P103+P126+P137+P145</f>
        <v>0</v>
      </c>
      <c r="Q99" s="199"/>
      <c r="R99" s="200">
        <f>R100+R103+R126+R137+R145</f>
        <v>8.8728013596654982</v>
      </c>
      <c r="S99" s="199"/>
      <c r="T99" s="201">
        <f>T100+T103+T126+T137+T145</f>
        <v>2.89872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202" t="s">
        <v>80</v>
      </c>
      <c r="AT99" s="203" t="s">
        <v>72</v>
      </c>
      <c r="AU99" s="203" t="s">
        <v>73</v>
      </c>
      <c r="AY99" s="202" t="s">
        <v>138</v>
      </c>
      <c r="BK99" s="204">
        <f>BK100+BK103+BK126+BK137+BK145</f>
        <v>0</v>
      </c>
    </row>
    <row r="100" s="11" customFormat="1" ht="22.8" customHeight="1">
      <c r="A100" s="11"/>
      <c r="B100" s="191"/>
      <c r="C100" s="192"/>
      <c r="D100" s="193" t="s">
        <v>72</v>
      </c>
      <c r="E100" s="261" t="s">
        <v>156</v>
      </c>
      <c r="F100" s="261" t="s">
        <v>482</v>
      </c>
      <c r="G100" s="192"/>
      <c r="H100" s="192"/>
      <c r="I100" s="195"/>
      <c r="J100" s="262">
        <f>BK100</f>
        <v>0</v>
      </c>
      <c r="K100" s="192"/>
      <c r="L100" s="197"/>
      <c r="M100" s="198"/>
      <c r="N100" s="199"/>
      <c r="O100" s="199"/>
      <c r="P100" s="200">
        <f>SUM(P101:P102)</f>
        <v>0</v>
      </c>
      <c r="Q100" s="199"/>
      <c r="R100" s="200">
        <f>SUM(R101:R102)</f>
        <v>0.93874999999999997</v>
      </c>
      <c r="S100" s="199"/>
      <c r="T100" s="201">
        <f>SUM(T101:T102)</f>
        <v>0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R100" s="202" t="s">
        <v>80</v>
      </c>
      <c r="AT100" s="203" t="s">
        <v>72</v>
      </c>
      <c r="AU100" s="203" t="s">
        <v>80</v>
      </c>
      <c r="AY100" s="202" t="s">
        <v>138</v>
      </c>
      <c r="BK100" s="204">
        <f>SUM(BK101:BK102)</f>
        <v>0</v>
      </c>
    </row>
    <row r="101" s="2" customFormat="1">
      <c r="A101" s="38"/>
      <c r="B101" s="39"/>
      <c r="C101" s="205" t="s">
        <v>80</v>
      </c>
      <c r="D101" s="205" t="s">
        <v>139</v>
      </c>
      <c r="E101" s="206" t="s">
        <v>483</v>
      </c>
      <c r="F101" s="207" t="s">
        <v>484</v>
      </c>
      <c r="G101" s="208" t="s">
        <v>485</v>
      </c>
      <c r="H101" s="209">
        <v>0.5</v>
      </c>
      <c r="I101" s="210"/>
      <c r="J101" s="211">
        <f>ROUND(I101*H101,2)</f>
        <v>0</v>
      </c>
      <c r="K101" s="207" t="s">
        <v>486</v>
      </c>
      <c r="L101" s="44"/>
      <c r="M101" s="212" t="s">
        <v>21</v>
      </c>
      <c r="N101" s="213" t="s">
        <v>44</v>
      </c>
      <c r="O101" s="84"/>
      <c r="P101" s="214">
        <f>O101*H101</f>
        <v>0</v>
      </c>
      <c r="Q101" s="214">
        <v>1.8775</v>
      </c>
      <c r="R101" s="214">
        <f>Q101*H101</f>
        <v>0.93874999999999997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137</v>
      </c>
      <c r="AT101" s="216" t="s">
        <v>139</v>
      </c>
      <c r="AU101" s="216" t="s">
        <v>82</v>
      </c>
      <c r="AY101" s="17" t="s">
        <v>138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80</v>
      </c>
      <c r="BK101" s="217">
        <f>ROUND(I101*H101,2)</f>
        <v>0</v>
      </c>
      <c r="BL101" s="17" t="s">
        <v>137</v>
      </c>
      <c r="BM101" s="216" t="s">
        <v>487</v>
      </c>
    </row>
    <row r="102" s="12" customFormat="1">
      <c r="A102" s="12"/>
      <c r="B102" s="218"/>
      <c r="C102" s="219"/>
      <c r="D102" s="220" t="s">
        <v>145</v>
      </c>
      <c r="E102" s="221" t="s">
        <v>21</v>
      </c>
      <c r="F102" s="222" t="s">
        <v>488</v>
      </c>
      <c r="G102" s="219"/>
      <c r="H102" s="223">
        <v>0.5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29" t="s">
        <v>145</v>
      </c>
      <c r="AU102" s="229" t="s">
        <v>82</v>
      </c>
      <c r="AV102" s="12" t="s">
        <v>82</v>
      </c>
      <c r="AW102" s="12" t="s">
        <v>34</v>
      </c>
      <c r="AX102" s="12" t="s">
        <v>80</v>
      </c>
      <c r="AY102" s="229" t="s">
        <v>138</v>
      </c>
    </row>
    <row r="103" s="11" customFormat="1" ht="22.8" customHeight="1">
      <c r="A103" s="11"/>
      <c r="B103" s="191"/>
      <c r="C103" s="192"/>
      <c r="D103" s="193" t="s">
        <v>72</v>
      </c>
      <c r="E103" s="261" t="s">
        <v>188</v>
      </c>
      <c r="F103" s="261" t="s">
        <v>489</v>
      </c>
      <c r="G103" s="192"/>
      <c r="H103" s="192"/>
      <c r="I103" s="195"/>
      <c r="J103" s="262">
        <f>BK103</f>
        <v>0</v>
      </c>
      <c r="K103" s="192"/>
      <c r="L103" s="197"/>
      <c r="M103" s="198"/>
      <c r="N103" s="199"/>
      <c r="O103" s="199"/>
      <c r="P103" s="200">
        <f>SUM(P104:P125)</f>
        <v>0</v>
      </c>
      <c r="Q103" s="199"/>
      <c r="R103" s="200">
        <f>SUM(R104:R125)</f>
        <v>7.933036009665499</v>
      </c>
      <c r="S103" s="199"/>
      <c r="T103" s="201">
        <f>SUM(T104:T125)</f>
        <v>0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R103" s="202" t="s">
        <v>80</v>
      </c>
      <c r="AT103" s="203" t="s">
        <v>72</v>
      </c>
      <c r="AU103" s="203" t="s">
        <v>80</v>
      </c>
      <c r="AY103" s="202" t="s">
        <v>138</v>
      </c>
      <c r="BK103" s="204">
        <f>SUM(BK104:BK125)</f>
        <v>0</v>
      </c>
    </row>
    <row r="104" s="2" customFormat="1" ht="33" customHeight="1">
      <c r="A104" s="38"/>
      <c r="B104" s="39"/>
      <c r="C104" s="205" t="s">
        <v>82</v>
      </c>
      <c r="D104" s="205" t="s">
        <v>139</v>
      </c>
      <c r="E104" s="206" t="s">
        <v>490</v>
      </c>
      <c r="F104" s="207" t="s">
        <v>491</v>
      </c>
      <c r="G104" s="208" t="s">
        <v>326</v>
      </c>
      <c r="H104" s="209">
        <v>23.760000000000002</v>
      </c>
      <c r="I104" s="210"/>
      <c r="J104" s="211">
        <f>ROUND(I104*H104,2)</f>
        <v>0</v>
      </c>
      <c r="K104" s="207" t="s">
        <v>486</v>
      </c>
      <c r="L104" s="44"/>
      <c r="M104" s="212" t="s">
        <v>21</v>
      </c>
      <c r="N104" s="213" t="s">
        <v>44</v>
      </c>
      <c r="O104" s="84"/>
      <c r="P104" s="214">
        <f>O104*H104</f>
        <v>0</v>
      </c>
      <c r="Q104" s="214">
        <v>0.000263</v>
      </c>
      <c r="R104" s="214">
        <f>Q104*H104</f>
        <v>0.0062488800000000001</v>
      </c>
      <c r="S104" s="214">
        <v>0</v>
      </c>
      <c r="T104" s="21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137</v>
      </c>
      <c r="AT104" s="216" t="s">
        <v>139</v>
      </c>
      <c r="AU104" s="216" t="s">
        <v>82</v>
      </c>
      <c r="AY104" s="17" t="s">
        <v>138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80</v>
      </c>
      <c r="BK104" s="217">
        <f>ROUND(I104*H104,2)</f>
        <v>0</v>
      </c>
      <c r="BL104" s="17" t="s">
        <v>137</v>
      </c>
      <c r="BM104" s="216" t="s">
        <v>492</v>
      </c>
    </row>
    <row r="105" s="12" customFormat="1">
      <c r="A105" s="12"/>
      <c r="B105" s="218"/>
      <c r="C105" s="219"/>
      <c r="D105" s="220" t="s">
        <v>145</v>
      </c>
      <c r="E105" s="221" t="s">
        <v>21</v>
      </c>
      <c r="F105" s="222" t="s">
        <v>493</v>
      </c>
      <c r="G105" s="219"/>
      <c r="H105" s="223">
        <v>23.760000000000002</v>
      </c>
      <c r="I105" s="224"/>
      <c r="J105" s="219"/>
      <c r="K105" s="219"/>
      <c r="L105" s="225"/>
      <c r="M105" s="226"/>
      <c r="N105" s="227"/>
      <c r="O105" s="227"/>
      <c r="P105" s="227"/>
      <c r="Q105" s="227"/>
      <c r="R105" s="227"/>
      <c r="S105" s="227"/>
      <c r="T105" s="228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29" t="s">
        <v>145</v>
      </c>
      <c r="AU105" s="229" t="s">
        <v>82</v>
      </c>
      <c r="AV105" s="12" t="s">
        <v>82</v>
      </c>
      <c r="AW105" s="12" t="s">
        <v>34</v>
      </c>
      <c r="AX105" s="12" t="s">
        <v>80</v>
      </c>
      <c r="AY105" s="229" t="s">
        <v>138</v>
      </c>
    </row>
    <row r="106" s="2" customFormat="1">
      <c r="A106" s="38"/>
      <c r="B106" s="39"/>
      <c r="C106" s="205" t="s">
        <v>156</v>
      </c>
      <c r="D106" s="205" t="s">
        <v>139</v>
      </c>
      <c r="E106" s="206" t="s">
        <v>494</v>
      </c>
      <c r="F106" s="207" t="s">
        <v>495</v>
      </c>
      <c r="G106" s="208" t="s">
        <v>326</v>
      </c>
      <c r="H106" s="209">
        <v>23.760000000000002</v>
      </c>
      <c r="I106" s="210"/>
      <c r="J106" s="211">
        <f>ROUND(I106*H106,2)</f>
        <v>0</v>
      </c>
      <c r="K106" s="207" t="s">
        <v>486</v>
      </c>
      <c r="L106" s="44"/>
      <c r="M106" s="212" t="s">
        <v>21</v>
      </c>
      <c r="N106" s="213" t="s">
        <v>44</v>
      </c>
      <c r="O106" s="84"/>
      <c r="P106" s="214">
        <f>O106*H106</f>
        <v>0</v>
      </c>
      <c r="Q106" s="214">
        <v>0.0043839999999999999</v>
      </c>
      <c r="R106" s="214">
        <f>Q106*H106</f>
        <v>0.10416384000000001</v>
      </c>
      <c r="S106" s="214">
        <v>0</v>
      </c>
      <c r="T106" s="21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6" t="s">
        <v>137</v>
      </c>
      <c r="AT106" s="216" t="s">
        <v>139</v>
      </c>
      <c r="AU106" s="216" t="s">
        <v>82</v>
      </c>
      <c r="AY106" s="17" t="s">
        <v>138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7" t="s">
        <v>80</v>
      </c>
      <c r="BK106" s="217">
        <f>ROUND(I106*H106,2)</f>
        <v>0</v>
      </c>
      <c r="BL106" s="17" t="s">
        <v>137</v>
      </c>
      <c r="BM106" s="216" t="s">
        <v>496</v>
      </c>
    </row>
    <row r="107" s="12" customFormat="1">
      <c r="A107" s="12"/>
      <c r="B107" s="218"/>
      <c r="C107" s="219"/>
      <c r="D107" s="220" t="s">
        <v>145</v>
      </c>
      <c r="E107" s="221" t="s">
        <v>21</v>
      </c>
      <c r="F107" s="222" t="s">
        <v>493</v>
      </c>
      <c r="G107" s="219"/>
      <c r="H107" s="223">
        <v>23.760000000000002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29" t="s">
        <v>145</v>
      </c>
      <c r="AU107" s="229" t="s">
        <v>82</v>
      </c>
      <c r="AV107" s="12" t="s">
        <v>82</v>
      </c>
      <c r="AW107" s="12" t="s">
        <v>34</v>
      </c>
      <c r="AX107" s="12" t="s">
        <v>80</v>
      </c>
      <c r="AY107" s="229" t="s">
        <v>138</v>
      </c>
    </row>
    <row r="108" s="2" customFormat="1">
      <c r="A108" s="38"/>
      <c r="B108" s="39"/>
      <c r="C108" s="205" t="s">
        <v>137</v>
      </c>
      <c r="D108" s="205" t="s">
        <v>139</v>
      </c>
      <c r="E108" s="206" t="s">
        <v>497</v>
      </c>
      <c r="F108" s="207" t="s">
        <v>498</v>
      </c>
      <c r="G108" s="208" t="s">
        <v>326</v>
      </c>
      <c r="H108" s="209">
        <v>23.760000000000002</v>
      </c>
      <c r="I108" s="210"/>
      <c r="J108" s="211">
        <f>ROUND(I108*H108,2)</f>
        <v>0</v>
      </c>
      <c r="K108" s="207" t="s">
        <v>486</v>
      </c>
      <c r="L108" s="44"/>
      <c r="M108" s="212" t="s">
        <v>21</v>
      </c>
      <c r="N108" s="213" t="s">
        <v>44</v>
      </c>
      <c r="O108" s="84"/>
      <c r="P108" s="214">
        <f>O108*H108</f>
        <v>0</v>
      </c>
      <c r="Q108" s="214">
        <v>0.0030000000000000001</v>
      </c>
      <c r="R108" s="214">
        <f>Q108*H108</f>
        <v>0.07128000000000001</v>
      </c>
      <c r="S108" s="214">
        <v>0</v>
      </c>
      <c r="T108" s="21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6" t="s">
        <v>137</v>
      </c>
      <c r="AT108" s="216" t="s">
        <v>139</v>
      </c>
      <c r="AU108" s="216" t="s">
        <v>82</v>
      </c>
      <c r="AY108" s="17" t="s">
        <v>138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7" t="s">
        <v>80</v>
      </c>
      <c r="BK108" s="217">
        <f>ROUND(I108*H108,2)</f>
        <v>0</v>
      </c>
      <c r="BL108" s="17" t="s">
        <v>137</v>
      </c>
      <c r="BM108" s="216" t="s">
        <v>499</v>
      </c>
    </row>
    <row r="109" s="12" customFormat="1">
      <c r="A109" s="12"/>
      <c r="B109" s="218"/>
      <c r="C109" s="219"/>
      <c r="D109" s="220" t="s">
        <v>145</v>
      </c>
      <c r="E109" s="221" t="s">
        <v>21</v>
      </c>
      <c r="F109" s="222" t="s">
        <v>493</v>
      </c>
      <c r="G109" s="219"/>
      <c r="H109" s="223">
        <v>23.760000000000002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29" t="s">
        <v>145</v>
      </c>
      <c r="AU109" s="229" t="s">
        <v>82</v>
      </c>
      <c r="AV109" s="12" t="s">
        <v>82</v>
      </c>
      <c r="AW109" s="12" t="s">
        <v>34</v>
      </c>
      <c r="AX109" s="12" t="s">
        <v>80</v>
      </c>
      <c r="AY109" s="229" t="s">
        <v>138</v>
      </c>
    </row>
    <row r="110" s="2" customFormat="1" ht="33" customHeight="1">
      <c r="A110" s="38"/>
      <c r="B110" s="39"/>
      <c r="C110" s="205" t="s">
        <v>167</v>
      </c>
      <c r="D110" s="205" t="s">
        <v>139</v>
      </c>
      <c r="E110" s="206" t="s">
        <v>500</v>
      </c>
      <c r="F110" s="207" t="s">
        <v>501</v>
      </c>
      <c r="G110" s="208" t="s">
        <v>326</v>
      </c>
      <c r="H110" s="209">
        <v>91.079999999999998</v>
      </c>
      <c r="I110" s="210"/>
      <c r="J110" s="211">
        <f>ROUND(I110*H110,2)</f>
        <v>0</v>
      </c>
      <c r="K110" s="207" t="s">
        <v>486</v>
      </c>
      <c r="L110" s="44"/>
      <c r="M110" s="212" t="s">
        <v>21</v>
      </c>
      <c r="N110" s="213" t="s">
        <v>44</v>
      </c>
      <c r="O110" s="84"/>
      <c r="P110" s="214">
        <f>O110*H110</f>
        <v>0</v>
      </c>
      <c r="Q110" s="214">
        <v>0.000263</v>
      </c>
      <c r="R110" s="214">
        <f>Q110*H110</f>
        <v>0.023954039999999999</v>
      </c>
      <c r="S110" s="214">
        <v>0</v>
      </c>
      <c r="T110" s="21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6" t="s">
        <v>137</v>
      </c>
      <c r="AT110" s="216" t="s">
        <v>139</v>
      </c>
      <c r="AU110" s="216" t="s">
        <v>82</v>
      </c>
      <c r="AY110" s="17" t="s">
        <v>138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7" t="s">
        <v>80</v>
      </c>
      <c r="BK110" s="217">
        <f>ROUND(I110*H110,2)</f>
        <v>0</v>
      </c>
      <c r="BL110" s="17" t="s">
        <v>137</v>
      </c>
      <c r="BM110" s="216" t="s">
        <v>502</v>
      </c>
    </row>
    <row r="111" s="12" customFormat="1">
      <c r="A111" s="12"/>
      <c r="B111" s="218"/>
      <c r="C111" s="219"/>
      <c r="D111" s="220" t="s">
        <v>145</v>
      </c>
      <c r="E111" s="221" t="s">
        <v>21</v>
      </c>
      <c r="F111" s="222" t="s">
        <v>503</v>
      </c>
      <c r="G111" s="219"/>
      <c r="H111" s="223">
        <v>91.079999999999998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29" t="s">
        <v>145</v>
      </c>
      <c r="AU111" s="229" t="s">
        <v>82</v>
      </c>
      <c r="AV111" s="12" t="s">
        <v>82</v>
      </c>
      <c r="AW111" s="12" t="s">
        <v>34</v>
      </c>
      <c r="AX111" s="12" t="s">
        <v>80</v>
      </c>
      <c r="AY111" s="229" t="s">
        <v>138</v>
      </c>
    </row>
    <row r="112" s="2" customFormat="1">
      <c r="A112" s="38"/>
      <c r="B112" s="39"/>
      <c r="C112" s="205" t="s">
        <v>188</v>
      </c>
      <c r="D112" s="205" t="s">
        <v>139</v>
      </c>
      <c r="E112" s="206" t="s">
        <v>504</v>
      </c>
      <c r="F112" s="207" t="s">
        <v>505</v>
      </c>
      <c r="G112" s="208" t="s">
        <v>326</v>
      </c>
      <c r="H112" s="209">
        <v>91.079999999999998</v>
      </c>
      <c r="I112" s="210"/>
      <c r="J112" s="211">
        <f>ROUND(I112*H112,2)</f>
        <v>0</v>
      </c>
      <c r="K112" s="207" t="s">
        <v>486</v>
      </c>
      <c r="L112" s="44"/>
      <c r="M112" s="212" t="s">
        <v>21</v>
      </c>
      <c r="N112" s="213" t="s">
        <v>44</v>
      </c>
      <c r="O112" s="84"/>
      <c r="P112" s="214">
        <f>O112*H112</f>
        <v>0</v>
      </c>
      <c r="Q112" s="214">
        <v>0.0043839999999999999</v>
      </c>
      <c r="R112" s="214">
        <f>Q112*H112</f>
        <v>0.39929471999999999</v>
      </c>
      <c r="S112" s="214">
        <v>0</v>
      </c>
      <c r="T112" s="21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6" t="s">
        <v>137</v>
      </c>
      <c r="AT112" s="216" t="s">
        <v>139</v>
      </c>
      <c r="AU112" s="216" t="s">
        <v>82</v>
      </c>
      <c r="AY112" s="17" t="s">
        <v>138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7" t="s">
        <v>80</v>
      </c>
      <c r="BK112" s="217">
        <f>ROUND(I112*H112,2)</f>
        <v>0</v>
      </c>
      <c r="BL112" s="17" t="s">
        <v>137</v>
      </c>
      <c r="BM112" s="216" t="s">
        <v>506</v>
      </c>
    </row>
    <row r="113" s="12" customFormat="1">
      <c r="A113" s="12"/>
      <c r="B113" s="218"/>
      <c r="C113" s="219"/>
      <c r="D113" s="220" t="s">
        <v>145</v>
      </c>
      <c r="E113" s="221" t="s">
        <v>21</v>
      </c>
      <c r="F113" s="222" t="s">
        <v>503</v>
      </c>
      <c r="G113" s="219"/>
      <c r="H113" s="223">
        <v>91.079999999999998</v>
      </c>
      <c r="I113" s="224"/>
      <c r="J113" s="219"/>
      <c r="K113" s="219"/>
      <c r="L113" s="225"/>
      <c r="M113" s="226"/>
      <c r="N113" s="227"/>
      <c r="O113" s="227"/>
      <c r="P113" s="227"/>
      <c r="Q113" s="227"/>
      <c r="R113" s="227"/>
      <c r="S113" s="227"/>
      <c r="T113" s="228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29" t="s">
        <v>145</v>
      </c>
      <c r="AU113" s="229" t="s">
        <v>82</v>
      </c>
      <c r="AV113" s="12" t="s">
        <v>82</v>
      </c>
      <c r="AW113" s="12" t="s">
        <v>34</v>
      </c>
      <c r="AX113" s="12" t="s">
        <v>80</v>
      </c>
      <c r="AY113" s="229" t="s">
        <v>138</v>
      </c>
    </row>
    <row r="114" s="2" customFormat="1">
      <c r="A114" s="38"/>
      <c r="B114" s="39"/>
      <c r="C114" s="205" t="s">
        <v>192</v>
      </c>
      <c r="D114" s="205" t="s">
        <v>139</v>
      </c>
      <c r="E114" s="206" t="s">
        <v>507</v>
      </c>
      <c r="F114" s="207" t="s">
        <v>508</v>
      </c>
      <c r="G114" s="208" t="s">
        <v>326</v>
      </c>
      <c r="H114" s="209">
        <v>91.079999999999998</v>
      </c>
      <c r="I114" s="210"/>
      <c r="J114" s="211">
        <f>ROUND(I114*H114,2)</f>
        <v>0</v>
      </c>
      <c r="K114" s="207" t="s">
        <v>486</v>
      </c>
      <c r="L114" s="44"/>
      <c r="M114" s="212" t="s">
        <v>21</v>
      </c>
      <c r="N114" s="213" t="s">
        <v>44</v>
      </c>
      <c r="O114" s="84"/>
      <c r="P114" s="214">
        <f>O114*H114</f>
        <v>0</v>
      </c>
      <c r="Q114" s="214">
        <v>0.0030000000000000001</v>
      </c>
      <c r="R114" s="214">
        <f>Q114*H114</f>
        <v>0.27323999999999998</v>
      </c>
      <c r="S114" s="214">
        <v>0</v>
      </c>
      <c r="T114" s="21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6" t="s">
        <v>137</v>
      </c>
      <c r="AT114" s="216" t="s">
        <v>139</v>
      </c>
      <c r="AU114" s="216" t="s">
        <v>82</v>
      </c>
      <c r="AY114" s="17" t="s">
        <v>138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7" t="s">
        <v>80</v>
      </c>
      <c r="BK114" s="217">
        <f>ROUND(I114*H114,2)</f>
        <v>0</v>
      </c>
      <c r="BL114" s="17" t="s">
        <v>137</v>
      </c>
      <c r="BM114" s="216" t="s">
        <v>509</v>
      </c>
    </row>
    <row r="115" s="12" customFormat="1">
      <c r="A115" s="12"/>
      <c r="B115" s="218"/>
      <c r="C115" s="219"/>
      <c r="D115" s="220" t="s">
        <v>145</v>
      </c>
      <c r="E115" s="221" t="s">
        <v>21</v>
      </c>
      <c r="F115" s="222" t="s">
        <v>503</v>
      </c>
      <c r="G115" s="219"/>
      <c r="H115" s="223">
        <v>91.079999999999998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29" t="s">
        <v>145</v>
      </c>
      <c r="AU115" s="229" t="s">
        <v>82</v>
      </c>
      <c r="AV115" s="12" t="s">
        <v>82</v>
      </c>
      <c r="AW115" s="12" t="s">
        <v>34</v>
      </c>
      <c r="AX115" s="12" t="s">
        <v>80</v>
      </c>
      <c r="AY115" s="229" t="s">
        <v>138</v>
      </c>
    </row>
    <row r="116" s="2" customFormat="1" ht="44.25" customHeight="1">
      <c r="A116" s="38"/>
      <c r="B116" s="39"/>
      <c r="C116" s="205" t="s">
        <v>198</v>
      </c>
      <c r="D116" s="205" t="s">
        <v>139</v>
      </c>
      <c r="E116" s="206" t="s">
        <v>510</v>
      </c>
      <c r="F116" s="207" t="s">
        <v>511</v>
      </c>
      <c r="G116" s="208" t="s">
        <v>326</v>
      </c>
      <c r="H116" s="209">
        <v>91.079999999999998</v>
      </c>
      <c r="I116" s="210"/>
      <c r="J116" s="211">
        <f>ROUND(I116*H116,2)</f>
        <v>0</v>
      </c>
      <c r="K116" s="207" t="s">
        <v>486</v>
      </c>
      <c r="L116" s="44"/>
      <c r="M116" s="212" t="s">
        <v>21</v>
      </c>
      <c r="N116" s="213" t="s">
        <v>44</v>
      </c>
      <c r="O116" s="84"/>
      <c r="P116" s="214">
        <f>O116*H116</f>
        <v>0</v>
      </c>
      <c r="Q116" s="214">
        <v>0.0057000000000000002</v>
      </c>
      <c r="R116" s="214">
        <f>Q116*H116</f>
        <v>0.51915600000000006</v>
      </c>
      <c r="S116" s="214">
        <v>0</v>
      </c>
      <c r="T116" s="21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6" t="s">
        <v>137</v>
      </c>
      <c r="AT116" s="216" t="s">
        <v>139</v>
      </c>
      <c r="AU116" s="216" t="s">
        <v>82</v>
      </c>
      <c r="AY116" s="17" t="s">
        <v>138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7" t="s">
        <v>80</v>
      </c>
      <c r="BK116" s="217">
        <f>ROUND(I116*H116,2)</f>
        <v>0</v>
      </c>
      <c r="BL116" s="17" t="s">
        <v>137</v>
      </c>
      <c r="BM116" s="216" t="s">
        <v>512</v>
      </c>
    </row>
    <row r="117" s="12" customFormat="1">
      <c r="A117" s="12"/>
      <c r="B117" s="218"/>
      <c r="C117" s="219"/>
      <c r="D117" s="220" t="s">
        <v>145</v>
      </c>
      <c r="E117" s="221" t="s">
        <v>21</v>
      </c>
      <c r="F117" s="222" t="s">
        <v>503</v>
      </c>
      <c r="G117" s="219"/>
      <c r="H117" s="223">
        <v>91.079999999999998</v>
      </c>
      <c r="I117" s="224"/>
      <c r="J117" s="219"/>
      <c r="K117" s="219"/>
      <c r="L117" s="225"/>
      <c r="M117" s="226"/>
      <c r="N117" s="227"/>
      <c r="O117" s="227"/>
      <c r="P117" s="227"/>
      <c r="Q117" s="227"/>
      <c r="R117" s="227"/>
      <c r="S117" s="227"/>
      <c r="T117" s="228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29" t="s">
        <v>145</v>
      </c>
      <c r="AU117" s="229" t="s">
        <v>82</v>
      </c>
      <c r="AV117" s="12" t="s">
        <v>82</v>
      </c>
      <c r="AW117" s="12" t="s">
        <v>34</v>
      </c>
      <c r="AX117" s="12" t="s">
        <v>80</v>
      </c>
      <c r="AY117" s="229" t="s">
        <v>138</v>
      </c>
    </row>
    <row r="118" s="2" customFormat="1" ht="33" customHeight="1">
      <c r="A118" s="38"/>
      <c r="B118" s="39"/>
      <c r="C118" s="205" t="s">
        <v>204</v>
      </c>
      <c r="D118" s="205" t="s">
        <v>139</v>
      </c>
      <c r="E118" s="206" t="s">
        <v>513</v>
      </c>
      <c r="F118" s="207" t="s">
        <v>514</v>
      </c>
      <c r="G118" s="208" t="s">
        <v>485</v>
      </c>
      <c r="H118" s="209">
        <v>2.6139999999999999</v>
      </c>
      <c r="I118" s="210"/>
      <c r="J118" s="211">
        <f>ROUND(I118*H118,2)</f>
        <v>0</v>
      </c>
      <c r="K118" s="207" t="s">
        <v>486</v>
      </c>
      <c r="L118" s="44"/>
      <c r="M118" s="212" t="s">
        <v>21</v>
      </c>
      <c r="N118" s="213" t="s">
        <v>44</v>
      </c>
      <c r="O118" s="84"/>
      <c r="P118" s="214">
        <f>O118*H118</f>
        <v>0</v>
      </c>
      <c r="Q118" s="214">
        <v>2.45329</v>
      </c>
      <c r="R118" s="214">
        <f>Q118*H118</f>
        <v>6.4129000599999992</v>
      </c>
      <c r="S118" s="214">
        <v>0</v>
      </c>
      <c r="T118" s="21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6" t="s">
        <v>137</v>
      </c>
      <c r="AT118" s="216" t="s">
        <v>139</v>
      </c>
      <c r="AU118" s="216" t="s">
        <v>82</v>
      </c>
      <c r="AY118" s="17" t="s">
        <v>138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7" t="s">
        <v>80</v>
      </c>
      <c r="BK118" s="217">
        <f>ROUND(I118*H118,2)</f>
        <v>0</v>
      </c>
      <c r="BL118" s="17" t="s">
        <v>137</v>
      </c>
      <c r="BM118" s="216" t="s">
        <v>515</v>
      </c>
    </row>
    <row r="119" s="12" customFormat="1">
      <c r="A119" s="12"/>
      <c r="B119" s="218"/>
      <c r="C119" s="219"/>
      <c r="D119" s="220" t="s">
        <v>145</v>
      </c>
      <c r="E119" s="221" t="s">
        <v>21</v>
      </c>
      <c r="F119" s="222" t="s">
        <v>516</v>
      </c>
      <c r="G119" s="219"/>
      <c r="H119" s="223">
        <v>2.6139999999999999</v>
      </c>
      <c r="I119" s="224"/>
      <c r="J119" s="219"/>
      <c r="K119" s="219"/>
      <c r="L119" s="225"/>
      <c r="M119" s="226"/>
      <c r="N119" s="227"/>
      <c r="O119" s="227"/>
      <c r="P119" s="227"/>
      <c r="Q119" s="227"/>
      <c r="R119" s="227"/>
      <c r="S119" s="227"/>
      <c r="T119" s="228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29" t="s">
        <v>145</v>
      </c>
      <c r="AU119" s="229" t="s">
        <v>82</v>
      </c>
      <c r="AV119" s="12" t="s">
        <v>82</v>
      </c>
      <c r="AW119" s="12" t="s">
        <v>34</v>
      </c>
      <c r="AX119" s="12" t="s">
        <v>80</v>
      </c>
      <c r="AY119" s="229" t="s">
        <v>138</v>
      </c>
    </row>
    <row r="120" s="2" customFormat="1" ht="44.25" customHeight="1">
      <c r="A120" s="38"/>
      <c r="B120" s="39"/>
      <c r="C120" s="205" t="s">
        <v>213</v>
      </c>
      <c r="D120" s="205" t="s">
        <v>139</v>
      </c>
      <c r="E120" s="206" t="s">
        <v>517</v>
      </c>
      <c r="F120" s="207" t="s">
        <v>518</v>
      </c>
      <c r="G120" s="208" t="s">
        <v>485</v>
      </c>
      <c r="H120" s="209">
        <v>2.6139999999999999</v>
      </c>
      <c r="I120" s="210"/>
      <c r="J120" s="211">
        <f>ROUND(I120*H120,2)</f>
        <v>0</v>
      </c>
      <c r="K120" s="207" t="s">
        <v>486</v>
      </c>
      <c r="L120" s="44"/>
      <c r="M120" s="212" t="s">
        <v>21</v>
      </c>
      <c r="N120" s="213" t="s">
        <v>44</v>
      </c>
      <c r="O120" s="84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6" t="s">
        <v>137</v>
      </c>
      <c r="AT120" s="216" t="s">
        <v>139</v>
      </c>
      <c r="AU120" s="216" t="s">
        <v>82</v>
      </c>
      <c r="AY120" s="17" t="s">
        <v>138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7" t="s">
        <v>80</v>
      </c>
      <c r="BK120" s="217">
        <f>ROUND(I120*H120,2)</f>
        <v>0</v>
      </c>
      <c r="BL120" s="17" t="s">
        <v>137</v>
      </c>
      <c r="BM120" s="216" t="s">
        <v>519</v>
      </c>
    </row>
    <row r="121" s="12" customFormat="1">
      <c r="A121" s="12"/>
      <c r="B121" s="218"/>
      <c r="C121" s="219"/>
      <c r="D121" s="220" t="s">
        <v>145</v>
      </c>
      <c r="E121" s="221" t="s">
        <v>21</v>
      </c>
      <c r="F121" s="222" t="s">
        <v>516</v>
      </c>
      <c r="G121" s="219"/>
      <c r="H121" s="223">
        <v>2.6139999999999999</v>
      </c>
      <c r="I121" s="224"/>
      <c r="J121" s="219"/>
      <c r="K121" s="219"/>
      <c r="L121" s="225"/>
      <c r="M121" s="226"/>
      <c r="N121" s="227"/>
      <c r="O121" s="227"/>
      <c r="P121" s="227"/>
      <c r="Q121" s="227"/>
      <c r="R121" s="227"/>
      <c r="S121" s="227"/>
      <c r="T121" s="228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29" t="s">
        <v>145</v>
      </c>
      <c r="AU121" s="229" t="s">
        <v>82</v>
      </c>
      <c r="AV121" s="12" t="s">
        <v>82</v>
      </c>
      <c r="AW121" s="12" t="s">
        <v>34</v>
      </c>
      <c r="AX121" s="12" t="s">
        <v>80</v>
      </c>
      <c r="AY121" s="229" t="s">
        <v>138</v>
      </c>
    </row>
    <row r="122" s="2" customFormat="1" ht="21.75" customHeight="1">
      <c r="A122" s="38"/>
      <c r="B122" s="39"/>
      <c r="C122" s="205" t="s">
        <v>217</v>
      </c>
      <c r="D122" s="205" t="s">
        <v>139</v>
      </c>
      <c r="E122" s="206" t="s">
        <v>520</v>
      </c>
      <c r="F122" s="207" t="s">
        <v>521</v>
      </c>
      <c r="G122" s="208" t="s">
        <v>265</v>
      </c>
      <c r="H122" s="209">
        <v>0.11500000000000001</v>
      </c>
      <c r="I122" s="210"/>
      <c r="J122" s="211">
        <f>ROUND(I122*H122,2)</f>
        <v>0</v>
      </c>
      <c r="K122" s="207" t="s">
        <v>486</v>
      </c>
      <c r="L122" s="44"/>
      <c r="M122" s="212" t="s">
        <v>21</v>
      </c>
      <c r="N122" s="213" t="s">
        <v>44</v>
      </c>
      <c r="O122" s="84"/>
      <c r="P122" s="214">
        <f>O122*H122</f>
        <v>0</v>
      </c>
      <c r="Q122" s="214">
        <v>1.0627727797</v>
      </c>
      <c r="R122" s="214">
        <f>Q122*H122</f>
        <v>0.1222188696655</v>
      </c>
      <c r="S122" s="214">
        <v>0</v>
      </c>
      <c r="T122" s="21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6" t="s">
        <v>137</v>
      </c>
      <c r="AT122" s="216" t="s">
        <v>139</v>
      </c>
      <c r="AU122" s="216" t="s">
        <v>82</v>
      </c>
      <c r="AY122" s="17" t="s">
        <v>138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7" t="s">
        <v>80</v>
      </c>
      <c r="BK122" s="217">
        <f>ROUND(I122*H122,2)</f>
        <v>0</v>
      </c>
      <c r="BL122" s="17" t="s">
        <v>137</v>
      </c>
      <c r="BM122" s="216" t="s">
        <v>522</v>
      </c>
    </row>
    <row r="123" s="12" customFormat="1">
      <c r="A123" s="12"/>
      <c r="B123" s="218"/>
      <c r="C123" s="219"/>
      <c r="D123" s="220" t="s">
        <v>145</v>
      </c>
      <c r="E123" s="221" t="s">
        <v>21</v>
      </c>
      <c r="F123" s="222" t="s">
        <v>523</v>
      </c>
      <c r="G123" s="219"/>
      <c r="H123" s="223">
        <v>0.11500000000000001</v>
      </c>
      <c r="I123" s="224"/>
      <c r="J123" s="219"/>
      <c r="K123" s="219"/>
      <c r="L123" s="225"/>
      <c r="M123" s="226"/>
      <c r="N123" s="227"/>
      <c r="O123" s="227"/>
      <c r="P123" s="227"/>
      <c r="Q123" s="227"/>
      <c r="R123" s="227"/>
      <c r="S123" s="227"/>
      <c r="T123" s="228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29" t="s">
        <v>145</v>
      </c>
      <c r="AU123" s="229" t="s">
        <v>82</v>
      </c>
      <c r="AV123" s="12" t="s">
        <v>82</v>
      </c>
      <c r="AW123" s="12" t="s">
        <v>34</v>
      </c>
      <c r="AX123" s="12" t="s">
        <v>80</v>
      </c>
      <c r="AY123" s="229" t="s">
        <v>138</v>
      </c>
    </row>
    <row r="124" s="2" customFormat="1">
      <c r="A124" s="38"/>
      <c r="B124" s="39"/>
      <c r="C124" s="205" t="s">
        <v>221</v>
      </c>
      <c r="D124" s="205" t="s">
        <v>139</v>
      </c>
      <c r="E124" s="206" t="s">
        <v>524</v>
      </c>
      <c r="F124" s="207" t="s">
        <v>525</v>
      </c>
      <c r="G124" s="208" t="s">
        <v>312</v>
      </c>
      <c r="H124" s="209">
        <v>27.600000000000001</v>
      </c>
      <c r="I124" s="210"/>
      <c r="J124" s="211">
        <f>ROUND(I124*H124,2)</f>
        <v>0</v>
      </c>
      <c r="K124" s="207" t="s">
        <v>486</v>
      </c>
      <c r="L124" s="44"/>
      <c r="M124" s="212" t="s">
        <v>21</v>
      </c>
      <c r="N124" s="213" t="s">
        <v>44</v>
      </c>
      <c r="O124" s="84"/>
      <c r="P124" s="214">
        <f>O124*H124</f>
        <v>0</v>
      </c>
      <c r="Q124" s="214">
        <v>2.0999999999999999E-05</v>
      </c>
      <c r="R124" s="214">
        <f>Q124*H124</f>
        <v>0.00057959999999999999</v>
      </c>
      <c r="S124" s="214">
        <v>0</v>
      </c>
      <c r="T124" s="21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6" t="s">
        <v>137</v>
      </c>
      <c r="AT124" s="216" t="s">
        <v>139</v>
      </c>
      <c r="AU124" s="216" t="s">
        <v>82</v>
      </c>
      <c r="AY124" s="17" t="s">
        <v>138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80</v>
      </c>
      <c r="BK124" s="217">
        <f>ROUND(I124*H124,2)</f>
        <v>0</v>
      </c>
      <c r="BL124" s="17" t="s">
        <v>137</v>
      </c>
      <c r="BM124" s="216" t="s">
        <v>526</v>
      </c>
    </row>
    <row r="125" s="12" customFormat="1">
      <c r="A125" s="12"/>
      <c r="B125" s="218"/>
      <c r="C125" s="219"/>
      <c r="D125" s="220" t="s">
        <v>145</v>
      </c>
      <c r="E125" s="221" t="s">
        <v>21</v>
      </c>
      <c r="F125" s="222" t="s">
        <v>527</v>
      </c>
      <c r="G125" s="219"/>
      <c r="H125" s="223">
        <v>27.600000000000001</v>
      </c>
      <c r="I125" s="224"/>
      <c r="J125" s="219"/>
      <c r="K125" s="219"/>
      <c r="L125" s="225"/>
      <c r="M125" s="226"/>
      <c r="N125" s="227"/>
      <c r="O125" s="227"/>
      <c r="P125" s="227"/>
      <c r="Q125" s="227"/>
      <c r="R125" s="227"/>
      <c r="S125" s="227"/>
      <c r="T125" s="228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29" t="s">
        <v>145</v>
      </c>
      <c r="AU125" s="229" t="s">
        <v>82</v>
      </c>
      <c r="AV125" s="12" t="s">
        <v>82</v>
      </c>
      <c r="AW125" s="12" t="s">
        <v>34</v>
      </c>
      <c r="AX125" s="12" t="s">
        <v>80</v>
      </c>
      <c r="AY125" s="229" t="s">
        <v>138</v>
      </c>
    </row>
    <row r="126" s="11" customFormat="1" ht="22.8" customHeight="1">
      <c r="A126" s="11"/>
      <c r="B126" s="191"/>
      <c r="C126" s="192"/>
      <c r="D126" s="193" t="s">
        <v>72</v>
      </c>
      <c r="E126" s="261" t="s">
        <v>204</v>
      </c>
      <c r="F126" s="261" t="s">
        <v>528</v>
      </c>
      <c r="G126" s="192"/>
      <c r="H126" s="192"/>
      <c r="I126" s="195"/>
      <c r="J126" s="262">
        <f>BK126</f>
        <v>0</v>
      </c>
      <c r="K126" s="192"/>
      <c r="L126" s="197"/>
      <c r="M126" s="198"/>
      <c r="N126" s="199"/>
      <c r="O126" s="199"/>
      <c r="P126" s="200">
        <f>SUM(P127:P136)</f>
        <v>0</v>
      </c>
      <c r="Q126" s="199"/>
      <c r="R126" s="200">
        <f>SUM(R127:R136)</f>
        <v>0.0010153499999999999</v>
      </c>
      <c r="S126" s="199"/>
      <c r="T126" s="201">
        <f>SUM(T127:T136)</f>
        <v>2.89872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2" t="s">
        <v>80</v>
      </c>
      <c r="AT126" s="203" t="s">
        <v>72</v>
      </c>
      <c r="AU126" s="203" t="s">
        <v>80</v>
      </c>
      <c r="AY126" s="202" t="s">
        <v>138</v>
      </c>
      <c r="BK126" s="204">
        <f>SUM(BK127:BK136)</f>
        <v>0</v>
      </c>
    </row>
    <row r="127" s="2" customFormat="1" ht="44.25" customHeight="1">
      <c r="A127" s="38"/>
      <c r="B127" s="39"/>
      <c r="C127" s="205" t="s">
        <v>225</v>
      </c>
      <c r="D127" s="205" t="s">
        <v>139</v>
      </c>
      <c r="E127" s="206" t="s">
        <v>529</v>
      </c>
      <c r="F127" s="207" t="s">
        <v>530</v>
      </c>
      <c r="G127" s="208" t="s">
        <v>142</v>
      </c>
      <c r="H127" s="209">
        <v>1</v>
      </c>
      <c r="I127" s="210"/>
      <c r="J127" s="211">
        <f>ROUND(I127*H127,2)</f>
        <v>0</v>
      </c>
      <c r="K127" s="207" t="s">
        <v>486</v>
      </c>
      <c r="L127" s="44"/>
      <c r="M127" s="212" t="s">
        <v>21</v>
      </c>
      <c r="N127" s="213" t="s">
        <v>44</v>
      </c>
      <c r="O127" s="84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6" t="s">
        <v>137</v>
      </c>
      <c r="AT127" s="216" t="s">
        <v>139</v>
      </c>
      <c r="AU127" s="216" t="s">
        <v>82</v>
      </c>
      <c r="AY127" s="17" t="s">
        <v>138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7" t="s">
        <v>80</v>
      </c>
      <c r="BK127" s="217">
        <f>ROUND(I127*H127,2)</f>
        <v>0</v>
      </c>
      <c r="BL127" s="17" t="s">
        <v>137</v>
      </c>
      <c r="BM127" s="216" t="s">
        <v>531</v>
      </c>
    </row>
    <row r="128" s="2" customFormat="1">
      <c r="A128" s="38"/>
      <c r="B128" s="39"/>
      <c r="C128" s="205" t="s">
        <v>229</v>
      </c>
      <c r="D128" s="205" t="s">
        <v>139</v>
      </c>
      <c r="E128" s="206" t="s">
        <v>532</v>
      </c>
      <c r="F128" s="207" t="s">
        <v>533</v>
      </c>
      <c r="G128" s="208" t="s">
        <v>142</v>
      </c>
      <c r="H128" s="209">
        <v>5</v>
      </c>
      <c r="I128" s="210"/>
      <c r="J128" s="211">
        <f>ROUND(I128*H128,2)</f>
        <v>0</v>
      </c>
      <c r="K128" s="207" t="s">
        <v>486</v>
      </c>
      <c r="L128" s="44"/>
      <c r="M128" s="212" t="s">
        <v>21</v>
      </c>
      <c r="N128" s="213" t="s">
        <v>44</v>
      </c>
      <c r="O128" s="84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6" t="s">
        <v>137</v>
      </c>
      <c r="AT128" s="216" t="s">
        <v>139</v>
      </c>
      <c r="AU128" s="216" t="s">
        <v>82</v>
      </c>
      <c r="AY128" s="17" t="s">
        <v>138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7" t="s">
        <v>80</v>
      </c>
      <c r="BK128" s="217">
        <f>ROUND(I128*H128,2)</f>
        <v>0</v>
      </c>
      <c r="BL128" s="17" t="s">
        <v>137</v>
      </c>
      <c r="BM128" s="216" t="s">
        <v>534</v>
      </c>
    </row>
    <row r="129" s="2" customFormat="1" ht="44.25" customHeight="1">
      <c r="A129" s="38"/>
      <c r="B129" s="39"/>
      <c r="C129" s="205" t="s">
        <v>8</v>
      </c>
      <c r="D129" s="205" t="s">
        <v>139</v>
      </c>
      <c r="E129" s="206" t="s">
        <v>535</v>
      </c>
      <c r="F129" s="207" t="s">
        <v>536</v>
      </c>
      <c r="G129" s="208" t="s">
        <v>142</v>
      </c>
      <c r="H129" s="209">
        <v>1</v>
      </c>
      <c r="I129" s="210"/>
      <c r="J129" s="211">
        <f>ROUND(I129*H129,2)</f>
        <v>0</v>
      </c>
      <c r="K129" s="207" t="s">
        <v>486</v>
      </c>
      <c r="L129" s="44"/>
      <c r="M129" s="212" t="s">
        <v>21</v>
      </c>
      <c r="N129" s="213" t="s">
        <v>44</v>
      </c>
      <c r="O129" s="84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6" t="s">
        <v>137</v>
      </c>
      <c r="AT129" s="216" t="s">
        <v>139</v>
      </c>
      <c r="AU129" s="216" t="s">
        <v>82</v>
      </c>
      <c r="AY129" s="17" t="s">
        <v>138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7" t="s">
        <v>80</v>
      </c>
      <c r="BK129" s="217">
        <f>ROUND(I129*H129,2)</f>
        <v>0</v>
      </c>
      <c r="BL129" s="17" t="s">
        <v>137</v>
      </c>
      <c r="BM129" s="216" t="s">
        <v>537</v>
      </c>
    </row>
    <row r="130" s="2" customFormat="1">
      <c r="A130" s="38"/>
      <c r="B130" s="39"/>
      <c r="C130" s="205" t="s">
        <v>237</v>
      </c>
      <c r="D130" s="205" t="s">
        <v>139</v>
      </c>
      <c r="E130" s="206" t="s">
        <v>538</v>
      </c>
      <c r="F130" s="207" t="s">
        <v>539</v>
      </c>
      <c r="G130" s="208" t="s">
        <v>326</v>
      </c>
      <c r="H130" s="209">
        <v>23.760000000000002</v>
      </c>
      <c r="I130" s="210"/>
      <c r="J130" s="211">
        <f>ROUND(I130*H130,2)</f>
        <v>0</v>
      </c>
      <c r="K130" s="207" t="s">
        <v>486</v>
      </c>
      <c r="L130" s="44"/>
      <c r="M130" s="212" t="s">
        <v>21</v>
      </c>
      <c r="N130" s="213" t="s">
        <v>44</v>
      </c>
      <c r="O130" s="84"/>
      <c r="P130" s="214">
        <f>O130*H130</f>
        <v>0</v>
      </c>
      <c r="Q130" s="214">
        <v>3.4999999999999997E-05</v>
      </c>
      <c r="R130" s="214">
        <f>Q130*H130</f>
        <v>0.00083159999999999994</v>
      </c>
      <c r="S130" s="214">
        <v>0</v>
      </c>
      <c r="T130" s="21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6" t="s">
        <v>137</v>
      </c>
      <c r="AT130" s="216" t="s">
        <v>139</v>
      </c>
      <c r="AU130" s="216" t="s">
        <v>82</v>
      </c>
      <c r="AY130" s="17" t="s">
        <v>138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7" t="s">
        <v>80</v>
      </c>
      <c r="BK130" s="217">
        <f>ROUND(I130*H130,2)</f>
        <v>0</v>
      </c>
      <c r="BL130" s="17" t="s">
        <v>137</v>
      </c>
      <c r="BM130" s="216" t="s">
        <v>540</v>
      </c>
    </row>
    <row r="131" s="12" customFormat="1">
      <c r="A131" s="12"/>
      <c r="B131" s="218"/>
      <c r="C131" s="219"/>
      <c r="D131" s="220" t="s">
        <v>145</v>
      </c>
      <c r="E131" s="221" t="s">
        <v>21</v>
      </c>
      <c r="F131" s="222" t="s">
        <v>493</v>
      </c>
      <c r="G131" s="219"/>
      <c r="H131" s="223">
        <v>23.760000000000002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29" t="s">
        <v>145</v>
      </c>
      <c r="AU131" s="229" t="s">
        <v>82</v>
      </c>
      <c r="AV131" s="12" t="s">
        <v>82</v>
      </c>
      <c r="AW131" s="12" t="s">
        <v>34</v>
      </c>
      <c r="AX131" s="12" t="s">
        <v>80</v>
      </c>
      <c r="AY131" s="229" t="s">
        <v>138</v>
      </c>
    </row>
    <row r="132" s="2" customFormat="1">
      <c r="A132" s="38"/>
      <c r="B132" s="39"/>
      <c r="C132" s="205" t="s">
        <v>241</v>
      </c>
      <c r="D132" s="205" t="s">
        <v>139</v>
      </c>
      <c r="E132" s="206" t="s">
        <v>541</v>
      </c>
      <c r="F132" s="207" t="s">
        <v>542</v>
      </c>
      <c r="G132" s="208" t="s">
        <v>326</v>
      </c>
      <c r="H132" s="209">
        <v>5</v>
      </c>
      <c r="I132" s="210"/>
      <c r="J132" s="211">
        <f>ROUND(I132*H132,2)</f>
        <v>0</v>
      </c>
      <c r="K132" s="207" t="s">
        <v>486</v>
      </c>
      <c r="L132" s="44"/>
      <c r="M132" s="212" t="s">
        <v>21</v>
      </c>
      <c r="N132" s="213" t="s">
        <v>44</v>
      </c>
      <c r="O132" s="84"/>
      <c r="P132" s="214">
        <f>O132*H132</f>
        <v>0</v>
      </c>
      <c r="Q132" s="214">
        <v>9.2499999999999995E-06</v>
      </c>
      <c r="R132" s="214">
        <f>Q132*H132</f>
        <v>4.6249999999999999E-05</v>
      </c>
      <c r="S132" s="214">
        <v>0</v>
      </c>
      <c r="T132" s="21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6" t="s">
        <v>137</v>
      </c>
      <c r="AT132" s="216" t="s">
        <v>139</v>
      </c>
      <c r="AU132" s="216" t="s">
        <v>82</v>
      </c>
      <c r="AY132" s="17" t="s">
        <v>138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7" t="s">
        <v>80</v>
      </c>
      <c r="BK132" s="217">
        <f>ROUND(I132*H132,2)</f>
        <v>0</v>
      </c>
      <c r="BL132" s="17" t="s">
        <v>137</v>
      </c>
      <c r="BM132" s="216" t="s">
        <v>543</v>
      </c>
    </row>
    <row r="133" s="2" customFormat="1">
      <c r="A133" s="38"/>
      <c r="B133" s="39"/>
      <c r="C133" s="205" t="s">
        <v>245</v>
      </c>
      <c r="D133" s="205" t="s">
        <v>139</v>
      </c>
      <c r="E133" s="206" t="s">
        <v>544</v>
      </c>
      <c r="F133" s="207" t="s">
        <v>545</v>
      </c>
      <c r="G133" s="208" t="s">
        <v>326</v>
      </c>
      <c r="H133" s="209">
        <v>22</v>
      </c>
      <c r="I133" s="210"/>
      <c r="J133" s="211">
        <f>ROUND(I133*H133,2)</f>
        <v>0</v>
      </c>
      <c r="K133" s="207" t="s">
        <v>486</v>
      </c>
      <c r="L133" s="44"/>
      <c r="M133" s="212" t="s">
        <v>21</v>
      </c>
      <c r="N133" s="213" t="s">
        <v>44</v>
      </c>
      <c r="O133" s="84"/>
      <c r="P133" s="214">
        <f>O133*H133</f>
        <v>0</v>
      </c>
      <c r="Q133" s="214">
        <v>6.2500000000000003E-06</v>
      </c>
      <c r="R133" s="214">
        <f>Q133*H133</f>
        <v>0.00013750000000000001</v>
      </c>
      <c r="S133" s="214">
        <v>0</v>
      </c>
      <c r="T133" s="21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6" t="s">
        <v>137</v>
      </c>
      <c r="AT133" s="216" t="s">
        <v>139</v>
      </c>
      <c r="AU133" s="216" t="s">
        <v>82</v>
      </c>
      <c r="AY133" s="17" t="s">
        <v>138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7" t="s">
        <v>80</v>
      </c>
      <c r="BK133" s="217">
        <f>ROUND(I133*H133,2)</f>
        <v>0</v>
      </c>
      <c r="BL133" s="17" t="s">
        <v>137</v>
      </c>
      <c r="BM133" s="216" t="s">
        <v>546</v>
      </c>
    </row>
    <row r="134" s="2" customFormat="1">
      <c r="A134" s="38"/>
      <c r="B134" s="39"/>
      <c r="C134" s="205" t="s">
        <v>249</v>
      </c>
      <c r="D134" s="205" t="s">
        <v>139</v>
      </c>
      <c r="E134" s="206" t="s">
        <v>547</v>
      </c>
      <c r="F134" s="207" t="s">
        <v>548</v>
      </c>
      <c r="G134" s="208" t="s">
        <v>326</v>
      </c>
      <c r="H134" s="209">
        <v>22</v>
      </c>
      <c r="I134" s="210"/>
      <c r="J134" s="211">
        <f>ROUND(I134*H134,2)</f>
        <v>0</v>
      </c>
      <c r="K134" s="207" t="s">
        <v>486</v>
      </c>
      <c r="L134" s="44"/>
      <c r="M134" s="212" t="s">
        <v>21</v>
      </c>
      <c r="N134" s="213" t="s">
        <v>44</v>
      </c>
      <c r="O134" s="84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6" t="s">
        <v>137</v>
      </c>
      <c r="AT134" s="216" t="s">
        <v>139</v>
      </c>
      <c r="AU134" s="216" t="s">
        <v>82</v>
      </c>
      <c r="AY134" s="17" t="s">
        <v>138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7" t="s">
        <v>80</v>
      </c>
      <c r="BK134" s="217">
        <f>ROUND(I134*H134,2)</f>
        <v>0</v>
      </c>
      <c r="BL134" s="17" t="s">
        <v>137</v>
      </c>
      <c r="BM134" s="216" t="s">
        <v>549</v>
      </c>
    </row>
    <row r="135" s="2" customFormat="1">
      <c r="A135" s="38"/>
      <c r="B135" s="39"/>
      <c r="C135" s="205" t="s">
        <v>254</v>
      </c>
      <c r="D135" s="205" t="s">
        <v>139</v>
      </c>
      <c r="E135" s="206" t="s">
        <v>550</v>
      </c>
      <c r="F135" s="207" t="s">
        <v>551</v>
      </c>
      <c r="G135" s="208" t="s">
        <v>326</v>
      </c>
      <c r="H135" s="209">
        <v>23.760000000000002</v>
      </c>
      <c r="I135" s="210"/>
      <c r="J135" s="211">
        <f>ROUND(I135*H135,2)</f>
        <v>0</v>
      </c>
      <c r="K135" s="207" t="s">
        <v>486</v>
      </c>
      <c r="L135" s="44"/>
      <c r="M135" s="212" t="s">
        <v>21</v>
      </c>
      <c r="N135" s="213" t="s">
        <v>44</v>
      </c>
      <c r="O135" s="84"/>
      <c r="P135" s="214">
        <f>O135*H135</f>
        <v>0</v>
      </c>
      <c r="Q135" s="214">
        <v>0</v>
      </c>
      <c r="R135" s="214">
        <f>Q135*H135</f>
        <v>0</v>
      </c>
      <c r="S135" s="214">
        <v>0.122</v>
      </c>
      <c r="T135" s="215">
        <f>S135*H135</f>
        <v>2.89872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6" t="s">
        <v>137</v>
      </c>
      <c r="AT135" s="216" t="s">
        <v>139</v>
      </c>
      <c r="AU135" s="216" t="s">
        <v>82</v>
      </c>
      <c r="AY135" s="17" t="s">
        <v>138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7" t="s">
        <v>80</v>
      </c>
      <c r="BK135" s="217">
        <f>ROUND(I135*H135,2)</f>
        <v>0</v>
      </c>
      <c r="BL135" s="17" t="s">
        <v>137</v>
      </c>
      <c r="BM135" s="216" t="s">
        <v>552</v>
      </c>
    </row>
    <row r="136" s="12" customFormat="1">
      <c r="A136" s="12"/>
      <c r="B136" s="218"/>
      <c r="C136" s="219"/>
      <c r="D136" s="220" t="s">
        <v>145</v>
      </c>
      <c r="E136" s="221" t="s">
        <v>21</v>
      </c>
      <c r="F136" s="222" t="s">
        <v>493</v>
      </c>
      <c r="G136" s="219"/>
      <c r="H136" s="223">
        <v>23.760000000000002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29" t="s">
        <v>145</v>
      </c>
      <c r="AU136" s="229" t="s">
        <v>82</v>
      </c>
      <c r="AV136" s="12" t="s">
        <v>82</v>
      </c>
      <c r="AW136" s="12" t="s">
        <v>34</v>
      </c>
      <c r="AX136" s="12" t="s">
        <v>80</v>
      </c>
      <c r="AY136" s="229" t="s">
        <v>138</v>
      </c>
    </row>
    <row r="137" s="11" customFormat="1" ht="22.8" customHeight="1">
      <c r="A137" s="11"/>
      <c r="B137" s="191"/>
      <c r="C137" s="192"/>
      <c r="D137" s="193" t="s">
        <v>72</v>
      </c>
      <c r="E137" s="261" t="s">
        <v>553</v>
      </c>
      <c r="F137" s="261" t="s">
        <v>554</v>
      </c>
      <c r="G137" s="192"/>
      <c r="H137" s="192"/>
      <c r="I137" s="195"/>
      <c r="J137" s="262">
        <f>BK137</f>
        <v>0</v>
      </c>
      <c r="K137" s="192"/>
      <c r="L137" s="197"/>
      <c r="M137" s="198"/>
      <c r="N137" s="199"/>
      <c r="O137" s="199"/>
      <c r="P137" s="200">
        <f>SUM(P138:P144)</f>
        <v>0</v>
      </c>
      <c r="Q137" s="199"/>
      <c r="R137" s="200">
        <f>SUM(R138:R144)</f>
        <v>0</v>
      </c>
      <c r="S137" s="199"/>
      <c r="T137" s="201">
        <f>SUM(T138:T144)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02" t="s">
        <v>80</v>
      </c>
      <c r="AT137" s="203" t="s">
        <v>72</v>
      </c>
      <c r="AU137" s="203" t="s">
        <v>80</v>
      </c>
      <c r="AY137" s="202" t="s">
        <v>138</v>
      </c>
      <c r="BK137" s="204">
        <f>SUM(BK138:BK144)</f>
        <v>0</v>
      </c>
    </row>
    <row r="138" s="2" customFormat="1">
      <c r="A138" s="38"/>
      <c r="B138" s="39"/>
      <c r="C138" s="205" t="s">
        <v>7</v>
      </c>
      <c r="D138" s="205" t="s">
        <v>139</v>
      </c>
      <c r="E138" s="206" t="s">
        <v>555</v>
      </c>
      <c r="F138" s="207" t="s">
        <v>556</v>
      </c>
      <c r="G138" s="208" t="s">
        <v>265</v>
      </c>
      <c r="H138" s="209">
        <v>2.899</v>
      </c>
      <c r="I138" s="210"/>
      <c r="J138" s="211">
        <f>ROUND(I138*H138,2)</f>
        <v>0</v>
      </c>
      <c r="K138" s="207" t="s">
        <v>486</v>
      </c>
      <c r="L138" s="44"/>
      <c r="M138" s="212" t="s">
        <v>21</v>
      </c>
      <c r="N138" s="213" t="s">
        <v>44</v>
      </c>
      <c r="O138" s="84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6" t="s">
        <v>137</v>
      </c>
      <c r="AT138" s="216" t="s">
        <v>139</v>
      </c>
      <c r="AU138" s="216" t="s">
        <v>82</v>
      </c>
      <c r="AY138" s="17" t="s">
        <v>138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7" t="s">
        <v>80</v>
      </c>
      <c r="BK138" s="217">
        <f>ROUND(I138*H138,2)</f>
        <v>0</v>
      </c>
      <c r="BL138" s="17" t="s">
        <v>137</v>
      </c>
      <c r="BM138" s="216" t="s">
        <v>557</v>
      </c>
    </row>
    <row r="139" s="2" customFormat="1">
      <c r="A139" s="38"/>
      <c r="B139" s="39"/>
      <c r="C139" s="205" t="s">
        <v>262</v>
      </c>
      <c r="D139" s="205" t="s">
        <v>139</v>
      </c>
      <c r="E139" s="206" t="s">
        <v>558</v>
      </c>
      <c r="F139" s="207" t="s">
        <v>559</v>
      </c>
      <c r="G139" s="208" t="s">
        <v>265</v>
      </c>
      <c r="H139" s="209">
        <v>14.494999999999999</v>
      </c>
      <c r="I139" s="210"/>
      <c r="J139" s="211">
        <f>ROUND(I139*H139,2)</f>
        <v>0</v>
      </c>
      <c r="K139" s="207" t="s">
        <v>486</v>
      </c>
      <c r="L139" s="44"/>
      <c r="M139" s="212" t="s">
        <v>21</v>
      </c>
      <c r="N139" s="213" t="s">
        <v>44</v>
      </c>
      <c r="O139" s="84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6" t="s">
        <v>137</v>
      </c>
      <c r="AT139" s="216" t="s">
        <v>139</v>
      </c>
      <c r="AU139" s="216" t="s">
        <v>82</v>
      </c>
      <c r="AY139" s="17" t="s">
        <v>138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7" t="s">
        <v>80</v>
      </c>
      <c r="BK139" s="217">
        <f>ROUND(I139*H139,2)</f>
        <v>0</v>
      </c>
      <c r="BL139" s="17" t="s">
        <v>137</v>
      </c>
      <c r="BM139" s="216" t="s">
        <v>560</v>
      </c>
    </row>
    <row r="140" s="12" customFormat="1">
      <c r="A140" s="12"/>
      <c r="B140" s="218"/>
      <c r="C140" s="219"/>
      <c r="D140" s="220" t="s">
        <v>145</v>
      </c>
      <c r="E140" s="219"/>
      <c r="F140" s="222" t="s">
        <v>561</v>
      </c>
      <c r="G140" s="219"/>
      <c r="H140" s="223">
        <v>14.494999999999999</v>
      </c>
      <c r="I140" s="224"/>
      <c r="J140" s="219"/>
      <c r="K140" s="219"/>
      <c r="L140" s="225"/>
      <c r="M140" s="226"/>
      <c r="N140" s="227"/>
      <c r="O140" s="227"/>
      <c r="P140" s="227"/>
      <c r="Q140" s="227"/>
      <c r="R140" s="227"/>
      <c r="S140" s="227"/>
      <c r="T140" s="228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9" t="s">
        <v>145</v>
      </c>
      <c r="AU140" s="229" t="s">
        <v>82</v>
      </c>
      <c r="AV140" s="12" t="s">
        <v>82</v>
      </c>
      <c r="AW140" s="12" t="s">
        <v>4</v>
      </c>
      <c r="AX140" s="12" t="s">
        <v>80</v>
      </c>
      <c r="AY140" s="229" t="s">
        <v>138</v>
      </c>
    </row>
    <row r="141" s="2" customFormat="1" ht="33" customHeight="1">
      <c r="A141" s="38"/>
      <c r="B141" s="39"/>
      <c r="C141" s="205" t="s">
        <v>267</v>
      </c>
      <c r="D141" s="205" t="s">
        <v>139</v>
      </c>
      <c r="E141" s="206" t="s">
        <v>562</v>
      </c>
      <c r="F141" s="207" t="s">
        <v>563</v>
      </c>
      <c r="G141" s="208" t="s">
        <v>265</v>
      </c>
      <c r="H141" s="209">
        <v>2.899</v>
      </c>
      <c r="I141" s="210"/>
      <c r="J141" s="211">
        <f>ROUND(I141*H141,2)</f>
        <v>0</v>
      </c>
      <c r="K141" s="207" t="s">
        <v>486</v>
      </c>
      <c r="L141" s="44"/>
      <c r="M141" s="212" t="s">
        <v>21</v>
      </c>
      <c r="N141" s="213" t="s">
        <v>44</v>
      </c>
      <c r="O141" s="84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6" t="s">
        <v>137</v>
      </c>
      <c r="AT141" s="216" t="s">
        <v>139</v>
      </c>
      <c r="AU141" s="216" t="s">
        <v>82</v>
      </c>
      <c r="AY141" s="17" t="s">
        <v>138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7" t="s">
        <v>80</v>
      </c>
      <c r="BK141" s="217">
        <f>ROUND(I141*H141,2)</f>
        <v>0</v>
      </c>
      <c r="BL141" s="17" t="s">
        <v>137</v>
      </c>
      <c r="BM141" s="216" t="s">
        <v>564</v>
      </c>
    </row>
    <row r="142" s="2" customFormat="1" ht="44.25" customHeight="1">
      <c r="A142" s="38"/>
      <c r="B142" s="39"/>
      <c r="C142" s="205" t="s">
        <v>378</v>
      </c>
      <c r="D142" s="205" t="s">
        <v>139</v>
      </c>
      <c r="E142" s="206" t="s">
        <v>565</v>
      </c>
      <c r="F142" s="207" t="s">
        <v>566</v>
      </c>
      <c r="G142" s="208" t="s">
        <v>265</v>
      </c>
      <c r="H142" s="209">
        <v>202.93000000000001</v>
      </c>
      <c r="I142" s="210"/>
      <c r="J142" s="211">
        <f>ROUND(I142*H142,2)</f>
        <v>0</v>
      </c>
      <c r="K142" s="207" t="s">
        <v>486</v>
      </c>
      <c r="L142" s="44"/>
      <c r="M142" s="212" t="s">
        <v>21</v>
      </c>
      <c r="N142" s="213" t="s">
        <v>44</v>
      </c>
      <c r="O142" s="84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6" t="s">
        <v>137</v>
      </c>
      <c r="AT142" s="216" t="s">
        <v>139</v>
      </c>
      <c r="AU142" s="216" t="s">
        <v>82</v>
      </c>
      <c r="AY142" s="17" t="s">
        <v>138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7" t="s">
        <v>80</v>
      </c>
      <c r="BK142" s="217">
        <f>ROUND(I142*H142,2)</f>
        <v>0</v>
      </c>
      <c r="BL142" s="17" t="s">
        <v>137</v>
      </c>
      <c r="BM142" s="216" t="s">
        <v>567</v>
      </c>
    </row>
    <row r="143" s="12" customFormat="1">
      <c r="A143" s="12"/>
      <c r="B143" s="218"/>
      <c r="C143" s="219"/>
      <c r="D143" s="220" t="s">
        <v>145</v>
      </c>
      <c r="E143" s="219"/>
      <c r="F143" s="222" t="s">
        <v>568</v>
      </c>
      <c r="G143" s="219"/>
      <c r="H143" s="223">
        <v>202.93000000000001</v>
      </c>
      <c r="I143" s="224"/>
      <c r="J143" s="219"/>
      <c r="K143" s="219"/>
      <c r="L143" s="225"/>
      <c r="M143" s="226"/>
      <c r="N143" s="227"/>
      <c r="O143" s="227"/>
      <c r="P143" s="227"/>
      <c r="Q143" s="227"/>
      <c r="R143" s="227"/>
      <c r="S143" s="227"/>
      <c r="T143" s="228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29" t="s">
        <v>145</v>
      </c>
      <c r="AU143" s="229" t="s">
        <v>82</v>
      </c>
      <c r="AV143" s="12" t="s">
        <v>82</v>
      </c>
      <c r="AW143" s="12" t="s">
        <v>4</v>
      </c>
      <c r="AX143" s="12" t="s">
        <v>80</v>
      </c>
      <c r="AY143" s="229" t="s">
        <v>138</v>
      </c>
    </row>
    <row r="144" s="2" customFormat="1" ht="44.25" customHeight="1">
      <c r="A144" s="38"/>
      <c r="B144" s="39"/>
      <c r="C144" s="205" t="s">
        <v>381</v>
      </c>
      <c r="D144" s="205" t="s">
        <v>139</v>
      </c>
      <c r="E144" s="206" t="s">
        <v>569</v>
      </c>
      <c r="F144" s="207" t="s">
        <v>570</v>
      </c>
      <c r="G144" s="208" t="s">
        <v>265</v>
      </c>
      <c r="H144" s="209">
        <v>2.899</v>
      </c>
      <c r="I144" s="210"/>
      <c r="J144" s="211">
        <f>ROUND(I144*H144,2)</f>
        <v>0</v>
      </c>
      <c r="K144" s="207" t="s">
        <v>486</v>
      </c>
      <c r="L144" s="44"/>
      <c r="M144" s="212" t="s">
        <v>21</v>
      </c>
      <c r="N144" s="213" t="s">
        <v>44</v>
      </c>
      <c r="O144" s="84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6" t="s">
        <v>137</v>
      </c>
      <c r="AT144" s="216" t="s">
        <v>139</v>
      </c>
      <c r="AU144" s="216" t="s">
        <v>82</v>
      </c>
      <c r="AY144" s="17" t="s">
        <v>138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7" t="s">
        <v>80</v>
      </c>
      <c r="BK144" s="217">
        <f>ROUND(I144*H144,2)</f>
        <v>0</v>
      </c>
      <c r="BL144" s="17" t="s">
        <v>137</v>
      </c>
      <c r="BM144" s="216" t="s">
        <v>571</v>
      </c>
    </row>
    <row r="145" s="11" customFormat="1" ht="22.8" customHeight="1">
      <c r="A145" s="11"/>
      <c r="B145" s="191"/>
      <c r="C145" s="192"/>
      <c r="D145" s="193" t="s">
        <v>72</v>
      </c>
      <c r="E145" s="261" t="s">
        <v>572</v>
      </c>
      <c r="F145" s="261" t="s">
        <v>573</v>
      </c>
      <c r="G145" s="192"/>
      <c r="H145" s="192"/>
      <c r="I145" s="195"/>
      <c r="J145" s="262">
        <f>BK145</f>
        <v>0</v>
      </c>
      <c r="K145" s="192"/>
      <c r="L145" s="197"/>
      <c r="M145" s="198"/>
      <c r="N145" s="199"/>
      <c r="O145" s="199"/>
      <c r="P145" s="200">
        <f>P146</f>
        <v>0</v>
      </c>
      <c r="Q145" s="199"/>
      <c r="R145" s="200">
        <f>R146</f>
        <v>0</v>
      </c>
      <c r="S145" s="199"/>
      <c r="T145" s="201">
        <f>T146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02" t="s">
        <v>80</v>
      </c>
      <c r="AT145" s="203" t="s">
        <v>72</v>
      </c>
      <c r="AU145" s="203" t="s">
        <v>80</v>
      </c>
      <c r="AY145" s="202" t="s">
        <v>138</v>
      </c>
      <c r="BK145" s="204">
        <f>BK146</f>
        <v>0</v>
      </c>
    </row>
    <row r="146" s="2" customFormat="1" ht="55.5" customHeight="1">
      <c r="A146" s="38"/>
      <c r="B146" s="39"/>
      <c r="C146" s="205" t="s">
        <v>384</v>
      </c>
      <c r="D146" s="205" t="s">
        <v>139</v>
      </c>
      <c r="E146" s="206" t="s">
        <v>574</v>
      </c>
      <c r="F146" s="207" t="s">
        <v>575</v>
      </c>
      <c r="G146" s="208" t="s">
        <v>265</v>
      </c>
      <c r="H146" s="209">
        <v>8.8729999999999993</v>
      </c>
      <c r="I146" s="210"/>
      <c r="J146" s="211">
        <f>ROUND(I146*H146,2)</f>
        <v>0</v>
      </c>
      <c r="K146" s="207" t="s">
        <v>486</v>
      </c>
      <c r="L146" s="44"/>
      <c r="M146" s="212" t="s">
        <v>21</v>
      </c>
      <c r="N146" s="213" t="s">
        <v>44</v>
      </c>
      <c r="O146" s="84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6" t="s">
        <v>137</v>
      </c>
      <c r="AT146" s="216" t="s">
        <v>139</v>
      </c>
      <c r="AU146" s="216" t="s">
        <v>82</v>
      </c>
      <c r="AY146" s="17" t="s">
        <v>138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7" t="s">
        <v>80</v>
      </c>
      <c r="BK146" s="217">
        <f>ROUND(I146*H146,2)</f>
        <v>0</v>
      </c>
      <c r="BL146" s="17" t="s">
        <v>137</v>
      </c>
      <c r="BM146" s="216" t="s">
        <v>576</v>
      </c>
    </row>
    <row r="147" s="11" customFormat="1" ht="25.92" customHeight="1">
      <c r="A147" s="11"/>
      <c r="B147" s="191"/>
      <c r="C147" s="192"/>
      <c r="D147" s="193" t="s">
        <v>72</v>
      </c>
      <c r="E147" s="194" t="s">
        <v>577</v>
      </c>
      <c r="F147" s="194" t="s">
        <v>578</v>
      </c>
      <c r="G147" s="192"/>
      <c r="H147" s="192"/>
      <c r="I147" s="195"/>
      <c r="J147" s="196">
        <f>BK147</f>
        <v>0</v>
      </c>
      <c r="K147" s="192"/>
      <c r="L147" s="197"/>
      <c r="M147" s="198"/>
      <c r="N147" s="199"/>
      <c r="O147" s="199"/>
      <c r="P147" s="200">
        <f>P148+P151+P154+P172+P179</f>
        <v>0</v>
      </c>
      <c r="Q147" s="199"/>
      <c r="R147" s="200">
        <f>R148+R151+R154+R172+R179</f>
        <v>0.31138805199999997</v>
      </c>
      <c r="S147" s="199"/>
      <c r="T147" s="201">
        <f>T148+T151+T154+T172+T179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02" t="s">
        <v>82</v>
      </c>
      <c r="AT147" s="203" t="s">
        <v>72</v>
      </c>
      <c r="AU147" s="203" t="s">
        <v>73</v>
      </c>
      <c r="AY147" s="202" t="s">
        <v>138</v>
      </c>
      <c r="BK147" s="204">
        <f>BK148+BK151+BK154+BK172+BK179</f>
        <v>0</v>
      </c>
    </row>
    <row r="148" s="11" customFormat="1" ht="22.8" customHeight="1">
      <c r="A148" s="11"/>
      <c r="B148" s="191"/>
      <c r="C148" s="192"/>
      <c r="D148" s="193" t="s">
        <v>72</v>
      </c>
      <c r="E148" s="261" t="s">
        <v>579</v>
      </c>
      <c r="F148" s="261" t="s">
        <v>580</v>
      </c>
      <c r="G148" s="192"/>
      <c r="H148" s="192"/>
      <c r="I148" s="195"/>
      <c r="J148" s="262">
        <f>BK148</f>
        <v>0</v>
      </c>
      <c r="K148" s="192"/>
      <c r="L148" s="197"/>
      <c r="M148" s="198"/>
      <c r="N148" s="199"/>
      <c r="O148" s="199"/>
      <c r="P148" s="200">
        <f>SUM(P149:P150)</f>
        <v>0</v>
      </c>
      <c r="Q148" s="199"/>
      <c r="R148" s="200">
        <f>SUM(R149:R150)</f>
        <v>0.0051999999999999998</v>
      </c>
      <c r="S148" s="199"/>
      <c r="T148" s="201">
        <f>SUM(T149:T150)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02" t="s">
        <v>82</v>
      </c>
      <c r="AT148" s="203" t="s">
        <v>72</v>
      </c>
      <c r="AU148" s="203" t="s">
        <v>80</v>
      </c>
      <c r="AY148" s="202" t="s">
        <v>138</v>
      </c>
      <c r="BK148" s="204">
        <f>SUM(BK149:BK150)</f>
        <v>0</v>
      </c>
    </row>
    <row r="149" s="2" customFormat="1">
      <c r="A149" s="38"/>
      <c r="B149" s="39"/>
      <c r="C149" s="205" t="s">
        <v>387</v>
      </c>
      <c r="D149" s="205" t="s">
        <v>139</v>
      </c>
      <c r="E149" s="206" t="s">
        <v>581</v>
      </c>
      <c r="F149" s="207" t="s">
        <v>582</v>
      </c>
      <c r="G149" s="208" t="s">
        <v>142</v>
      </c>
      <c r="H149" s="209">
        <v>2</v>
      </c>
      <c r="I149" s="210"/>
      <c r="J149" s="211">
        <f>ROUND(I149*H149,2)</f>
        <v>0</v>
      </c>
      <c r="K149" s="207" t="s">
        <v>486</v>
      </c>
      <c r="L149" s="44"/>
      <c r="M149" s="212" t="s">
        <v>21</v>
      </c>
      <c r="N149" s="213" t="s">
        <v>44</v>
      </c>
      <c r="O149" s="84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6" t="s">
        <v>237</v>
      </c>
      <c r="AT149" s="216" t="s">
        <v>139</v>
      </c>
      <c r="AU149" s="216" t="s">
        <v>82</v>
      </c>
      <c r="AY149" s="17" t="s">
        <v>138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7" t="s">
        <v>80</v>
      </c>
      <c r="BK149" s="217">
        <f>ROUND(I149*H149,2)</f>
        <v>0</v>
      </c>
      <c r="BL149" s="17" t="s">
        <v>237</v>
      </c>
      <c r="BM149" s="216" t="s">
        <v>583</v>
      </c>
    </row>
    <row r="150" s="2" customFormat="1" ht="16.5" customHeight="1">
      <c r="A150" s="38"/>
      <c r="B150" s="39"/>
      <c r="C150" s="241" t="s">
        <v>390</v>
      </c>
      <c r="D150" s="241" t="s">
        <v>157</v>
      </c>
      <c r="E150" s="242" t="s">
        <v>584</v>
      </c>
      <c r="F150" s="243" t="s">
        <v>585</v>
      </c>
      <c r="G150" s="244" t="s">
        <v>142</v>
      </c>
      <c r="H150" s="245">
        <v>2</v>
      </c>
      <c r="I150" s="246"/>
      <c r="J150" s="247">
        <f>ROUND(I150*H150,2)</f>
        <v>0</v>
      </c>
      <c r="K150" s="243" t="s">
        <v>486</v>
      </c>
      <c r="L150" s="248"/>
      <c r="M150" s="249" t="s">
        <v>21</v>
      </c>
      <c r="N150" s="250" t="s">
        <v>44</v>
      </c>
      <c r="O150" s="84"/>
      <c r="P150" s="214">
        <f>O150*H150</f>
        <v>0</v>
      </c>
      <c r="Q150" s="214">
        <v>0.0025999999999999999</v>
      </c>
      <c r="R150" s="214">
        <f>Q150*H150</f>
        <v>0.0051999999999999998</v>
      </c>
      <c r="S150" s="214">
        <v>0</v>
      </c>
      <c r="T150" s="21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6" t="s">
        <v>401</v>
      </c>
      <c r="AT150" s="216" t="s">
        <v>157</v>
      </c>
      <c r="AU150" s="216" t="s">
        <v>82</v>
      </c>
      <c r="AY150" s="17" t="s">
        <v>138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7" t="s">
        <v>80</v>
      </c>
      <c r="BK150" s="217">
        <f>ROUND(I150*H150,2)</f>
        <v>0</v>
      </c>
      <c r="BL150" s="17" t="s">
        <v>237</v>
      </c>
      <c r="BM150" s="216" t="s">
        <v>586</v>
      </c>
    </row>
    <row r="151" s="11" customFormat="1" ht="22.8" customHeight="1">
      <c r="A151" s="11"/>
      <c r="B151" s="191"/>
      <c r="C151" s="192"/>
      <c r="D151" s="193" t="s">
        <v>72</v>
      </c>
      <c r="E151" s="261" t="s">
        <v>587</v>
      </c>
      <c r="F151" s="261" t="s">
        <v>588</v>
      </c>
      <c r="G151" s="192"/>
      <c r="H151" s="192"/>
      <c r="I151" s="195"/>
      <c r="J151" s="262">
        <f>BK151</f>
        <v>0</v>
      </c>
      <c r="K151" s="192"/>
      <c r="L151" s="197"/>
      <c r="M151" s="198"/>
      <c r="N151" s="199"/>
      <c r="O151" s="199"/>
      <c r="P151" s="200">
        <f>SUM(P152:P153)</f>
        <v>0</v>
      </c>
      <c r="Q151" s="199"/>
      <c r="R151" s="200">
        <f>SUM(R152:R153)</f>
        <v>0.0041599999999999996</v>
      </c>
      <c r="S151" s="199"/>
      <c r="T151" s="201">
        <f>SUM(T152:T153)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02" t="s">
        <v>82</v>
      </c>
      <c r="AT151" s="203" t="s">
        <v>72</v>
      </c>
      <c r="AU151" s="203" t="s">
        <v>80</v>
      </c>
      <c r="AY151" s="202" t="s">
        <v>138</v>
      </c>
      <c r="BK151" s="204">
        <f>SUM(BK152:BK153)</f>
        <v>0</v>
      </c>
    </row>
    <row r="152" s="2" customFormat="1">
      <c r="A152" s="38"/>
      <c r="B152" s="39"/>
      <c r="C152" s="205" t="s">
        <v>394</v>
      </c>
      <c r="D152" s="205" t="s">
        <v>139</v>
      </c>
      <c r="E152" s="206" t="s">
        <v>589</v>
      </c>
      <c r="F152" s="207" t="s">
        <v>590</v>
      </c>
      <c r="G152" s="208" t="s">
        <v>142</v>
      </c>
      <c r="H152" s="209">
        <v>2</v>
      </c>
      <c r="I152" s="210"/>
      <c r="J152" s="211">
        <f>ROUND(I152*H152,2)</f>
        <v>0</v>
      </c>
      <c r="K152" s="207" t="s">
        <v>486</v>
      </c>
      <c r="L152" s="44"/>
      <c r="M152" s="212" t="s">
        <v>21</v>
      </c>
      <c r="N152" s="213" t="s">
        <v>44</v>
      </c>
      <c r="O152" s="84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6" t="s">
        <v>237</v>
      </c>
      <c r="AT152" s="216" t="s">
        <v>139</v>
      </c>
      <c r="AU152" s="216" t="s">
        <v>82</v>
      </c>
      <c r="AY152" s="17" t="s">
        <v>138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7" t="s">
        <v>80</v>
      </c>
      <c r="BK152" s="217">
        <f>ROUND(I152*H152,2)</f>
        <v>0</v>
      </c>
      <c r="BL152" s="17" t="s">
        <v>237</v>
      </c>
      <c r="BM152" s="216" t="s">
        <v>591</v>
      </c>
    </row>
    <row r="153" s="2" customFormat="1">
      <c r="A153" s="38"/>
      <c r="B153" s="39"/>
      <c r="C153" s="241" t="s">
        <v>397</v>
      </c>
      <c r="D153" s="241" t="s">
        <v>157</v>
      </c>
      <c r="E153" s="242" t="s">
        <v>592</v>
      </c>
      <c r="F153" s="243" t="s">
        <v>593</v>
      </c>
      <c r="G153" s="244" t="s">
        <v>142</v>
      </c>
      <c r="H153" s="245">
        <v>2</v>
      </c>
      <c r="I153" s="246"/>
      <c r="J153" s="247">
        <f>ROUND(I153*H153,2)</f>
        <v>0</v>
      </c>
      <c r="K153" s="243" t="s">
        <v>486</v>
      </c>
      <c r="L153" s="248"/>
      <c r="M153" s="249" t="s">
        <v>21</v>
      </c>
      <c r="N153" s="250" t="s">
        <v>44</v>
      </c>
      <c r="O153" s="84"/>
      <c r="P153" s="214">
        <f>O153*H153</f>
        <v>0</v>
      </c>
      <c r="Q153" s="214">
        <v>0.0020799999999999998</v>
      </c>
      <c r="R153" s="214">
        <f>Q153*H153</f>
        <v>0.0041599999999999996</v>
      </c>
      <c r="S153" s="214">
        <v>0</v>
      </c>
      <c r="T153" s="21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6" t="s">
        <v>401</v>
      </c>
      <c r="AT153" s="216" t="s">
        <v>157</v>
      </c>
      <c r="AU153" s="216" t="s">
        <v>82</v>
      </c>
      <c r="AY153" s="17" t="s">
        <v>138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7" t="s">
        <v>80</v>
      </c>
      <c r="BK153" s="217">
        <f>ROUND(I153*H153,2)</f>
        <v>0</v>
      </c>
      <c r="BL153" s="17" t="s">
        <v>237</v>
      </c>
      <c r="BM153" s="216" t="s">
        <v>594</v>
      </c>
    </row>
    <row r="154" s="11" customFormat="1" ht="22.8" customHeight="1">
      <c r="A154" s="11"/>
      <c r="B154" s="191"/>
      <c r="C154" s="192"/>
      <c r="D154" s="193" t="s">
        <v>72</v>
      </c>
      <c r="E154" s="261" t="s">
        <v>595</v>
      </c>
      <c r="F154" s="261" t="s">
        <v>596</v>
      </c>
      <c r="G154" s="192"/>
      <c r="H154" s="192"/>
      <c r="I154" s="195"/>
      <c r="J154" s="262">
        <f>BK154</f>
        <v>0</v>
      </c>
      <c r="K154" s="192"/>
      <c r="L154" s="197"/>
      <c r="M154" s="198"/>
      <c r="N154" s="199"/>
      <c r="O154" s="199"/>
      <c r="P154" s="200">
        <f>SUM(P155:P171)</f>
        <v>0</v>
      </c>
      <c r="Q154" s="199"/>
      <c r="R154" s="200">
        <f>SUM(R155:R171)</f>
        <v>0.22024509599999997</v>
      </c>
      <c r="S154" s="199"/>
      <c r="T154" s="201">
        <f>SUM(T155:T171)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02" t="s">
        <v>82</v>
      </c>
      <c r="AT154" s="203" t="s">
        <v>72</v>
      </c>
      <c r="AU154" s="203" t="s">
        <v>80</v>
      </c>
      <c r="AY154" s="202" t="s">
        <v>138</v>
      </c>
      <c r="BK154" s="204">
        <f>SUM(BK155:BK171)</f>
        <v>0</v>
      </c>
    </row>
    <row r="155" s="2" customFormat="1" ht="21.75" customHeight="1">
      <c r="A155" s="38"/>
      <c r="B155" s="39"/>
      <c r="C155" s="205" t="s">
        <v>400</v>
      </c>
      <c r="D155" s="205" t="s">
        <v>139</v>
      </c>
      <c r="E155" s="206" t="s">
        <v>597</v>
      </c>
      <c r="F155" s="207" t="s">
        <v>598</v>
      </c>
      <c r="G155" s="208" t="s">
        <v>326</v>
      </c>
      <c r="H155" s="209">
        <v>23.760000000000002</v>
      </c>
      <c r="I155" s="210"/>
      <c r="J155" s="211">
        <f>ROUND(I155*H155,2)</f>
        <v>0</v>
      </c>
      <c r="K155" s="207" t="s">
        <v>486</v>
      </c>
      <c r="L155" s="44"/>
      <c r="M155" s="212" t="s">
        <v>21</v>
      </c>
      <c r="N155" s="213" t="s">
        <v>44</v>
      </c>
      <c r="O155" s="84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6" t="s">
        <v>237</v>
      </c>
      <c r="AT155" s="216" t="s">
        <v>139</v>
      </c>
      <c r="AU155" s="216" t="s">
        <v>82</v>
      </c>
      <c r="AY155" s="17" t="s">
        <v>138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7" t="s">
        <v>80</v>
      </c>
      <c r="BK155" s="217">
        <f>ROUND(I155*H155,2)</f>
        <v>0</v>
      </c>
      <c r="BL155" s="17" t="s">
        <v>237</v>
      </c>
      <c r="BM155" s="216" t="s">
        <v>599</v>
      </c>
    </row>
    <row r="156" s="12" customFormat="1">
      <c r="A156" s="12"/>
      <c r="B156" s="218"/>
      <c r="C156" s="219"/>
      <c r="D156" s="220" t="s">
        <v>145</v>
      </c>
      <c r="E156" s="221" t="s">
        <v>21</v>
      </c>
      <c r="F156" s="222" t="s">
        <v>493</v>
      </c>
      <c r="G156" s="219"/>
      <c r="H156" s="223">
        <v>23.760000000000002</v>
      </c>
      <c r="I156" s="224"/>
      <c r="J156" s="219"/>
      <c r="K156" s="219"/>
      <c r="L156" s="225"/>
      <c r="M156" s="226"/>
      <c r="N156" s="227"/>
      <c r="O156" s="227"/>
      <c r="P156" s="227"/>
      <c r="Q156" s="227"/>
      <c r="R156" s="227"/>
      <c r="S156" s="227"/>
      <c r="T156" s="228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29" t="s">
        <v>145</v>
      </c>
      <c r="AU156" s="229" t="s">
        <v>82</v>
      </c>
      <c r="AV156" s="12" t="s">
        <v>82</v>
      </c>
      <c r="AW156" s="12" t="s">
        <v>34</v>
      </c>
      <c r="AX156" s="12" t="s">
        <v>80</v>
      </c>
      <c r="AY156" s="229" t="s">
        <v>138</v>
      </c>
    </row>
    <row r="157" s="2" customFormat="1">
      <c r="A157" s="38"/>
      <c r="B157" s="39"/>
      <c r="C157" s="205" t="s">
        <v>401</v>
      </c>
      <c r="D157" s="205" t="s">
        <v>139</v>
      </c>
      <c r="E157" s="206" t="s">
        <v>600</v>
      </c>
      <c r="F157" s="207" t="s">
        <v>601</v>
      </c>
      <c r="G157" s="208" t="s">
        <v>312</v>
      </c>
      <c r="H157" s="209">
        <v>27.600000000000001</v>
      </c>
      <c r="I157" s="210"/>
      <c r="J157" s="211">
        <f>ROUND(I157*H157,2)</f>
        <v>0</v>
      </c>
      <c r="K157" s="207" t="s">
        <v>486</v>
      </c>
      <c r="L157" s="44"/>
      <c r="M157" s="212" t="s">
        <v>21</v>
      </c>
      <c r="N157" s="213" t="s">
        <v>44</v>
      </c>
      <c r="O157" s="84"/>
      <c r="P157" s="214">
        <f>O157*H157</f>
        <v>0</v>
      </c>
      <c r="Q157" s="214">
        <v>2.3249999999999999E-05</v>
      </c>
      <c r="R157" s="214">
        <f>Q157*H157</f>
        <v>0.00064170000000000004</v>
      </c>
      <c r="S157" s="214">
        <v>0</v>
      </c>
      <c r="T157" s="21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6" t="s">
        <v>237</v>
      </c>
      <c r="AT157" s="216" t="s">
        <v>139</v>
      </c>
      <c r="AU157" s="216" t="s">
        <v>82</v>
      </c>
      <c r="AY157" s="17" t="s">
        <v>138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7" t="s">
        <v>80</v>
      </c>
      <c r="BK157" s="217">
        <f>ROUND(I157*H157,2)</f>
        <v>0</v>
      </c>
      <c r="BL157" s="17" t="s">
        <v>237</v>
      </c>
      <c r="BM157" s="216" t="s">
        <v>602</v>
      </c>
    </row>
    <row r="158" s="12" customFormat="1">
      <c r="A158" s="12"/>
      <c r="B158" s="218"/>
      <c r="C158" s="219"/>
      <c r="D158" s="220" t="s">
        <v>145</v>
      </c>
      <c r="E158" s="221" t="s">
        <v>21</v>
      </c>
      <c r="F158" s="222" t="s">
        <v>527</v>
      </c>
      <c r="G158" s="219"/>
      <c r="H158" s="223">
        <v>27.600000000000001</v>
      </c>
      <c r="I158" s="224"/>
      <c r="J158" s="219"/>
      <c r="K158" s="219"/>
      <c r="L158" s="225"/>
      <c r="M158" s="226"/>
      <c r="N158" s="227"/>
      <c r="O158" s="227"/>
      <c r="P158" s="227"/>
      <c r="Q158" s="227"/>
      <c r="R158" s="227"/>
      <c r="S158" s="227"/>
      <c r="T158" s="228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29" t="s">
        <v>145</v>
      </c>
      <c r="AU158" s="229" t="s">
        <v>82</v>
      </c>
      <c r="AV158" s="12" t="s">
        <v>82</v>
      </c>
      <c r="AW158" s="12" t="s">
        <v>34</v>
      </c>
      <c r="AX158" s="12" t="s">
        <v>80</v>
      </c>
      <c r="AY158" s="229" t="s">
        <v>138</v>
      </c>
    </row>
    <row r="159" s="2" customFormat="1">
      <c r="A159" s="38"/>
      <c r="B159" s="39"/>
      <c r="C159" s="205" t="s">
        <v>404</v>
      </c>
      <c r="D159" s="205" t="s">
        <v>139</v>
      </c>
      <c r="E159" s="206" t="s">
        <v>603</v>
      </c>
      <c r="F159" s="207" t="s">
        <v>604</v>
      </c>
      <c r="G159" s="208" t="s">
        <v>326</v>
      </c>
      <c r="H159" s="209">
        <v>23.760000000000002</v>
      </c>
      <c r="I159" s="210"/>
      <c r="J159" s="211">
        <f>ROUND(I159*H159,2)</f>
        <v>0</v>
      </c>
      <c r="K159" s="207" t="s">
        <v>486</v>
      </c>
      <c r="L159" s="44"/>
      <c r="M159" s="212" t="s">
        <v>21</v>
      </c>
      <c r="N159" s="213" t="s">
        <v>44</v>
      </c>
      <c r="O159" s="84"/>
      <c r="P159" s="214">
        <f>O159*H159</f>
        <v>0</v>
      </c>
      <c r="Q159" s="214">
        <v>3.8800000000000001E-05</v>
      </c>
      <c r="R159" s="214">
        <f>Q159*H159</f>
        <v>0.00092188800000000005</v>
      </c>
      <c r="S159" s="214">
        <v>0</v>
      </c>
      <c r="T159" s="21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6" t="s">
        <v>237</v>
      </c>
      <c r="AT159" s="216" t="s">
        <v>139</v>
      </c>
      <c r="AU159" s="216" t="s">
        <v>82</v>
      </c>
      <c r="AY159" s="17" t="s">
        <v>138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7" t="s">
        <v>80</v>
      </c>
      <c r="BK159" s="217">
        <f>ROUND(I159*H159,2)</f>
        <v>0</v>
      </c>
      <c r="BL159" s="17" t="s">
        <v>237</v>
      </c>
      <c r="BM159" s="216" t="s">
        <v>605</v>
      </c>
    </row>
    <row r="160" s="12" customFormat="1">
      <c r="A160" s="12"/>
      <c r="B160" s="218"/>
      <c r="C160" s="219"/>
      <c r="D160" s="220" t="s">
        <v>145</v>
      </c>
      <c r="E160" s="221" t="s">
        <v>21</v>
      </c>
      <c r="F160" s="222" t="s">
        <v>493</v>
      </c>
      <c r="G160" s="219"/>
      <c r="H160" s="223">
        <v>23.760000000000002</v>
      </c>
      <c r="I160" s="224"/>
      <c r="J160" s="219"/>
      <c r="K160" s="219"/>
      <c r="L160" s="225"/>
      <c r="M160" s="226"/>
      <c r="N160" s="227"/>
      <c r="O160" s="227"/>
      <c r="P160" s="227"/>
      <c r="Q160" s="227"/>
      <c r="R160" s="227"/>
      <c r="S160" s="227"/>
      <c r="T160" s="228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29" t="s">
        <v>145</v>
      </c>
      <c r="AU160" s="229" t="s">
        <v>82</v>
      </c>
      <c r="AV160" s="12" t="s">
        <v>82</v>
      </c>
      <c r="AW160" s="12" t="s">
        <v>34</v>
      </c>
      <c r="AX160" s="12" t="s">
        <v>80</v>
      </c>
      <c r="AY160" s="229" t="s">
        <v>138</v>
      </c>
    </row>
    <row r="161" s="2" customFormat="1">
      <c r="A161" s="38"/>
      <c r="B161" s="39"/>
      <c r="C161" s="205" t="s">
        <v>407</v>
      </c>
      <c r="D161" s="205" t="s">
        <v>139</v>
      </c>
      <c r="E161" s="206" t="s">
        <v>606</v>
      </c>
      <c r="F161" s="207" t="s">
        <v>607</v>
      </c>
      <c r="G161" s="208" t="s">
        <v>326</v>
      </c>
      <c r="H161" s="209">
        <v>23.760000000000002</v>
      </c>
      <c r="I161" s="210"/>
      <c r="J161" s="211">
        <f>ROUND(I161*H161,2)</f>
        <v>0</v>
      </c>
      <c r="K161" s="207" t="s">
        <v>486</v>
      </c>
      <c r="L161" s="44"/>
      <c r="M161" s="212" t="s">
        <v>21</v>
      </c>
      <c r="N161" s="213" t="s">
        <v>44</v>
      </c>
      <c r="O161" s="84"/>
      <c r="P161" s="214">
        <f>O161*H161</f>
        <v>0</v>
      </c>
      <c r="Q161" s="214">
        <v>0.00054000000000000001</v>
      </c>
      <c r="R161" s="214">
        <f>Q161*H161</f>
        <v>0.012830400000000001</v>
      </c>
      <c r="S161" s="214">
        <v>0</v>
      </c>
      <c r="T161" s="21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6" t="s">
        <v>237</v>
      </c>
      <c r="AT161" s="216" t="s">
        <v>139</v>
      </c>
      <c r="AU161" s="216" t="s">
        <v>82</v>
      </c>
      <c r="AY161" s="17" t="s">
        <v>138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7" t="s">
        <v>80</v>
      </c>
      <c r="BK161" s="217">
        <f>ROUND(I161*H161,2)</f>
        <v>0</v>
      </c>
      <c r="BL161" s="17" t="s">
        <v>237</v>
      </c>
      <c r="BM161" s="216" t="s">
        <v>608</v>
      </c>
    </row>
    <row r="162" s="12" customFormat="1">
      <c r="A162" s="12"/>
      <c r="B162" s="218"/>
      <c r="C162" s="219"/>
      <c r="D162" s="220" t="s">
        <v>145</v>
      </c>
      <c r="E162" s="221" t="s">
        <v>21</v>
      </c>
      <c r="F162" s="222" t="s">
        <v>493</v>
      </c>
      <c r="G162" s="219"/>
      <c r="H162" s="223">
        <v>23.760000000000002</v>
      </c>
      <c r="I162" s="224"/>
      <c r="J162" s="219"/>
      <c r="K162" s="219"/>
      <c r="L162" s="225"/>
      <c r="M162" s="226"/>
      <c r="N162" s="227"/>
      <c r="O162" s="227"/>
      <c r="P162" s="227"/>
      <c r="Q162" s="227"/>
      <c r="R162" s="227"/>
      <c r="S162" s="227"/>
      <c r="T162" s="228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29" t="s">
        <v>145</v>
      </c>
      <c r="AU162" s="229" t="s">
        <v>82</v>
      </c>
      <c r="AV162" s="12" t="s">
        <v>82</v>
      </c>
      <c r="AW162" s="12" t="s">
        <v>34</v>
      </c>
      <c r="AX162" s="12" t="s">
        <v>80</v>
      </c>
      <c r="AY162" s="229" t="s">
        <v>138</v>
      </c>
    </row>
    <row r="163" s="2" customFormat="1">
      <c r="A163" s="38"/>
      <c r="B163" s="39"/>
      <c r="C163" s="205" t="s">
        <v>410</v>
      </c>
      <c r="D163" s="205" t="s">
        <v>139</v>
      </c>
      <c r="E163" s="206" t="s">
        <v>609</v>
      </c>
      <c r="F163" s="207" t="s">
        <v>610</v>
      </c>
      <c r="G163" s="208" t="s">
        <v>326</v>
      </c>
      <c r="H163" s="209">
        <v>23.760000000000002</v>
      </c>
      <c r="I163" s="210"/>
      <c r="J163" s="211">
        <f>ROUND(I163*H163,2)</f>
        <v>0</v>
      </c>
      <c r="K163" s="207" t="s">
        <v>486</v>
      </c>
      <c r="L163" s="44"/>
      <c r="M163" s="212" t="s">
        <v>21</v>
      </c>
      <c r="N163" s="213" t="s">
        <v>44</v>
      </c>
      <c r="O163" s="84"/>
      <c r="P163" s="214">
        <f>O163*H163</f>
        <v>0</v>
      </c>
      <c r="Q163" s="214">
        <v>0.001</v>
      </c>
      <c r="R163" s="214">
        <f>Q163*H163</f>
        <v>0.023760000000000003</v>
      </c>
      <c r="S163" s="214">
        <v>0</v>
      </c>
      <c r="T163" s="21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6" t="s">
        <v>237</v>
      </c>
      <c r="AT163" s="216" t="s">
        <v>139</v>
      </c>
      <c r="AU163" s="216" t="s">
        <v>82</v>
      </c>
      <c r="AY163" s="17" t="s">
        <v>138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7" t="s">
        <v>80</v>
      </c>
      <c r="BK163" s="217">
        <f>ROUND(I163*H163,2)</f>
        <v>0</v>
      </c>
      <c r="BL163" s="17" t="s">
        <v>237</v>
      </c>
      <c r="BM163" s="216" t="s">
        <v>611</v>
      </c>
    </row>
    <row r="164" s="12" customFormat="1">
      <c r="A164" s="12"/>
      <c r="B164" s="218"/>
      <c r="C164" s="219"/>
      <c r="D164" s="220" t="s">
        <v>145</v>
      </c>
      <c r="E164" s="221" t="s">
        <v>21</v>
      </c>
      <c r="F164" s="222" t="s">
        <v>493</v>
      </c>
      <c r="G164" s="219"/>
      <c r="H164" s="223">
        <v>23.760000000000002</v>
      </c>
      <c r="I164" s="224"/>
      <c r="J164" s="219"/>
      <c r="K164" s="219"/>
      <c r="L164" s="225"/>
      <c r="M164" s="226"/>
      <c r="N164" s="227"/>
      <c r="O164" s="227"/>
      <c r="P164" s="227"/>
      <c r="Q164" s="227"/>
      <c r="R164" s="227"/>
      <c r="S164" s="227"/>
      <c r="T164" s="228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29" t="s">
        <v>145</v>
      </c>
      <c r="AU164" s="229" t="s">
        <v>82</v>
      </c>
      <c r="AV164" s="12" t="s">
        <v>82</v>
      </c>
      <c r="AW164" s="12" t="s">
        <v>34</v>
      </c>
      <c r="AX164" s="12" t="s">
        <v>80</v>
      </c>
      <c r="AY164" s="229" t="s">
        <v>138</v>
      </c>
    </row>
    <row r="165" s="2" customFormat="1">
      <c r="A165" s="38"/>
      <c r="B165" s="39"/>
      <c r="C165" s="205" t="s">
        <v>411</v>
      </c>
      <c r="D165" s="205" t="s">
        <v>139</v>
      </c>
      <c r="E165" s="206" t="s">
        <v>612</v>
      </c>
      <c r="F165" s="207" t="s">
        <v>613</v>
      </c>
      <c r="G165" s="208" t="s">
        <v>326</v>
      </c>
      <c r="H165" s="209">
        <v>23.760000000000002</v>
      </c>
      <c r="I165" s="210"/>
      <c r="J165" s="211">
        <f>ROUND(I165*H165,2)</f>
        <v>0</v>
      </c>
      <c r="K165" s="207" t="s">
        <v>486</v>
      </c>
      <c r="L165" s="44"/>
      <c r="M165" s="212" t="s">
        <v>21</v>
      </c>
      <c r="N165" s="213" t="s">
        <v>44</v>
      </c>
      <c r="O165" s="84"/>
      <c r="P165" s="214">
        <f>O165*H165</f>
        <v>0</v>
      </c>
      <c r="Q165" s="214">
        <v>0.0033999999999999998</v>
      </c>
      <c r="R165" s="214">
        <f>Q165*H165</f>
        <v>0.080783999999999995</v>
      </c>
      <c r="S165" s="214">
        <v>0</v>
      </c>
      <c r="T165" s="21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6" t="s">
        <v>237</v>
      </c>
      <c r="AT165" s="216" t="s">
        <v>139</v>
      </c>
      <c r="AU165" s="216" t="s">
        <v>82</v>
      </c>
      <c r="AY165" s="17" t="s">
        <v>138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7" t="s">
        <v>80</v>
      </c>
      <c r="BK165" s="217">
        <f>ROUND(I165*H165,2)</f>
        <v>0</v>
      </c>
      <c r="BL165" s="17" t="s">
        <v>237</v>
      </c>
      <c r="BM165" s="216" t="s">
        <v>614</v>
      </c>
    </row>
    <row r="166" s="12" customFormat="1">
      <c r="A166" s="12"/>
      <c r="B166" s="218"/>
      <c r="C166" s="219"/>
      <c r="D166" s="220" t="s">
        <v>145</v>
      </c>
      <c r="E166" s="221" t="s">
        <v>21</v>
      </c>
      <c r="F166" s="222" t="s">
        <v>493</v>
      </c>
      <c r="G166" s="219"/>
      <c r="H166" s="223">
        <v>23.760000000000002</v>
      </c>
      <c r="I166" s="224"/>
      <c r="J166" s="219"/>
      <c r="K166" s="219"/>
      <c r="L166" s="225"/>
      <c r="M166" s="226"/>
      <c r="N166" s="227"/>
      <c r="O166" s="227"/>
      <c r="P166" s="227"/>
      <c r="Q166" s="227"/>
      <c r="R166" s="227"/>
      <c r="S166" s="227"/>
      <c r="T166" s="228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29" t="s">
        <v>145</v>
      </c>
      <c r="AU166" s="229" t="s">
        <v>82</v>
      </c>
      <c r="AV166" s="12" t="s">
        <v>82</v>
      </c>
      <c r="AW166" s="12" t="s">
        <v>34</v>
      </c>
      <c r="AX166" s="12" t="s">
        <v>80</v>
      </c>
      <c r="AY166" s="229" t="s">
        <v>138</v>
      </c>
    </row>
    <row r="167" s="2" customFormat="1" ht="16.5" customHeight="1">
      <c r="A167" s="38"/>
      <c r="B167" s="39"/>
      <c r="C167" s="205" t="s">
        <v>415</v>
      </c>
      <c r="D167" s="205" t="s">
        <v>139</v>
      </c>
      <c r="E167" s="206" t="s">
        <v>615</v>
      </c>
      <c r="F167" s="207" t="s">
        <v>616</v>
      </c>
      <c r="G167" s="208" t="s">
        <v>326</v>
      </c>
      <c r="H167" s="209">
        <v>23.760000000000002</v>
      </c>
      <c r="I167" s="210"/>
      <c r="J167" s="211">
        <f>ROUND(I167*H167,2)</f>
        <v>0</v>
      </c>
      <c r="K167" s="207" t="s">
        <v>486</v>
      </c>
      <c r="L167" s="44"/>
      <c r="M167" s="212" t="s">
        <v>21</v>
      </c>
      <c r="N167" s="213" t="s">
        <v>44</v>
      </c>
      <c r="O167" s="84"/>
      <c r="P167" s="214">
        <f>O167*H167</f>
        <v>0</v>
      </c>
      <c r="Q167" s="214">
        <v>0.00025000000000000001</v>
      </c>
      <c r="R167" s="214">
        <f>Q167*H167</f>
        <v>0.0059400000000000008</v>
      </c>
      <c r="S167" s="214">
        <v>0</v>
      </c>
      <c r="T167" s="21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6" t="s">
        <v>237</v>
      </c>
      <c r="AT167" s="216" t="s">
        <v>139</v>
      </c>
      <c r="AU167" s="216" t="s">
        <v>82</v>
      </c>
      <c r="AY167" s="17" t="s">
        <v>138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7" t="s">
        <v>80</v>
      </c>
      <c r="BK167" s="217">
        <f>ROUND(I167*H167,2)</f>
        <v>0</v>
      </c>
      <c r="BL167" s="17" t="s">
        <v>237</v>
      </c>
      <c r="BM167" s="216" t="s">
        <v>617</v>
      </c>
    </row>
    <row r="168" s="12" customFormat="1">
      <c r="A168" s="12"/>
      <c r="B168" s="218"/>
      <c r="C168" s="219"/>
      <c r="D168" s="220" t="s">
        <v>145</v>
      </c>
      <c r="E168" s="221" t="s">
        <v>21</v>
      </c>
      <c r="F168" s="222" t="s">
        <v>493</v>
      </c>
      <c r="G168" s="219"/>
      <c r="H168" s="223">
        <v>23.760000000000002</v>
      </c>
      <c r="I168" s="224"/>
      <c r="J168" s="219"/>
      <c r="K168" s="219"/>
      <c r="L168" s="225"/>
      <c r="M168" s="226"/>
      <c r="N168" s="227"/>
      <c r="O168" s="227"/>
      <c r="P168" s="227"/>
      <c r="Q168" s="227"/>
      <c r="R168" s="227"/>
      <c r="S168" s="227"/>
      <c r="T168" s="228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29" t="s">
        <v>145</v>
      </c>
      <c r="AU168" s="229" t="s">
        <v>82</v>
      </c>
      <c r="AV168" s="12" t="s">
        <v>82</v>
      </c>
      <c r="AW168" s="12" t="s">
        <v>34</v>
      </c>
      <c r="AX168" s="12" t="s">
        <v>80</v>
      </c>
      <c r="AY168" s="229" t="s">
        <v>138</v>
      </c>
    </row>
    <row r="169" s="2" customFormat="1" ht="44.25" customHeight="1">
      <c r="A169" s="38"/>
      <c r="B169" s="39"/>
      <c r="C169" s="205" t="s">
        <v>419</v>
      </c>
      <c r="D169" s="205" t="s">
        <v>139</v>
      </c>
      <c r="E169" s="206" t="s">
        <v>618</v>
      </c>
      <c r="F169" s="207" t="s">
        <v>619</v>
      </c>
      <c r="G169" s="208" t="s">
        <v>312</v>
      </c>
      <c r="H169" s="209">
        <v>27.600000000000001</v>
      </c>
      <c r="I169" s="210"/>
      <c r="J169" s="211">
        <f>ROUND(I169*H169,2)</f>
        <v>0</v>
      </c>
      <c r="K169" s="207" t="s">
        <v>486</v>
      </c>
      <c r="L169" s="44"/>
      <c r="M169" s="212" t="s">
        <v>21</v>
      </c>
      <c r="N169" s="213" t="s">
        <v>44</v>
      </c>
      <c r="O169" s="84"/>
      <c r="P169" s="214">
        <f>O169*H169</f>
        <v>0</v>
      </c>
      <c r="Q169" s="214">
        <v>0.0034553299999999999</v>
      </c>
      <c r="R169" s="214">
        <f>Q169*H169</f>
        <v>0.095367108000000006</v>
      </c>
      <c r="S169" s="214">
        <v>0</v>
      </c>
      <c r="T169" s="21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6" t="s">
        <v>237</v>
      </c>
      <c r="AT169" s="216" t="s">
        <v>139</v>
      </c>
      <c r="AU169" s="216" t="s">
        <v>82</v>
      </c>
      <c r="AY169" s="17" t="s">
        <v>138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7" t="s">
        <v>80</v>
      </c>
      <c r="BK169" s="217">
        <f>ROUND(I169*H169,2)</f>
        <v>0</v>
      </c>
      <c r="BL169" s="17" t="s">
        <v>237</v>
      </c>
      <c r="BM169" s="216" t="s">
        <v>620</v>
      </c>
    </row>
    <row r="170" s="12" customFormat="1">
      <c r="A170" s="12"/>
      <c r="B170" s="218"/>
      <c r="C170" s="219"/>
      <c r="D170" s="220" t="s">
        <v>145</v>
      </c>
      <c r="E170" s="221" t="s">
        <v>21</v>
      </c>
      <c r="F170" s="222" t="s">
        <v>527</v>
      </c>
      <c r="G170" s="219"/>
      <c r="H170" s="223">
        <v>27.600000000000001</v>
      </c>
      <c r="I170" s="224"/>
      <c r="J170" s="219"/>
      <c r="K170" s="219"/>
      <c r="L170" s="225"/>
      <c r="M170" s="226"/>
      <c r="N170" s="227"/>
      <c r="O170" s="227"/>
      <c r="P170" s="227"/>
      <c r="Q170" s="227"/>
      <c r="R170" s="227"/>
      <c r="S170" s="227"/>
      <c r="T170" s="228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29" t="s">
        <v>145</v>
      </c>
      <c r="AU170" s="229" t="s">
        <v>82</v>
      </c>
      <c r="AV170" s="12" t="s">
        <v>82</v>
      </c>
      <c r="AW170" s="12" t="s">
        <v>34</v>
      </c>
      <c r="AX170" s="12" t="s">
        <v>80</v>
      </c>
      <c r="AY170" s="229" t="s">
        <v>138</v>
      </c>
    </row>
    <row r="171" s="2" customFormat="1" ht="44.25" customHeight="1">
      <c r="A171" s="38"/>
      <c r="B171" s="39"/>
      <c r="C171" s="205" t="s">
        <v>423</v>
      </c>
      <c r="D171" s="205" t="s">
        <v>139</v>
      </c>
      <c r="E171" s="206" t="s">
        <v>621</v>
      </c>
      <c r="F171" s="207" t="s">
        <v>622</v>
      </c>
      <c r="G171" s="208" t="s">
        <v>623</v>
      </c>
      <c r="H171" s="263"/>
      <c r="I171" s="210"/>
      <c r="J171" s="211">
        <f>ROUND(I171*H171,2)</f>
        <v>0</v>
      </c>
      <c r="K171" s="207" t="s">
        <v>486</v>
      </c>
      <c r="L171" s="44"/>
      <c r="M171" s="212" t="s">
        <v>21</v>
      </c>
      <c r="N171" s="213" t="s">
        <v>44</v>
      </c>
      <c r="O171" s="84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6" t="s">
        <v>237</v>
      </c>
      <c r="AT171" s="216" t="s">
        <v>139</v>
      </c>
      <c r="AU171" s="216" t="s">
        <v>82</v>
      </c>
      <c r="AY171" s="17" t="s">
        <v>138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7" t="s">
        <v>80</v>
      </c>
      <c r="BK171" s="217">
        <f>ROUND(I171*H171,2)</f>
        <v>0</v>
      </c>
      <c r="BL171" s="17" t="s">
        <v>237</v>
      </c>
      <c r="BM171" s="216" t="s">
        <v>624</v>
      </c>
    </row>
    <row r="172" s="11" customFormat="1" ht="22.8" customHeight="1">
      <c r="A172" s="11"/>
      <c r="B172" s="191"/>
      <c r="C172" s="192"/>
      <c r="D172" s="193" t="s">
        <v>72</v>
      </c>
      <c r="E172" s="261" t="s">
        <v>625</v>
      </c>
      <c r="F172" s="261" t="s">
        <v>626</v>
      </c>
      <c r="G172" s="192"/>
      <c r="H172" s="192"/>
      <c r="I172" s="195"/>
      <c r="J172" s="262">
        <f>BK172</f>
        <v>0</v>
      </c>
      <c r="K172" s="192"/>
      <c r="L172" s="197"/>
      <c r="M172" s="198"/>
      <c r="N172" s="199"/>
      <c r="O172" s="199"/>
      <c r="P172" s="200">
        <f>SUM(P173:P178)</f>
        <v>0</v>
      </c>
      <c r="Q172" s="199"/>
      <c r="R172" s="200">
        <f>SUM(R173:R178)</f>
        <v>0.029140300000000004</v>
      </c>
      <c r="S172" s="199"/>
      <c r="T172" s="201">
        <f>SUM(T173:T178)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02" t="s">
        <v>82</v>
      </c>
      <c r="AT172" s="203" t="s">
        <v>72</v>
      </c>
      <c r="AU172" s="203" t="s">
        <v>80</v>
      </c>
      <c r="AY172" s="202" t="s">
        <v>138</v>
      </c>
      <c r="BK172" s="204">
        <f>SUM(BK173:BK178)</f>
        <v>0</v>
      </c>
    </row>
    <row r="173" s="2" customFormat="1">
      <c r="A173" s="38"/>
      <c r="B173" s="39"/>
      <c r="C173" s="205" t="s">
        <v>427</v>
      </c>
      <c r="D173" s="205" t="s">
        <v>139</v>
      </c>
      <c r="E173" s="206" t="s">
        <v>627</v>
      </c>
      <c r="F173" s="207" t="s">
        <v>628</v>
      </c>
      <c r="G173" s="208" t="s">
        <v>326</v>
      </c>
      <c r="H173" s="209">
        <v>13</v>
      </c>
      <c r="I173" s="210"/>
      <c r="J173" s="211">
        <f>ROUND(I173*H173,2)</f>
        <v>0</v>
      </c>
      <c r="K173" s="207" t="s">
        <v>486</v>
      </c>
      <c r="L173" s="44"/>
      <c r="M173" s="212" t="s">
        <v>21</v>
      </c>
      <c r="N173" s="213" t="s">
        <v>44</v>
      </c>
      <c r="O173" s="84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6" t="s">
        <v>237</v>
      </c>
      <c r="AT173" s="216" t="s">
        <v>139</v>
      </c>
      <c r="AU173" s="216" t="s">
        <v>82</v>
      </c>
      <c r="AY173" s="17" t="s">
        <v>138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7" t="s">
        <v>80</v>
      </c>
      <c r="BK173" s="217">
        <f>ROUND(I173*H173,2)</f>
        <v>0</v>
      </c>
      <c r="BL173" s="17" t="s">
        <v>237</v>
      </c>
      <c r="BM173" s="216" t="s">
        <v>629</v>
      </c>
    </row>
    <row r="174" s="2" customFormat="1">
      <c r="A174" s="38"/>
      <c r="B174" s="39"/>
      <c r="C174" s="205" t="s">
        <v>431</v>
      </c>
      <c r="D174" s="205" t="s">
        <v>139</v>
      </c>
      <c r="E174" s="206" t="s">
        <v>630</v>
      </c>
      <c r="F174" s="207" t="s">
        <v>631</v>
      </c>
      <c r="G174" s="208" t="s">
        <v>326</v>
      </c>
      <c r="H174" s="209">
        <v>13</v>
      </c>
      <c r="I174" s="210"/>
      <c r="J174" s="211">
        <f>ROUND(I174*H174,2)</f>
        <v>0</v>
      </c>
      <c r="K174" s="207" t="s">
        <v>486</v>
      </c>
      <c r="L174" s="44"/>
      <c r="M174" s="212" t="s">
        <v>21</v>
      </c>
      <c r="N174" s="213" t="s">
        <v>44</v>
      </c>
      <c r="O174" s="84"/>
      <c r="P174" s="214">
        <f>O174*H174</f>
        <v>0</v>
      </c>
      <c r="Q174" s="214">
        <v>0.00016875000000000001</v>
      </c>
      <c r="R174" s="214">
        <f>Q174*H174</f>
        <v>0.00219375</v>
      </c>
      <c r="S174" s="214">
        <v>0</v>
      </c>
      <c r="T174" s="21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6" t="s">
        <v>237</v>
      </c>
      <c r="AT174" s="216" t="s">
        <v>139</v>
      </c>
      <c r="AU174" s="216" t="s">
        <v>82</v>
      </c>
      <c r="AY174" s="17" t="s">
        <v>138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7" t="s">
        <v>80</v>
      </c>
      <c r="BK174" s="217">
        <f>ROUND(I174*H174,2)</f>
        <v>0</v>
      </c>
      <c r="BL174" s="17" t="s">
        <v>237</v>
      </c>
      <c r="BM174" s="216" t="s">
        <v>632</v>
      </c>
    </row>
    <row r="175" s="2" customFormat="1">
      <c r="A175" s="38"/>
      <c r="B175" s="39"/>
      <c r="C175" s="205" t="s">
        <v>435</v>
      </c>
      <c r="D175" s="205" t="s">
        <v>139</v>
      </c>
      <c r="E175" s="206" t="s">
        <v>633</v>
      </c>
      <c r="F175" s="207" t="s">
        <v>634</v>
      </c>
      <c r="G175" s="208" t="s">
        <v>326</v>
      </c>
      <c r="H175" s="209">
        <v>13</v>
      </c>
      <c r="I175" s="210"/>
      <c r="J175" s="211">
        <f>ROUND(I175*H175,2)</f>
        <v>0</v>
      </c>
      <c r="K175" s="207" t="s">
        <v>486</v>
      </c>
      <c r="L175" s="44"/>
      <c r="M175" s="212" t="s">
        <v>21</v>
      </c>
      <c r="N175" s="213" t="s">
        <v>44</v>
      </c>
      <c r="O175" s="84"/>
      <c r="P175" s="214">
        <f>O175*H175</f>
        <v>0</v>
      </c>
      <c r="Q175" s="214">
        <v>0.00012305000000000001</v>
      </c>
      <c r="R175" s="214">
        <f>Q175*H175</f>
        <v>0.0015996500000000002</v>
      </c>
      <c r="S175" s="214">
        <v>0</v>
      </c>
      <c r="T175" s="21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6" t="s">
        <v>237</v>
      </c>
      <c r="AT175" s="216" t="s">
        <v>139</v>
      </c>
      <c r="AU175" s="216" t="s">
        <v>82</v>
      </c>
      <c r="AY175" s="17" t="s">
        <v>138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7" t="s">
        <v>80</v>
      </c>
      <c r="BK175" s="217">
        <f>ROUND(I175*H175,2)</f>
        <v>0</v>
      </c>
      <c r="BL175" s="17" t="s">
        <v>237</v>
      </c>
      <c r="BM175" s="216" t="s">
        <v>635</v>
      </c>
    </row>
    <row r="176" s="2" customFormat="1">
      <c r="A176" s="38"/>
      <c r="B176" s="39"/>
      <c r="C176" s="205" t="s">
        <v>438</v>
      </c>
      <c r="D176" s="205" t="s">
        <v>139</v>
      </c>
      <c r="E176" s="206" t="s">
        <v>636</v>
      </c>
      <c r="F176" s="207" t="s">
        <v>637</v>
      </c>
      <c r="G176" s="208" t="s">
        <v>326</v>
      </c>
      <c r="H176" s="209">
        <v>10</v>
      </c>
      <c r="I176" s="210"/>
      <c r="J176" s="211">
        <f>ROUND(I176*H176,2)</f>
        <v>0</v>
      </c>
      <c r="K176" s="207" t="s">
        <v>486</v>
      </c>
      <c r="L176" s="44"/>
      <c r="M176" s="212" t="s">
        <v>21</v>
      </c>
      <c r="N176" s="213" t="s">
        <v>44</v>
      </c>
      <c r="O176" s="84"/>
      <c r="P176" s="214">
        <f>O176*H176</f>
        <v>0</v>
      </c>
      <c r="Q176" s="214">
        <v>0.00012305000000000001</v>
      </c>
      <c r="R176" s="214">
        <f>Q176*H176</f>
        <v>0.0012305</v>
      </c>
      <c r="S176" s="214">
        <v>0</v>
      </c>
      <c r="T176" s="21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6" t="s">
        <v>237</v>
      </c>
      <c r="AT176" s="216" t="s">
        <v>139</v>
      </c>
      <c r="AU176" s="216" t="s">
        <v>82</v>
      </c>
      <c r="AY176" s="17" t="s">
        <v>138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7" t="s">
        <v>80</v>
      </c>
      <c r="BK176" s="217">
        <f>ROUND(I176*H176,2)</f>
        <v>0</v>
      </c>
      <c r="BL176" s="17" t="s">
        <v>237</v>
      </c>
      <c r="BM176" s="216" t="s">
        <v>638</v>
      </c>
    </row>
    <row r="177" s="2" customFormat="1">
      <c r="A177" s="38"/>
      <c r="B177" s="39"/>
      <c r="C177" s="205" t="s">
        <v>441</v>
      </c>
      <c r="D177" s="205" t="s">
        <v>139</v>
      </c>
      <c r="E177" s="206" t="s">
        <v>639</v>
      </c>
      <c r="F177" s="207" t="s">
        <v>640</v>
      </c>
      <c r="G177" s="208" t="s">
        <v>326</v>
      </c>
      <c r="H177" s="209">
        <v>114.84</v>
      </c>
      <c r="I177" s="210"/>
      <c r="J177" s="211">
        <f>ROUND(I177*H177,2)</f>
        <v>0</v>
      </c>
      <c r="K177" s="207" t="s">
        <v>486</v>
      </c>
      <c r="L177" s="44"/>
      <c r="M177" s="212" t="s">
        <v>21</v>
      </c>
      <c r="N177" s="213" t="s">
        <v>44</v>
      </c>
      <c r="O177" s="84"/>
      <c r="P177" s="214">
        <f>O177*H177</f>
        <v>0</v>
      </c>
      <c r="Q177" s="214">
        <v>0.00021000000000000001</v>
      </c>
      <c r="R177" s="214">
        <f>Q177*H177</f>
        <v>0.024116400000000003</v>
      </c>
      <c r="S177" s="214">
        <v>0</v>
      </c>
      <c r="T177" s="21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6" t="s">
        <v>237</v>
      </c>
      <c r="AT177" s="216" t="s">
        <v>139</v>
      </c>
      <c r="AU177" s="216" t="s">
        <v>82</v>
      </c>
      <c r="AY177" s="17" t="s">
        <v>138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7" t="s">
        <v>80</v>
      </c>
      <c r="BK177" s="217">
        <f>ROUND(I177*H177,2)</f>
        <v>0</v>
      </c>
      <c r="BL177" s="17" t="s">
        <v>237</v>
      </c>
      <c r="BM177" s="216" t="s">
        <v>641</v>
      </c>
    </row>
    <row r="178" s="12" customFormat="1">
      <c r="A178" s="12"/>
      <c r="B178" s="218"/>
      <c r="C178" s="219"/>
      <c r="D178" s="220" t="s">
        <v>145</v>
      </c>
      <c r="E178" s="221" t="s">
        <v>21</v>
      </c>
      <c r="F178" s="222" t="s">
        <v>642</v>
      </c>
      <c r="G178" s="219"/>
      <c r="H178" s="223">
        <v>114.84</v>
      </c>
      <c r="I178" s="224"/>
      <c r="J178" s="219"/>
      <c r="K178" s="219"/>
      <c r="L178" s="225"/>
      <c r="M178" s="226"/>
      <c r="N178" s="227"/>
      <c r="O178" s="227"/>
      <c r="P178" s="227"/>
      <c r="Q178" s="227"/>
      <c r="R178" s="227"/>
      <c r="S178" s="227"/>
      <c r="T178" s="228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29" t="s">
        <v>145</v>
      </c>
      <c r="AU178" s="229" t="s">
        <v>82</v>
      </c>
      <c r="AV178" s="12" t="s">
        <v>82</v>
      </c>
      <c r="AW178" s="12" t="s">
        <v>34</v>
      </c>
      <c r="AX178" s="12" t="s">
        <v>80</v>
      </c>
      <c r="AY178" s="229" t="s">
        <v>138</v>
      </c>
    </row>
    <row r="179" s="11" customFormat="1" ht="22.8" customHeight="1">
      <c r="A179" s="11"/>
      <c r="B179" s="191"/>
      <c r="C179" s="192"/>
      <c r="D179" s="193" t="s">
        <v>72</v>
      </c>
      <c r="E179" s="261" t="s">
        <v>643</v>
      </c>
      <c r="F179" s="261" t="s">
        <v>644</v>
      </c>
      <c r="G179" s="192"/>
      <c r="H179" s="192"/>
      <c r="I179" s="195"/>
      <c r="J179" s="262">
        <f>BK179</f>
        <v>0</v>
      </c>
      <c r="K179" s="192"/>
      <c r="L179" s="197"/>
      <c r="M179" s="198"/>
      <c r="N179" s="199"/>
      <c r="O179" s="199"/>
      <c r="P179" s="200">
        <f>SUM(P180:P188)</f>
        <v>0</v>
      </c>
      <c r="Q179" s="199"/>
      <c r="R179" s="200">
        <f>SUM(R180:R188)</f>
        <v>0.052642656000000003</v>
      </c>
      <c r="S179" s="199"/>
      <c r="T179" s="201">
        <f>SUM(T180:T188)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02" t="s">
        <v>82</v>
      </c>
      <c r="AT179" s="203" t="s">
        <v>72</v>
      </c>
      <c r="AU179" s="203" t="s">
        <v>80</v>
      </c>
      <c r="AY179" s="202" t="s">
        <v>138</v>
      </c>
      <c r="BK179" s="204">
        <f>SUM(BK180:BK188)</f>
        <v>0</v>
      </c>
    </row>
    <row r="180" s="2" customFormat="1">
      <c r="A180" s="38"/>
      <c r="B180" s="39"/>
      <c r="C180" s="205" t="s">
        <v>442</v>
      </c>
      <c r="D180" s="205" t="s">
        <v>139</v>
      </c>
      <c r="E180" s="206" t="s">
        <v>645</v>
      </c>
      <c r="F180" s="207" t="s">
        <v>646</v>
      </c>
      <c r="G180" s="208" t="s">
        <v>326</v>
      </c>
      <c r="H180" s="209">
        <v>114.84</v>
      </c>
      <c r="I180" s="210"/>
      <c r="J180" s="211">
        <f>ROUND(I180*H180,2)</f>
        <v>0</v>
      </c>
      <c r="K180" s="207" t="s">
        <v>486</v>
      </c>
      <c r="L180" s="44"/>
      <c r="M180" s="212" t="s">
        <v>21</v>
      </c>
      <c r="N180" s="213" t="s">
        <v>44</v>
      </c>
      <c r="O180" s="84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6" t="s">
        <v>237</v>
      </c>
      <c r="AT180" s="216" t="s">
        <v>139</v>
      </c>
      <c r="AU180" s="216" t="s">
        <v>82</v>
      </c>
      <c r="AY180" s="17" t="s">
        <v>138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7" t="s">
        <v>80</v>
      </c>
      <c r="BK180" s="217">
        <f>ROUND(I180*H180,2)</f>
        <v>0</v>
      </c>
      <c r="BL180" s="17" t="s">
        <v>237</v>
      </c>
      <c r="BM180" s="216" t="s">
        <v>647</v>
      </c>
    </row>
    <row r="181" s="12" customFormat="1">
      <c r="A181" s="12"/>
      <c r="B181" s="218"/>
      <c r="C181" s="219"/>
      <c r="D181" s="220" t="s">
        <v>145</v>
      </c>
      <c r="E181" s="221" t="s">
        <v>21</v>
      </c>
      <c r="F181" s="222" t="s">
        <v>642</v>
      </c>
      <c r="G181" s="219"/>
      <c r="H181" s="223">
        <v>114.84</v>
      </c>
      <c r="I181" s="224"/>
      <c r="J181" s="219"/>
      <c r="K181" s="219"/>
      <c r="L181" s="225"/>
      <c r="M181" s="226"/>
      <c r="N181" s="227"/>
      <c r="O181" s="227"/>
      <c r="P181" s="227"/>
      <c r="Q181" s="227"/>
      <c r="R181" s="227"/>
      <c r="S181" s="227"/>
      <c r="T181" s="228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29" t="s">
        <v>145</v>
      </c>
      <c r="AU181" s="229" t="s">
        <v>82</v>
      </c>
      <c r="AV181" s="12" t="s">
        <v>82</v>
      </c>
      <c r="AW181" s="12" t="s">
        <v>34</v>
      </c>
      <c r="AX181" s="12" t="s">
        <v>80</v>
      </c>
      <c r="AY181" s="229" t="s">
        <v>138</v>
      </c>
    </row>
    <row r="182" s="2" customFormat="1" ht="55.5" customHeight="1">
      <c r="A182" s="38"/>
      <c r="B182" s="39"/>
      <c r="C182" s="205" t="s">
        <v>446</v>
      </c>
      <c r="D182" s="205" t="s">
        <v>139</v>
      </c>
      <c r="E182" s="206" t="s">
        <v>648</v>
      </c>
      <c r="F182" s="207" t="s">
        <v>649</v>
      </c>
      <c r="G182" s="208" t="s">
        <v>326</v>
      </c>
      <c r="H182" s="209">
        <v>10</v>
      </c>
      <c r="I182" s="210"/>
      <c r="J182" s="211">
        <f>ROUND(I182*H182,2)</f>
        <v>0</v>
      </c>
      <c r="K182" s="207" t="s">
        <v>486</v>
      </c>
      <c r="L182" s="44"/>
      <c r="M182" s="212" t="s">
        <v>21</v>
      </c>
      <c r="N182" s="213" t="s">
        <v>44</v>
      </c>
      <c r="O182" s="84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6" t="s">
        <v>137</v>
      </c>
      <c r="AT182" s="216" t="s">
        <v>139</v>
      </c>
      <c r="AU182" s="216" t="s">
        <v>82</v>
      </c>
      <c r="AY182" s="17" t="s">
        <v>138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7" t="s">
        <v>80</v>
      </c>
      <c r="BK182" s="217">
        <f>ROUND(I182*H182,2)</f>
        <v>0</v>
      </c>
      <c r="BL182" s="17" t="s">
        <v>137</v>
      </c>
      <c r="BM182" s="216" t="s">
        <v>650</v>
      </c>
    </row>
    <row r="183" s="2" customFormat="1" ht="21.75" customHeight="1">
      <c r="A183" s="38"/>
      <c r="B183" s="39"/>
      <c r="C183" s="241" t="s">
        <v>450</v>
      </c>
      <c r="D183" s="241" t="s">
        <v>157</v>
      </c>
      <c r="E183" s="242" t="s">
        <v>651</v>
      </c>
      <c r="F183" s="243" t="s">
        <v>652</v>
      </c>
      <c r="G183" s="244" t="s">
        <v>312</v>
      </c>
      <c r="H183" s="245">
        <v>20</v>
      </c>
      <c r="I183" s="246"/>
      <c r="J183" s="247">
        <f>ROUND(I183*H183,2)</f>
        <v>0</v>
      </c>
      <c r="K183" s="243" t="s">
        <v>486</v>
      </c>
      <c r="L183" s="248"/>
      <c r="M183" s="249" t="s">
        <v>21</v>
      </c>
      <c r="N183" s="250" t="s">
        <v>44</v>
      </c>
      <c r="O183" s="84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6" t="s">
        <v>198</v>
      </c>
      <c r="AT183" s="216" t="s">
        <v>157</v>
      </c>
      <c r="AU183" s="216" t="s">
        <v>82</v>
      </c>
      <c r="AY183" s="17" t="s">
        <v>138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7" t="s">
        <v>80</v>
      </c>
      <c r="BK183" s="217">
        <f>ROUND(I183*H183,2)</f>
        <v>0</v>
      </c>
      <c r="BL183" s="17" t="s">
        <v>137</v>
      </c>
      <c r="BM183" s="216" t="s">
        <v>653</v>
      </c>
    </row>
    <row r="184" s="12" customFormat="1">
      <c r="A184" s="12"/>
      <c r="B184" s="218"/>
      <c r="C184" s="219"/>
      <c r="D184" s="220" t="s">
        <v>145</v>
      </c>
      <c r="E184" s="219"/>
      <c r="F184" s="222" t="s">
        <v>654</v>
      </c>
      <c r="G184" s="219"/>
      <c r="H184" s="223">
        <v>20</v>
      </c>
      <c r="I184" s="224"/>
      <c r="J184" s="219"/>
      <c r="K184" s="219"/>
      <c r="L184" s="225"/>
      <c r="M184" s="226"/>
      <c r="N184" s="227"/>
      <c r="O184" s="227"/>
      <c r="P184" s="227"/>
      <c r="Q184" s="227"/>
      <c r="R184" s="227"/>
      <c r="S184" s="227"/>
      <c r="T184" s="228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29" t="s">
        <v>145</v>
      </c>
      <c r="AU184" s="229" t="s">
        <v>82</v>
      </c>
      <c r="AV184" s="12" t="s">
        <v>82</v>
      </c>
      <c r="AW184" s="12" t="s">
        <v>4</v>
      </c>
      <c r="AX184" s="12" t="s">
        <v>80</v>
      </c>
      <c r="AY184" s="229" t="s">
        <v>138</v>
      </c>
    </row>
    <row r="185" s="2" customFormat="1" ht="33" customHeight="1">
      <c r="A185" s="38"/>
      <c r="B185" s="39"/>
      <c r="C185" s="205" t="s">
        <v>454</v>
      </c>
      <c r="D185" s="205" t="s">
        <v>139</v>
      </c>
      <c r="E185" s="206" t="s">
        <v>655</v>
      </c>
      <c r="F185" s="207" t="s">
        <v>656</v>
      </c>
      <c r="G185" s="208" t="s">
        <v>326</v>
      </c>
      <c r="H185" s="209">
        <v>114.84</v>
      </c>
      <c r="I185" s="210"/>
      <c r="J185" s="211">
        <f>ROUND(I185*H185,2)</f>
        <v>0</v>
      </c>
      <c r="K185" s="207" t="s">
        <v>486</v>
      </c>
      <c r="L185" s="44"/>
      <c r="M185" s="212" t="s">
        <v>21</v>
      </c>
      <c r="N185" s="213" t="s">
        <v>44</v>
      </c>
      <c r="O185" s="84"/>
      <c r="P185" s="214">
        <f>O185*H185</f>
        <v>0</v>
      </c>
      <c r="Q185" s="214">
        <v>0.00020000000000000001</v>
      </c>
      <c r="R185" s="214">
        <f>Q185*H185</f>
        <v>0.022968000000000002</v>
      </c>
      <c r="S185" s="214">
        <v>0</v>
      </c>
      <c r="T185" s="21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6" t="s">
        <v>237</v>
      </c>
      <c r="AT185" s="216" t="s">
        <v>139</v>
      </c>
      <c r="AU185" s="216" t="s">
        <v>82</v>
      </c>
      <c r="AY185" s="17" t="s">
        <v>138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7" t="s">
        <v>80</v>
      </c>
      <c r="BK185" s="217">
        <f>ROUND(I185*H185,2)</f>
        <v>0</v>
      </c>
      <c r="BL185" s="17" t="s">
        <v>237</v>
      </c>
      <c r="BM185" s="216" t="s">
        <v>657</v>
      </c>
    </row>
    <row r="186" s="12" customFormat="1">
      <c r="A186" s="12"/>
      <c r="B186" s="218"/>
      <c r="C186" s="219"/>
      <c r="D186" s="220" t="s">
        <v>145</v>
      </c>
      <c r="E186" s="221" t="s">
        <v>21</v>
      </c>
      <c r="F186" s="222" t="s">
        <v>642</v>
      </c>
      <c r="G186" s="219"/>
      <c r="H186" s="223">
        <v>114.84</v>
      </c>
      <c r="I186" s="224"/>
      <c r="J186" s="219"/>
      <c r="K186" s="219"/>
      <c r="L186" s="225"/>
      <c r="M186" s="226"/>
      <c r="N186" s="227"/>
      <c r="O186" s="227"/>
      <c r="P186" s="227"/>
      <c r="Q186" s="227"/>
      <c r="R186" s="227"/>
      <c r="S186" s="227"/>
      <c r="T186" s="228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29" t="s">
        <v>145</v>
      </c>
      <c r="AU186" s="229" t="s">
        <v>82</v>
      </c>
      <c r="AV186" s="12" t="s">
        <v>82</v>
      </c>
      <c r="AW186" s="12" t="s">
        <v>34</v>
      </c>
      <c r="AX186" s="12" t="s">
        <v>80</v>
      </c>
      <c r="AY186" s="229" t="s">
        <v>138</v>
      </c>
    </row>
    <row r="187" s="2" customFormat="1">
      <c r="A187" s="38"/>
      <c r="B187" s="39"/>
      <c r="C187" s="205" t="s">
        <v>458</v>
      </c>
      <c r="D187" s="205" t="s">
        <v>139</v>
      </c>
      <c r="E187" s="206" t="s">
        <v>658</v>
      </c>
      <c r="F187" s="207" t="s">
        <v>659</v>
      </c>
      <c r="G187" s="208" t="s">
        <v>326</v>
      </c>
      <c r="H187" s="209">
        <v>114.84</v>
      </c>
      <c r="I187" s="210"/>
      <c r="J187" s="211">
        <f>ROUND(I187*H187,2)</f>
        <v>0</v>
      </c>
      <c r="K187" s="207" t="s">
        <v>486</v>
      </c>
      <c r="L187" s="44"/>
      <c r="M187" s="212" t="s">
        <v>21</v>
      </c>
      <c r="N187" s="213" t="s">
        <v>44</v>
      </c>
      <c r="O187" s="84"/>
      <c r="P187" s="214">
        <f>O187*H187</f>
        <v>0</v>
      </c>
      <c r="Q187" s="214">
        <v>0.00025839999999999999</v>
      </c>
      <c r="R187" s="214">
        <f>Q187*H187</f>
        <v>0.029674656000000001</v>
      </c>
      <c r="S187" s="214">
        <v>0</v>
      </c>
      <c r="T187" s="21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6" t="s">
        <v>237</v>
      </c>
      <c r="AT187" s="216" t="s">
        <v>139</v>
      </c>
      <c r="AU187" s="216" t="s">
        <v>82</v>
      </c>
      <c r="AY187" s="17" t="s">
        <v>138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7" t="s">
        <v>80</v>
      </c>
      <c r="BK187" s="217">
        <f>ROUND(I187*H187,2)</f>
        <v>0</v>
      </c>
      <c r="BL187" s="17" t="s">
        <v>237</v>
      </c>
      <c r="BM187" s="216" t="s">
        <v>660</v>
      </c>
    </row>
    <row r="188" s="12" customFormat="1">
      <c r="A188" s="12"/>
      <c r="B188" s="218"/>
      <c r="C188" s="219"/>
      <c r="D188" s="220" t="s">
        <v>145</v>
      </c>
      <c r="E188" s="221" t="s">
        <v>21</v>
      </c>
      <c r="F188" s="222" t="s">
        <v>642</v>
      </c>
      <c r="G188" s="219"/>
      <c r="H188" s="223">
        <v>114.84</v>
      </c>
      <c r="I188" s="224"/>
      <c r="J188" s="219"/>
      <c r="K188" s="219"/>
      <c r="L188" s="225"/>
      <c r="M188" s="226"/>
      <c r="N188" s="227"/>
      <c r="O188" s="227"/>
      <c r="P188" s="227"/>
      <c r="Q188" s="227"/>
      <c r="R188" s="227"/>
      <c r="S188" s="227"/>
      <c r="T188" s="228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29" t="s">
        <v>145</v>
      </c>
      <c r="AU188" s="229" t="s">
        <v>82</v>
      </c>
      <c r="AV188" s="12" t="s">
        <v>82</v>
      </c>
      <c r="AW188" s="12" t="s">
        <v>34</v>
      </c>
      <c r="AX188" s="12" t="s">
        <v>80</v>
      </c>
      <c r="AY188" s="229" t="s">
        <v>138</v>
      </c>
    </row>
    <row r="189" s="11" customFormat="1" ht="25.92" customHeight="1">
      <c r="A189" s="11"/>
      <c r="B189" s="191"/>
      <c r="C189" s="192"/>
      <c r="D189" s="193" t="s">
        <v>72</v>
      </c>
      <c r="E189" s="194" t="s">
        <v>661</v>
      </c>
      <c r="F189" s="194" t="s">
        <v>662</v>
      </c>
      <c r="G189" s="192"/>
      <c r="H189" s="192"/>
      <c r="I189" s="195"/>
      <c r="J189" s="196">
        <f>BK189</f>
        <v>0</v>
      </c>
      <c r="K189" s="192"/>
      <c r="L189" s="197"/>
      <c r="M189" s="198"/>
      <c r="N189" s="199"/>
      <c r="O189" s="199"/>
      <c r="P189" s="200">
        <f>SUM(P190:P191)</f>
        <v>0</v>
      </c>
      <c r="Q189" s="199"/>
      <c r="R189" s="200">
        <f>SUM(R190:R191)</f>
        <v>0.040000000000000001</v>
      </c>
      <c r="S189" s="199"/>
      <c r="T189" s="201">
        <f>SUM(T190:T191)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202" t="s">
        <v>137</v>
      </c>
      <c r="AT189" s="203" t="s">
        <v>72</v>
      </c>
      <c r="AU189" s="203" t="s">
        <v>73</v>
      </c>
      <c r="AY189" s="202" t="s">
        <v>138</v>
      </c>
      <c r="BK189" s="204">
        <f>SUM(BK190:BK191)</f>
        <v>0</v>
      </c>
    </row>
    <row r="190" s="2" customFormat="1">
      <c r="A190" s="38"/>
      <c r="B190" s="39"/>
      <c r="C190" s="205" t="s">
        <v>462</v>
      </c>
      <c r="D190" s="205" t="s">
        <v>139</v>
      </c>
      <c r="E190" s="206" t="s">
        <v>663</v>
      </c>
      <c r="F190" s="207" t="s">
        <v>664</v>
      </c>
      <c r="G190" s="208" t="s">
        <v>260</v>
      </c>
      <c r="H190" s="209">
        <v>10</v>
      </c>
      <c r="I190" s="210"/>
      <c r="J190" s="211">
        <f>ROUND(I190*H190,2)</f>
        <v>0</v>
      </c>
      <c r="K190" s="207" t="s">
        <v>486</v>
      </c>
      <c r="L190" s="44"/>
      <c r="M190" s="212" t="s">
        <v>21</v>
      </c>
      <c r="N190" s="213" t="s">
        <v>44</v>
      </c>
      <c r="O190" s="84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6" t="s">
        <v>313</v>
      </c>
      <c r="AT190" s="216" t="s">
        <v>139</v>
      </c>
      <c r="AU190" s="216" t="s">
        <v>80</v>
      </c>
      <c r="AY190" s="17" t="s">
        <v>138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7" t="s">
        <v>80</v>
      </c>
      <c r="BK190" s="217">
        <f>ROUND(I190*H190,2)</f>
        <v>0</v>
      </c>
      <c r="BL190" s="17" t="s">
        <v>313</v>
      </c>
      <c r="BM190" s="216" t="s">
        <v>665</v>
      </c>
    </row>
    <row r="191" s="2" customFormat="1">
      <c r="A191" s="38"/>
      <c r="B191" s="39"/>
      <c r="C191" s="241" t="s">
        <v>666</v>
      </c>
      <c r="D191" s="241" t="s">
        <v>157</v>
      </c>
      <c r="E191" s="242" t="s">
        <v>667</v>
      </c>
      <c r="F191" s="243" t="s">
        <v>668</v>
      </c>
      <c r="G191" s="244" t="s">
        <v>265</v>
      </c>
      <c r="H191" s="245">
        <v>0.040000000000000001</v>
      </c>
      <c r="I191" s="246"/>
      <c r="J191" s="247">
        <f>ROUND(I191*H191,2)</f>
        <v>0</v>
      </c>
      <c r="K191" s="243" t="s">
        <v>486</v>
      </c>
      <c r="L191" s="248"/>
      <c r="M191" s="264" t="s">
        <v>21</v>
      </c>
      <c r="N191" s="265" t="s">
        <v>44</v>
      </c>
      <c r="O191" s="253"/>
      <c r="P191" s="254">
        <f>O191*H191</f>
        <v>0</v>
      </c>
      <c r="Q191" s="254">
        <v>1</v>
      </c>
      <c r="R191" s="254">
        <f>Q191*H191</f>
        <v>0.040000000000000001</v>
      </c>
      <c r="S191" s="254">
        <v>0</v>
      </c>
      <c r="T191" s="25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6" t="s">
        <v>313</v>
      </c>
      <c r="AT191" s="216" t="s">
        <v>157</v>
      </c>
      <c r="AU191" s="216" t="s">
        <v>80</v>
      </c>
      <c r="AY191" s="17" t="s">
        <v>138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7" t="s">
        <v>80</v>
      </c>
      <c r="BK191" s="217">
        <f>ROUND(I191*H191,2)</f>
        <v>0</v>
      </c>
      <c r="BL191" s="17" t="s">
        <v>313</v>
      </c>
      <c r="BM191" s="216" t="s">
        <v>669</v>
      </c>
    </row>
    <row r="192" s="2" customFormat="1" ht="6.96" customHeight="1">
      <c r="A192" s="38"/>
      <c r="B192" s="59"/>
      <c r="C192" s="60"/>
      <c r="D192" s="60"/>
      <c r="E192" s="60"/>
      <c r="F192" s="60"/>
      <c r="G192" s="60"/>
      <c r="H192" s="60"/>
      <c r="I192" s="60"/>
      <c r="J192" s="60"/>
      <c r="K192" s="60"/>
      <c r="L192" s="44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sheetProtection sheet="1" autoFilter="0" formatColumns="0" formatRows="0" objects="1" scenarios="1" spinCount="100000" saltValue="TSkJfBPXPbVig0Jrygzyh05d6KfxXd+/YY/9/EiL0qy72ScPAcBotYcdjCDnQmsg7Rl1Zk6V3DOEqKd8NpXZwg==" hashValue="EQdoJ2RtKblsYIgnFqSTqUfm/JZCj70z6NzRQro3fa3qUhHm1pOa3uBRRRJNyg1XJBKM9MHnGYfVM4DvSiPBtA==" algorithmName="SHA-512" password="CC35"/>
  <autoFilter ref="C97:K1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112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zakázky'!K6</f>
        <v>Údržba, opravy a odstraňování závad u SSZT 2020-2021 - Oprava napájecích zdrojů</v>
      </c>
      <c r="F7" s="142"/>
      <c r="G7" s="142"/>
      <c r="H7" s="142"/>
      <c r="L7" s="20"/>
    </row>
    <row r="8" s="1" customFormat="1" ht="12" customHeight="1">
      <c r="B8" s="20"/>
      <c r="D8" s="142" t="s">
        <v>113</v>
      </c>
      <c r="L8" s="20"/>
    </row>
    <row r="9" s="2" customFormat="1" ht="16.5" customHeight="1">
      <c r="A9" s="38"/>
      <c r="B9" s="44"/>
      <c r="C9" s="38"/>
      <c r="D9" s="38"/>
      <c r="E9" s="143" t="s">
        <v>305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115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670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21</v>
      </c>
      <c r="G13" s="38"/>
      <c r="H13" s="38"/>
      <c r="I13" s="142" t="s">
        <v>20</v>
      </c>
      <c r="J13" s="133" t="s">
        <v>21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22</v>
      </c>
      <c r="E14" s="38"/>
      <c r="F14" s="133" t="s">
        <v>33</v>
      </c>
      <c r="G14" s="38"/>
      <c r="H14" s="38"/>
      <c r="I14" s="142" t="s">
        <v>24</v>
      </c>
      <c r="J14" s="146" t="str">
        <f>'Rekapitulace zakázky'!AN8</f>
        <v>3. 3. 2021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26</v>
      </c>
      <c r="E16" s="38"/>
      <c r="F16" s="38"/>
      <c r="G16" s="38"/>
      <c r="H16" s="38"/>
      <c r="I16" s="142" t="s">
        <v>27</v>
      </c>
      <c r="J16" s="133" t="s">
        <v>21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307</v>
      </c>
      <c r="F17" s="38"/>
      <c r="G17" s="38"/>
      <c r="H17" s="38"/>
      <c r="I17" s="142" t="s">
        <v>29</v>
      </c>
      <c r="J17" s="133" t="s">
        <v>21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30</v>
      </c>
      <c r="E19" s="38"/>
      <c r="F19" s="38"/>
      <c r="G19" s="38"/>
      <c r="H19" s="38"/>
      <c r="I19" s="142" t="s">
        <v>27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29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32</v>
      </c>
      <c r="E22" s="38"/>
      <c r="F22" s="38"/>
      <c r="G22" s="38"/>
      <c r="H22" s="38"/>
      <c r="I22" s="142" t="s">
        <v>27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29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35</v>
      </c>
      <c r="E25" s="38"/>
      <c r="F25" s="38"/>
      <c r="G25" s="38"/>
      <c r="H25" s="38"/>
      <c r="I25" s="142" t="s">
        <v>27</v>
      </c>
      <c r="J25" s="133" t="s">
        <v>21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308</v>
      </c>
      <c r="F26" s="38"/>
      <c r="G26" s="38"/>
      <c r="H26" s="38"/>
      <c r="I26" s="142" t="s">
        <v>29</v>
      </c>
      <c r="J26" s="133" t="s">
        <v>21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21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ROUND((SUM(BE86:BE96)),  2)</f>
        <v>0</v>
      </c>
      <c r="G35" s="38"/>
      <c r="H35" s="38"/>
      <c r="I35" s="157">
        <v>0.20999999999999999</v>
      </c>
      <c r="J35" s="156">
        <f>ROUND(((SUM(BE86:BE96))*I35),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ROUND((SUM(BF86:BF96)),  2)</f>
        <v>0</v>
      </c>
      <c r="G36" s="38"/>
      <c r="H36" s="38"/>
      <c r="I36" s="157">
        <v>0.14999999999999999</v>
      </c>
      <c r="J36" s="156">
        <f>ROUND(((SUM(BF86:BF96))*I36),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ROUND((SUM(BG86:BG96)),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ROUND((SUM(BH86:BH96)),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ROUND((SUM(BI86:BI96)),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Údržba, opravy a odstraňování závad u SSZT 2020-2021 - Oprava napájecích zdrojů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113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305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03 - TS Mosty u Jablunkova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 xml:space="preserve"> </v>
      </c>
      <c r="G56" s="40"/>
      <c r="H56" s="40"/>
      <c r="I56" s="32" t="s">
        <v>24</v>
      </c>
      <c r="J56" s="72" t="str">
        <f>IF(J14="","",J14)</f>
        <v>3. 3. 2021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26</v>
      </c>
      <c r="D58" s="40"/>
      <c r="E58" s="40"/>
      <c r="F58" s="27" t="str">
        <f>E17</f>
        <v>Správa železnic, s.o.</v>
      </c>
      <c r="G58" s="40"/>
      <c r="H58" s="40"/>
      <c r="I58" s="32" t="s">
        <v>32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30</v>
      </c>
      <c r="D59" s="40"/>
      <c r="E59" s="40"/>
      <c r="F59" s="27" t="str">
        <f>IF(E20="","",E20)</f>
        <v>Vyplň údaj</v>
      </c>
      <c r="G59" s="40"/>
      <c r="H59" s="40"/>
      <c r="I59" s="32" t="s">
        <v>35</v>
      </c>
      <c r="J59" s="36" t="str">
        <f>E26</f>
        <v>Jiří Kupczyn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118</v>
      </c>
      <c r="D61" s="171"/>
      <c r="E61" s="171"/>
      <c r="F61" s="171"/>
      <c r="G61" s="171"/>
      <c r="H61" s="171"/>
      <c r="I61" s="171"/>
      <c r="J61" s="172" t="s">
        <v>119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120</v>
      </c>
    </row>
    <row r="64" s="9" customFormat="1" ht="24.96" customHeight="1">
      <c r="A64" s="9"/>
      <c r="B64" s="174"/>
      <c r="C64" s="175"/>
      <c r="D64" s="176" t="s">
        <v>121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122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9" t="str">
        <f>E7</f>
        <v>Údržba, opravy a odstraňování závad u SSZT 2020-2021 - Oprava napájecích zdrojů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113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305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115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03 - TS Mosty u Jablunkova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22</v>
      </c>
      <c r="D80" s="40"/>
      <c r="E80" s="40"/>
      <c r="F80" s="27" t="str">
        <f>F14</f>
        <v xml:space="preserve"> </v>
      </c>
      <c r="G80" s="40"/>
      <c r="H80" s="40"/>
      <c r="I80" s="32" t="s">
        <v>24</v>
      </c>
      <c r="J80" s="72" t="str">
        <f>IF(J14="","",J14)</f>
        <v>3. 3. 2021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26</v>
      </c>
      <c r="D82" s="40"/>
      <c r="E82" s="40"/>
      <c r="F82" s="27" t="str">
        <f>E17</f>
        <v>Správa železnic, s.o.</v>
      </c>
      <c r="G82" s="40"/>
      <c r="H82" s="40"/>
      <c r="I82" s="32" t="s">
        <v>32</v>
      </c>
      <c r="J82" s="36" t="str">
        <f>E23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30</v>
      </c>
      <c r="D83" s="40"/>
      <c r="E83" s="40"/>
      <c r="F83" s="27" t="str">
        <f>IF(E20="","",E20)</f>
        <v>Vyplň údaj</v>
      </c>
      <c r="G83" s="40"/>
      <c r="H83" s="40"/>
      <c r="I83" s="32" t="s">
        <v>35</v>
      </c>
      <c r="J83" s="36" t="str">
        <f>E26</f>
        <v>Jiří Kupczyn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0"/>
      <c r="B85" s="181"/>
      <c r="C85" s="182" t="s">
        <v>123</v>
      </c>
      <c r="D85" s="183" t="s">
        <v>58</v>
      </c>
      <c r="E85" s="183" t="s">
        <v>54</v>
      </c>
      <c r="F85" s="183" t="s">
        <v>55</v>
      </c>
      <c r="G85" s="183" t="s">
        <v>124</v>
      </c>
      <c r="H85" s="183" t="s">
        <v>125</v>
      </c>
      <c r="I85" s="183" t="s">
        <v>126</v>
      </c>
      <c r="J85" s="183" t="s">
        <v>119</v>
      </c>
      <c r="K85" s="184" t="s">
        <v>127</v>
      </c>
      <c r="L85" s="185"/>
      <c r="M85" s="92" t="s">
        <v>21</v>
      </c>
      <c r="N85" s="93" t="s">
        <v>43</v>
      </c>
      <c r="O85" s="93" t="s">
        <v>128</v>
      </c>
      <c r="P85" s="93" t="s">
        <v>129</v>
      </c>
      <c r="Q85" s="93" t="s">
        <v>130</v>
      </c>
      <c r="R85" s="93" t="s">
        <v>131</v>
      </c>
      <c r="S85" s="93" t="s">
        <v>132</v>
      </c>
      <c r="T85" s="94" t="s">
        <v>133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8"/>
      <c r="B86" s="39"/>
      <c r="C86" s="99" t="s">
        <v>134</v>
      </c>
      <c r="D86" s="40"/>
      <c r="E86" s="40"/>
      <c r="F86" s="40"/>
      <c r="G86" s="40"/>
      <c r="H86" s="40"/>
      <c r="I86" s="40"/>
      <c r="J86" s="186">
        <f>BK86</f>
        <v>0</v>
      </c>
      <c r="K86" s="40"/>
      <c r="L86" s="44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72</v>
      </c>
      <c r="AU86" s="17" t="s">
        <v>120</v>
      </c>
      <c r="BK86" s="190">
        <f>BK87</f>
        <v>0</v>
      </c>
    </row>
    <row r="87" s="11" customFormat="1" ht="25.92" customHeight="1">
      <c r="A87" s="11"/>
      <c r="B87" s="191"/>
      <c r="C87" s="192"/>
      <c r="D87" s="193" t="s">
        <v>72</v>
      </c>
      <c r="E87" s="194" t="s">
        <v>135</v>
      </c>
      <c r="F87" s="194" t="s">
        <v>136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SUM(P88:P96)</f>
        <v>0</v>
      </c>
      <c r="Q87" s="199"/>
      <c r="R87" s="200">
        <f>SUM(R88:R96)</f>
        <v>0</v>
      </c>
      <c r="S87" s="199"/>
      <c r="T87" s="201">
        <f>SUM(T88:T96)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2" t="s">
        <v>137</v>
      </c>
      <c r="AT87" s="203" t="s">
        <v>72</v>
      </c>
      <c r="AU87" s="203" t="s">
        <v>73</v>
      </c>
      <c r="AY87" s="202" t="s">
        <v>138</v>
      </c>
      <c r="BK87" s="204">
        <f>SUM(BK88:BK96)</f>
        <v>0</v>
      </c>
    </row>
    <row r="88" s="2" customFormat="1" ht="55.5" customHeight="1">
      <c r="A88" s="38"/>
      <c r="B88" s="39"/>
      <c r="C88" s="205" t="s">
        <v>80</v>
      </c>
      <c r="D88" s="205" t="s">
        <v>139</v>
      </c>
      <c r="E88" s="206" t="s">
        <v>671</v>
      </c>
      <c r="F88" s="207" t="s">
        <v>672</v>
      </c>
      <c r="G88" s="208" t="s">
        <v>142</v>
      </c>
      <c r="H88" s="209">
        <v>1</v>
      </c>
      <c r="I88" s="210"/>
      <c r="J88" s="211">
        <f>ROUND(I88*H88,2)</f>
        <v>0</v>
      </c>
      <c r="K88" s="207" t="s">
        <v>143</v>
      </c>
      <c r="L88" s="44"/>
      <c r="M88" s="212" t="s">
        <v>21</v>
      </c>
      <c r="N88" s="213" t="s">
        <v>44</v>
      </c>
      <c r="O88" s="84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313</v>
      </c>
      <c r="AT88" s="216" t="s">
        <v>139</v>
      </c>
      <c r="AU88" s="216" t="s">
        <v>80</v>
      </c>
      <c r="AY88" s="17" t="s">
        <v>138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80</v>
      </c>
      <c r="BK88" s="217">
        <f>ROUND(I88*H88,2)</f>
        <v>0</v>
      </c>
      <c r="BL88" s="17" t="s">
        <v>313</v>
      </c>
      <c r="BM88" s="216" t="s">
        <v>673</v>
      </c>
    </row>
    <row r="89" s="2" customFormat="1">
      <c r="A89" s="38"/>
      <c r="B89" s="39"/>
      <c r="C89" s="241" t="s">
        <v>82</v>
      </c>
      <c r="D89" s="241" t="s">
        <v>157</v>
      </c>
      <c r="E89" s="242" t="s">
        <v>674</v>
      </c>
      <c r="F89" s="243" t="s">
        <v>675</v>
      </c>
      <c r="G89" s="244" t="s">
        <v>142</v>
      </c>
      <c r="H89" s="245">
        <v>1</v>
      </c>
      <c r="I89" s="246"/>
      <c r="J89" s="247">
        <f>ROUND(I89*H89,2)</f>
        <v>0</v>
      </c>
      <c r="K89" s="243" t="s">
        <v>21</v>
      </c>
      <c r="L89" s="248"/>
      <c r="M89" s="249" t="s">
        <v>21</v>
      </c>
      <c r="N89" s="250" t="s">
        <v>44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160</v>
      </c>
      <c r="AT89" s="216" t="s">
        <v>157</v>
      </c>
      <c r="AU89" s="216" t="s">
        <v>80</v>
      </c>
      <c r="AY89" s="17" t="s">
        <v>138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80</v>
      </c>
      <c r="BK89" s="217">
        <f>ROUND(I89*H89,2)</f>
        <v>0</v>
      </c>
      <c r="BL89" s="17" t="s">
        <v>160</v>
      </c>
      <c r="BM89" s="216" t="s">
        <v>676</v>
      </c>
    </row>
    <row r="90" s="2" customFormat="1">
      <c r="A90" s="38"/>
      <c r="B90" s="39"/>
      <c r="C90" s="205" t="s">
        <v>156</v>
      </c>
      <c r="D90" s="205" t="s">
        <v>139</v>
      </c>
      <c r="E90" s="206" t="s">
        <v>677</v>
      </c>
      <c r="F90" s="207" t="s">
        <v>678</v>
      </c>
      <c r="G90" s="208" t="s">
        <v>142</v>
      </c>
      <c r="H90" s="209">
        <v>1</v>
      </c>
      <c r="I90" s="210"/>
      <c r="J90" s="211">
        <f>ROUND(I90*H90,2)</f>
        <v>0</v>
      </c>
      <c r="K90" s="207" t="s">
        <v>143</v>
      </c>
      <c r="L90" s="44"/>
      <c r="M90" s="212" t="s">
        <v>21</v>
      </c>
      <c r="N90" s="213" t="s">
        <v>44</v>
      </c>
      <c r="O90" s="84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313</v>
      </c>
      <c r="AT90" s="216" t="s">
        <v>139</v>
      </c>
      <c r="AU90" s="216" t="s">
        <v>80</v>
      </c>
      <c r="AY90" s="17" t="s">
        <v>138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80</v>
      </c>
      <c r="BK90" s="217">
        <f>ROUND(I90*H90,2)</f>
        <v>0</v>
      </c>
      <c r="BL90" s="17" t="s">
        <v>313</v>
      </c>
      <c r="BM90" s="216" t="s">
        <v>679</v>
      </c>
    </row>
    <row r="91" s="2" customFormat="1" ht="33" customHeight="1">
      <c r="A91" s="38"/>
      <c r="B91" s="39"/>
      <c r="C91" s="241" t="s">
        <v>137</v>
      </c>
      <c r="D91" s="241" t="s">
        <v>157</v>
      </c>
      <c r="E91" s="242" t="s">
        <v>680</v>
      </c>
      <c r="F91" s="243" t="s">
        <v>681</v>
      </c>
      <c r="G91" s="244" t="s">
        <v>142</v>
      </c>
      <c r="H91" s="245">
        <v>2</v>
      </c>
      <c r="I91" s="246"/>
      <c r="J91" s="247">
        <f>ROUND(I91*H91,2)</f>
        <v>0</v>
      </c>
      <c r="K91" s="243" t="s">
        <v>21</v>
      </c>
      <c r="L91" s="248"/>
      <c r="M91" s="249" t="s">
        <v>21</v>
      </c>
      <c r="N91" s="250" t="s">
        <v>44</v>
      </c>
      <c r="O91" s="84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160</v>
      </c>
      <c r="AT91" s="216" t="s">
        <v>157</v>
      </c>
      <c r="AU91" s="216" t="s">
        <v>80</v>
      </c>
      <c r="AY91" s="17" t="s">
        <v>138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80</v>
      </c>
      <c r="BK91" s="217">
        <f>ROUND(I91*H91,2)</f>
        <v>0</v>
      </c>
      <c r="BL91" s="17" t="s">
        <v>160</v>
      </c>
      <c r="BM91" s="216" t="s">
        <v>682</v>
      </c>
    </row>
    <row r="92" s="2" customFormat="1" ht="21.75" customHeight="1">
      <c r="A92" s="38"/>
      <c r="B92" s="39"/>
      <c r="C92" s="205" t="s">
        <v>167</v>
      </c>
      <c r="D92" s="205" t="s">
        <v>139</v>
      </c>
      <c r="E92" s="206" t="s">
        <v>405</v>
      </c>
      <c r="F92" s="207" t="s">
        <v>406</v>
      </c>
      <c r="G92" s="208" t="s">
        <v>142</v>
      </c>
      <c r="H92" s="209">
        <v>1</v>
      </c>
      <c r="I92" s="210"/>
      <c r="J92" s="211">
        <f>ROUND(I92*H92,2)</f>
        <v>0</v>
      </c>
      <c r="K92" s="207" t="s">
        <v>143</v>
      </c>
      <c r="L92" s="44"/>
      <c r="M92" s="212" t="s">
        <v>21</v>
      </c>
      <c r="N92" s="213" t="s">
        <v>44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313</v>
      </c>
      <c r="AT92" s="216" t="s">
        <v>139</v>
      </c>
      <c r="AU92" s="216" t="s">
        <v>80</v>
      </c>
      <c r="AY92" s="17" t="s">
        <v>138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80</v>
      </c>
      <c r="BK92" s="217">
        <f>ROUND(I92*H92,2)</f>
        <v>0</v>
      </c>
      <c r="BL92" s="17" t="s">
        <v>313</v>
      </c>
      <c r="BM92" s="216" t="s">
        <v>683</v>
      </c>
    </row>
    <row r="93" s="2" customFormat="1">
      <c r="A93" s="38"/>
      <c r="B93" s="39"/>
      <c r="C93" s="205" t="s">
        <v>188</v>
      </c>
      <c r="D93" s="205" t="s">
        <v>139</v>
      </c>
      <c r="E93" s="206" t="s">
        <v>684</v>
      </c>
      <c r="F93" s="207" t="s">
        <v>685</v>
      </c>
      <c r="G93" s="208" t="s">
        <v>142</v>
      </c>
      <c r="H93" s="209">
        <v>2</v>
      </c>
      <c r="I93" s="210"/>
      <c r="J93" s="211">
        <f>ROUND(I93*H93,2)</f>
        <v>0</v>
      </c>
      <c r="K93" s="207" t="s">
        <v>143</v>
      </c>
      <c r="L93" s="44"/>
      <c r="M93" s="212" t="s">
        <v>21</v>
      </c>
      <c r="N93" s="213" t="s">
        <v>44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313</v>
      </c>
      <c r="AT93" s="216" t="s">
        <v>139</v>
      </c>
      <c r="AU93" s="216" t="s">
        <v>80</v>
      </c>
      <c r="AY93" s="17" t="s">
        <v>138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80</v>
      </c>
      <c r="BK93" s="217">
        <f>ROUND(I93*H93,2)</f>
        <v>0</v>
      </c>
      <c r="BL93" s="17" t="s">
        <v>313</v>
      </c>
      <c r="BM93" s="216" t="s">
        <v>686</v>
      </c>
    </row>
    <row r="94" s="2" customFormat="1">
      <c r="A94" s="38"/>
      <c r="B94" s="39"/>
      <c r="C94" s="205" t="s">
        <v>192</v>
      </c>
      <c r="D94" s="205" t="s">
        <v>139</v>
      </c>
      <c r="E94" s="206" t="s">
        <v>436</v>
      </c>
      <c r="F94" s="207" t="s">
        <v>437</v>
      </c>
      <c r="G94" s="208" t="s">
        <v>260</v>
      </c>
      <c r="H94" s="209">
        <v>10</v>
      </c>
      <c r="I94" s="210"/>
      <c r="J94" s="211">
        <f>ROUND(I94*H94,2)</f>
        <v>0</v>
      </c>
      <c r="K94" s="207" t="s">
        <v>143</v>
      </c>
      <c r="L94" s="44"/>
      <c r="M94" s="212" t="s">
        <v>21</v>
      </c>
      <c r="N94" s="213" t="s">
        <v>44</v>
      </c>
      <c r="O94" s="84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313</v>
      </c>
      <c r="AT94" s="216" t="s">
        <v>139</v>
      </c>
      <c r="AU94" s="216" t="s">
        <v>80</v>
      </c>
      <c r="AY94" s="17" t="s">
        <v>138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80</v>
      </c>
      <c r="BK94" s="217">
        <f>ROUND(I94*H94,2)</f>
        <v>0</v>
      </c>
      <c r="BL94" s="17" t="s">
        <v>313</v>
      </c>
      <c r="BM94" s="216" t="s">
        <v>687</v>
      </c>
    </row>
    <row r="95" s="2" customFormat="1" ht="33" customHeight="1">
      <c r="A95" s="38"/>
      <c r="B95" s="39"/>
      <c r="C95" s="205" t="s">
        <v>198</v>
      </c>
      <c r="D95" s="205" t="s">
        <v>139</v>
      </c>
      <c r="E95" s="206" t="s">
        <v>439</v>
      </c>
      <c r="F95" s="207" t="s">
        <v>440</v>
      </c>
      <c r="G95" s="208" t="s">
        <v>260</v>
      </c>
      <c r="H95" s="209">
        <v>5</v>
      </c>
      <c r="I95" s="210"/>
      <c r="J95" s="211">
        <f>ROUND(I95*H95,2)</f>
        <v>0</v>
      </c>
      <c r="K95" s="207" t="s">
        <v>143</v>
      </c>
      <c r="L95" s="44"/>
      <c r="M95" s="212" t="s">
        <v>21</v>
      </c>
      <c r="N95" s="213" t="s">
        <v>44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313</v>
      </c>
      <c r="AT95" s="216" t="s">
        <v>139</v>
      </c>
      <c r="AU95" s="216" t="s">
        <v>80</v>
      </c>
      <c r="AY95" s="17" t="s">
        <v>138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80</v>
      </c>
      <c r="BK95" s="217">
        <f>ROUND(I95*H95,2)</f>
        <v>0</v>
      </c>
      <c r="BL95" s="17" t="s">
        <v>313</v>
      </c>
      <c r="BM95" s="216" t="s">
        <v>688</v>
      </c>
    </row>
    <row r="96" s="2" customFormat="1">
      <c r="A96" s="38"/>
      <c r="B96" s="39"/>
      <c r="C96" s="205" t="s">
        <v>204</v>
      </c>
      <c r="D96" s="205" t="s">
        <v>139</v>
      </c>
      <c r="E96" s="206" t="s">
        <v>258</v>
      </c>
      <c r="F96" s="207" t="s">
        <v>259</v>
      </c>
      <c r="G96" s="208" t="s">
        <v>260</v>
      </c>
      <c r="H96" s="209">
        <v>2</v>
      </c>
      <c r="I96" s="210"/>
      <c r="J96" s="211">
        <f>ROUND(I96*H96,2)</f>
        <v>0</v>
      </c>
      <c r="K96" s="207" t="s">
        <v>143</v>
      </c>
      <c r="L96" s="44"/>
      <c r="M96" s="251" t="s">
        <v>21</v>
      </c>
      <c r="N96" s="252" t="s">
        <v>44</v>
      </c>
      <c r="O96" s="253"/>
      <c r="P96" s="254">
        <f>O96*H96</f>
        <v>0</v>
      </c>
      <c r="Q96" s="254">
        <v>0</v>
      </c>
      <c r="R96" s="254">
        <f>Q96*H96</f>
        <v>0</v>
      </c>
      <c r="S96" s="254">
        <v>0</v>
      </c>
      <c r="T96" s="25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313</v>
      </c>
      <c r="AT96" s="216" t="s">
        <v>139</v>
      </c>
      <c r="AU96" s="216" t="s">
        <v>80</v>
      </c>
      <c r="AY96" s="17" t="s">
        <v>138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80</v>
      </c>
      <c r="BK96" s="217">
        <f>ROUND(I96*H96,2)</f>
        <v>0</v>
      </c>
      <c r="BL96" s="17" t="s">
        <v>313</v>
      </c>
      <c r="BM96" s="216" t="s">
        <v>689</v>
      </c>
    </row>
    <row r="97" s="2" customFormat="1" ht="6.96" customHeight="1">
      <c r="A97" s="38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44"/>
      <c r="M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</sheetData>
  <sheetProtection sheet="1" autoFilter="0" formatColumns="0" formatRows="0" objects="1" scenarios="1" spinCount="100000" saltValue="QotSe7PjKMwSa9kkn/QmVvEZXK85fO1zU0Z6cDoqhYLB4jVFmAm/ucYsAz7P8coQvFIoVaD2UaOhBbV+y7KOIA==" hashValue="UZ/CUiApBvZNfOwRt9rKHfpCdWhoqHxOtmIrWFeXMaBcIbbUq3kkkZCzvjq9LpeHlz5QjfBukS0hzZXeyaLxHg==" algorithmName="SHA-512" password="CC35"/>
  <autoFilter ref="C85:K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112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zakázky'!K6</f>
        <v>Údržba, opravy a odstraňování závad u SSZT 2020-2021 - Oprava napájecích zdrojů</v>
      </c>
      <c r="F7" s="142"/>
      <c r="G7" s="142"/>
      <c r="H7" s="142"/>
      <c r="L7" s="20"/>
    </row>
    <row r="8" s="1" customFormat="1" ht="12" customHeight="1">
      <c r="B8" s="20"/>
      <c r="D8" s="142" t="s">
        <v>113</v>
      </c>
      <c r="L8" s="20"/>
    </row>
    <row r="9" s="2" customFormat="1" ht="16.5" customHeight="1">
      <c r="A9" s="38"/>
      <c r="B9" s="44"/>
      <c r="C9" s="38"/>
      <c r="D9" s="38"/>
      <c r="E9" s="143" t="s">
        <v>305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115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690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21</v>
      </c>
      <c r="G13" s="38"/>
      <c r="H13" s="38"/>
      <c r="I13" s="142" t="s">
        <v>20</v>
      </c>
      <c r="J13" s="133" t="s">
        <v>21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22</v>
      </c>
      <c r="E14" s="38"/>
      <c r="F14" s="133" t="s">
        <v>33</v>
      </c>
      <c r="G14" s="38"/>
      <c r="H14" s="38"/>
      <c r="I14" s="142" t="s">
        <v>24</v>
      </c>
      <c r="J14" s="146" t="str">
        <f>'Rekapitulace zakázky'!AN8</f>
        <v>3. 3. 2021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26</v>
      </c>
      <c r="E16" s="38"/>
      <c r="F16" s="38"/>
      <c r="G16" s="38"/>
      <c r="H16" s="38"/>
      <c r="I16" s="142" t="s">
        <v>27</v>
      </c>
      <c r="J16" s="133" t="s">
        <v>21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307</v>
      </c>
      <c r="F17" s="38"/>
      <c r="G17" s="38"/>
      <c r="H17" s="38"/>
      <c r="I17" s="142" t="s">
        <v>29</v>
      </c>
      <c r="J17" s="133" t="s">
        <v>21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30</v>
      </c>
      <c r="E19" s="38"/>
      <c r="F19" s="38"/>
      <c r="G19" s="38"/>
      <c r="H19" s="38"/>
      <c r="I19" s="142" t="s">
        <v>27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29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32</v>
      </c>
      <c r="E22" s="38"/>
      <c r="F22" s="38"/>
      <c r="G22" s="38"/>
      <c r="H22" s="38"/>
      <c r="I22" s="142" t="s">
        <v>27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29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35</v>
      </c>
      <c r="E25" s="38"/>
      <c r="F25" s="38"/>
      <c r="G25" s="38"/>
      <c r="H25" s="38"/>
      <c r="I25" s="142" t="s">
        <v>27</v>
      </c>
      <c r="J25" s="133" t="s">
        <v>21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308</v>
      </c>
      <c r="F26" s="38"/>
      <c r="G26" s="38"/>
      <c r="H26" s="38"/>
      <c r="I26" s="142" t="s">
        <v>29</v>
      </c>
      <c r="J26" s="133" t="s">
        <v>21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21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ROUND((SUM(BE86:BE96)),  2)</f>
        <v>0</v>
      </c>
      <c r="G35" s="38"/>
      <c r="H35" s="38"/>
      <c r="I35" s="157">
        <v>0.20999999999999999</v>
      </c>
      <c r="J35" s="156">
        <f>ROUND(((SUM(BE86:BE96))*I35),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ROUND((SUM(BF86:BF96)),  2)</f>
        <v>0</v>
      </c>
      <c r="G36" s="38"/>
      <c r="H36" s="38"/>
      <c r="I36" s="157">
        <v>0.14999999999999999</v>
      </c>
      <c r="J36" s="156">
        <f>ROUND(((SUM(BF86:BF96))*I36),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ROUND((SUM(BG86:BG96)),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ROUND((SUM(BH86:BH96)),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ROUND((SUM(BI86:BI96)),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Údržba, opravy a odstraňování závad u SSZT 2020-2021 - Oprava napájecích zdrojů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113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305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04 - TS Sedlnice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 xml:space="preserve"> </v>
      </c>
      <c r="G56" s="40"/>
      <c r="H56" s="40"/>
      <c r="I56" s="32" t="s">
        <v>24</v>
      </c>
      <c r="J56" s="72" t="str">
        <f>IF(J14="","",J14)</f>
        <v>3. 3. 2021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26</v>
      </c>
      <c r="D58" s="40"/>
      <c r="E58" s="40"/>
      <c r="F58" s="27" t="str">
        <f>E17</f>
        <v>Správa železnic, s.o.</v>
      </c>
      <c r="G58" s="40"/>
      <c r="H58" s="40"/>
      <c r="I58" s="32" t="s">
        <v>32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30</v>
      </c>
      <c r="D59" s="40"/>
      <c r="E59" s="40"/>
      <c r="F59" s="27" t="str">
        <f>IF(E20="","",E20)</f>
        <v>Vyplň údaj</v>
      </c>
      <c r="G59" s="40"/>
      <c r="H59" s="40"/>
      <c r="I59" s="32" t="s">
        <v>35</v>
      </c>
      <c r="J59" s="36" t="str">
        <f>E26</f>
        <v>Jiří Kupczyn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118</v>
      </c>
      <c r="D61" s="171"/>
      <c r="E61" s="171"/>
      <c r="F61" s="171"/>
      <c r="G61" s="171"/>
      <c r="H61" s="171"/>
      <c r="I61" s="171"/>
      <c r="J61" s="172" t="s">
        <v>119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120</v>
      </c>
    </row>
    <row r="64" s="9" customFormat="1" ht="24.96" customHeight="1">
      <c r="A64" s="9"/>
      <c r="B64" s="174"/>
      <c r="C64" s="175"/>
      <c r="D64" s="176" t="s">
        <v>121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122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9" t="str">
        <f>E7</f>
        <v>Údržba, opravy a odstraňování závad u SSZT 2020-2021 - Oprava napájecích zdrojů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113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305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115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04 - TS Sedlnice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22</v>
      </c>
      <c r="D80" s="40"/>
      <c r="E80" s="40"/>
      <c r="F80" s="27" t="str">
        <f>F14</f>
        <v xml:space="preserve"> </v>
      </c>
      <c r="G80" s="40"/>
      <c r="H80" s="40"/>
      <c r="I80" s="32" t="s">
        <v>24</v>
      </c>
      <c r="J80" s="72" t="str">
        <f>IF(J14="","",J14)</f>
        <v>3. 3. 2021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26</v>
      </c>
      <c r="D82" s="40"/>
      <c r="E82" s="40"/>
      <c r="F82" s="27" t="str">
        <f>E17</f>
        <v>Správa železnic, s.o.</v>
      </c>
      <c r="G82" s="40"/>
      <c r="H82" s="40"/>
      <c r="I82" s="32" t="s">
        <v>32</v>
      </c>
      <c r="J82" s="36" t="str">
        <f>E23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30</v>
      </c>
      <c r="D83" s="40"/>
      <c r="E83" s="40"/>
      <c r="F83" s="27" t="str">
        <f>IF(E20="","",E20)</f>
        <v>Vyplň údaj</v>
      </c>
      <c r="G83" s="40"/>
      <c r="H83" s="40"/>
      <c r="I83" s="32" t="s">
        <v>35</v>
      </c>
      <c r="J83" s="36" t="str">
        <f>E26</f>
        <v>Jiří Kupczyn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0"/>
      <c r="B85" s="181"/>
      <c r="C85" s="182" t="s">
        <v>123</v>
      </c>
      <c r="D85" s="183" t="s">
        <v>58</v>
      </c>
      <c r="E85" s="183" t="s">
        <v>54</v>
      </c>
      <c r="F85" s="183" t="s">
        <v>55</v>
      </c>
      <c r="G85" s="183" t="s">
        <v>124</v>
      </c>
      <c r="H85" s="183" t="s">
        <v>125</v>
      </c>
      <c r="I85" s="183" t="s">
        <v>126</v>
      </c>
      <c r="J85" s="183" t="s">
        <v>119</v>
      </c>
      <c r="K85" s="184" t="s">
        <v>127</v>
      </c>
      <c r="L85" s="185"/>
      <c r="M85" s="92" t="s">
        <v>21</v>
      </c>
      <c r="N85" s="93" t="s">
        <v>43</v>
      </c>
      <c r="O85" s="93" t="s">
        <v>128</v>
      </c>
      <c r="P85" s="93" t="s">
        <v>129</v>
      </c>
      <c r="Q85" s="93" t="s">
        <v>130</v>
      </c>
      <c r="R85" s="93" t="s">
        <v>131</v>
      </c>
      <c r="S85" s="93" t="s">
        <v>132</v>
      </c>
      <c r="T85" s="94" t="s">
        <v>133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8"/>
      <c r="B86" s="39"/>
      <c r="C86" s="99" t="s">
        <v>134</v>
      </c>
      <c r="D86" s="40"/>
      <c r="E86" s="40"/>
      <c r="F86" s="40"/>
      <c r="G86" s="40"/>
      <c r="H86" s="40"/>
      <c r="I86" s="40"/>
      <c r="J86" s="186">
        <f>BK86</f>
        <v>0</v>
      </c>
      <c r="K86" s="40"/>
      <c r="L86" s="44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72</v>
      </c>
      <c r="AU86" s="17" t="s">
        <v>120</v>
      </c>
      <c r="BK86" s="190">
        <f>BK87</f>
        <v>0</v>
      </c>
    </row>
    <row r="87" s="11" customFormat="1" ht="25.92" customHeight="1">
      <c r="A87" s="11"/>
      <c r="B87" s="191"/>
      <c r="C87" s="192"/>
      <c r="D87" s="193" t="s">
        <v>72</v>
      </c>
      <c r="E87" s="194" t="s">
        <v>135</v>
      </c>
      <c r="F87" s="194" t="s">
        <v>136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SUM(P88:P96)</f>
        <v>0</v>
      </c>
      <c r="Q87" s="199"/>
      <c r="R87" s="200">
        <f>SUM(R88:R96)</f>
        <v>0</v>
      </c>
      <c r="S87" s="199"/>
      <c r="T87" s="201">
        <f>SUM(T88:T96)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2" t="s">
        <v>137</v>
      </c>
      <c r="AT87" s="203" t="s">
        <v>72</v>
      </c>
      <c r="AU87" s="203" t="s">
        <v>73</v>
      </c>
      <c r="AY87" s="202" t="s">
        <v>138</v>
      </c>
      <c r="BK87" s="204">
        <f>SUM(BK88:BK96)</f>
        <v>0</v>
      </c>
    </row>
    <row r="88" s="2" customFormat="1" ht="55.5" customHeight="1">
      <c r="A88" s="38"/>
      <c r="B88" s="39"/>
      <c r="C88" s="205" t="s">
        <v>80</v>
      </c>
      <c r="D88" s="205" t="s">
        <v>139</v>
      </c>
      <c r="E88" s="206" t="s">
        <v>671</v>
      </c>
      <c r="F88" s="207" t="s">
        <v>672</v>
      </c>
      <c r="G88" s="208" t="s">
        <v>142</v>
      </c>
      <c r="H88" s="209">
        <v>1</v>
      </c>
      <c r="I88" s="210"/>
      <c r="J88" s="211">
        <f>ROUND(I88*H88,2)</f>
        <v>0</v>
      </c>
      <c r="K88" s="207" t="s">
        <v>143</v>
      </c>
      <c r="L88" s="44"/>
      <c r="M88" s="212" t="s">
        <v>21</v>
      </c>
      <c r="N88" s="213" t="s">
        <v>44</v>
      </c>
      <c r="O88" s="84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313</v>
      </c>
      <c r="AT88" s="216" t="s">
        <v>139</v>
      </c>
      <c r="AU88" s="216" t="s">
        <v>80</v>
      </c>
      <c r="AY88" s="17" t="s">
        <v>138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80</v>
      </c>
      <c r="BK88" s="217">
        <f>ROUND(I88*H88,2)</f>
        <v>0</v>
      </c>
      <c r="BL88" s="17" t="s">
        <v>313</v>
      </c>
      <c r="BM88" s="216" t="s">
        <v>691</v>
      </c>
    </row>
    <row r="89" s="2" customFormat="1">
      <c r="A89" s="38"/>
      <c r="B89" s="39"/>
      <c r="C89" s="241" t="s">
        <v>82</v>
      </c>
      <c r="D89" s="241" t="s">
        <v>157</v>
      </c>
      <c r="E89" s="242" t="s">
        <v>692</v>
      </c>
      <c r="F89" s="243" t="s">
        <v>693</v>
      </c>
      <c r="G89" s="244" t="s">
        <v>142</v>
      </c>
      <c r="H89" s="245">
        <v>1</v>
      </c>
      <c r="I89" s="246"/>
      <c r="J89" s="247">
        <f>ROUND(I89*H89,2)</f>
        <v>0</v>
      </c>
      <c r="K89" s="243" t="s">
        <v>21</v>
      </c>
      <c r="L89" s="248"/>
      <c r="M89" s="249" t="s">
        <v>21</v>
      </c>
      <c r="N89" s="250" t="s">
        <v>44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160</v>
      </c>
      <c r="AT89" s="216" t="s">
        <v>157</v>
      </c>
      <c r="AU89" s="216" t="s">
        <v>80</v>
      </c>
      <c r="AY89" s="17" t="s">
        <v>138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80</v>
      </c>
      <c r="BK89" s="217">
        <f>ROUND(I89*H89,2)</f>
        <v>0</v>
      </c>
      <c r="BL89" s="17" t="s">
        <v>160</v>
      </c>
      <c r="BM89" s="216" t="s">
        <v>694</v>
      </c>
    </row>
    <row r="90" s="2" customFormat="1">
      <c r="A90" s="38"/>
      <c r="B90" s="39"/>
      <c r="C90" s="205" t="s">
        <v>156</v>
      </c>
      <c r="D90" s="205" t="s">
        <v>139</v>
      </c>
      <c r="E90" s="206" t="s">
        <v>677</v>
      </c>
      <c r="F90" s="207" t="s">
        <v>678</v>
      </c>
      <c r="G90" s="208" t="s">
        <v>142</v>
      </c>
      <c r="H90" s="209">
        <v>2</v>
      </c>
      <c r="I90" s="210"/>
      <c r="J90" s="211">
        <f>ROUND(I90*H90,2)</f>
        <v>0</v>
      </c>
      <c r="K90" s="207" t="s">
        <v>143</v>
      </c>
      <c r="L90" s="44"/>
      <c r="M90" s="212" t="s">
        <v>21</v>
      </c>
      <c r="N90" s="213" t="s">
        <v>44</v>
      </c>
      <c r="O90" s="84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313</v>
      </c>
      <c r="AT90" s="216" t="s">
        <v>139</v>
      </c>
      <c r="AU90" s="216" t="s">
        <v>80</v>
      </c>
      <c r="AY90" s="17" t="s">
        <v>138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80</v>
      </c>
      <c r="BK90" s="217">
        <f>ROUND(I90*H90,2)</f>
        <v>0</v>
      </c>
      <c r="BL90" s="17" t="s">
        <v>313</v>
      </c>
      <c r="BM90" s="216" t="s">
        <v>695</v>
      </c>
    </row>
    <row r="91" s="2" customFormat="1" ht="33" customHeight="1">
      <c r="A91" s="38"/>
      <c r="B91" s="39"/>
      <c r="C91" s="241" t="s">
        <v>137</v>
      </c>
      <c r="D91" s="241" t="s">
        <v>157</v>
      </c>
      <c r="E91" s="242" t="s">
        <v>680</v>
      </c>
      <c r="F91" s="243" t="s">
        <v>681</v>
      </c>
      <c r="G91" s="244" t="s">
        <v>142</v>
      </c>
      <c r="H91" s="245">
        <v>2</v>
      </c>
      <c r="I91" s="246"/>
      <c r="J91" s="247">
        <f>ROUND(I91*H91,2)</f>
        <v>0</v>
      </c>
      <c r="K91" s="243" t="s">
        <v>21</v>
      </c>
      <c r="L91" s="248"/>
      <c r="M91" s="249" t="s">
        <v>21</v>
      </c>
      <c r="N91" s="250" t="s">
        <v>44</v>
      </c>
      <c r="O91" s="84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160</v>
      </c>
      <c r="AT91" s="216" t="s">
        <v>157</v>
      </c>
      <c r="AU91" s="216" t="s">
        <v>80</v>
      </c>
      <c r="AY91" s="17" t="s">
        <v>138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80</v>
      </c>
      <c r="BK91" s="217">
        <f>ROUND(I91*H91,2)</f>
        <v>0</v>
      </c>
      <c r="BL91" s="17" t="s">
        <v>160</v>
      </c>
      <c r="BM91" s="216" t="s">
        <v>696</v>
      </c>
    </row>
    <row r="92" s="2" customFormat="1" ht="21.75" customHeight="1">
      <c r="A92" s="38"/>
      <c r="B92" s="39"/>
      <c r="C92" s="205" t="s">
        <v>167</v>
      </c>
      <c r="D92" s="205" t="s">
        <v>139</v>
      </c>
      <c r="E92" s="206" t="s">
        <v>405</v>
      </c>
      <c r="F92" s="207" t="s">
        <v>406</v>
      </c>
      <c r="G92" s="208" t="s">
        <v>142</v>
      </c>
      <c r="H92" s="209">
        <v>1</v>
      </c>
      <c r="I92" s="210"/>
      <c r="J92" s="211">
        <f>ROUND(I92*H92,2)</f>
        <v>0</v>
      </c>
      <c r="K92" s="207" t="s">
        <v>143</v>
      </c>
      <c r="L92" s="44"/>
      <c r="M92" s="212" t="s">
        <v>21</v>
      </c>
      <c r="N92" s="213" t="s">
        <v>44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313</v>
      </c>
      <c r="AT92" s="216" t="s">
        <v>139</v>
      </c>
      <c r="AU92" s="216" t="s">
        <v>80</v>
      </c>
      <c r="AY92" s="17" t="s">
        <v>138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80</v>
      </c>
      <c r="BK92" s="217">
        <f>ROUND(I92*H92,2)</f>
        <v>0</v>
      </c>
      <c r="BL92" s="17" t="s">
        <v>313</v>
      </c>
      <c r="BM92" s="216" t="s">
        <v>697</v>
      </c>
    </row>
    <row r="93" s="2" customFormat="1">
      <c r="A93" s="38"/>
      <c r="B93" s="39"/>
      <c r="C93" s="205" t="s">
        <v>188</v>
      </c>
      <c r="D93" s="205" t="s">
        <v>139</v>
      </c>
      <c r="E93" s="206" t="s">
        <v>684</v>
      </c>
      <c r="F93" s="207" t="s">
        <v>685</v>
      </c>
      <c r="G93" s="208" t="s">
        <v>142</v>
      </c>
      <c r="H93" s="209">
        <v>2</v>
      </c>
      <c r="I93" s="210"/>
      <c r="J93" s="211">
        <f>ROUND(I93*H93,2)</f>
        <v>0</v>
      </c>
      <c r="K93" s="207" t="s">
        <v>143</v>
      </c>
      <c r="L93" s="44"/>
      <c r="M93" s="212" t="s">
        <v>21</v>
      </c>
      <c r="N93" s="213" t="s">
        <v>44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313</v>
      </c>
      <c r="AT93" s="216" t="s">
        <v>139</v>
      </c>
      <c r="AU93" s="216" t="s">
        <v>80</v>
      </c>
      <c r="AY93" s="17" t="s">
        <v>138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80</v>
      </c>
      <c r="BK93" s="217">
        <f>ROUND(I93*H93,2)</f>
        <v>0</v>
      </c>
      <c r="BL93" s="17" t="s">
        <v>313</v>
      </c>
      <c r="BM93" s="216" t="s">
        <v>698</v>
      </c>
    </row>
    <row r="94" s="2" customFormat="1">
      <c r="A94" s="38"/>
      <c r="B94" s="39"/>
      <c r="C94" s="205" t="s">
        <v>192</v>
      </c>
      <c r="D94" s="205" t="s">
        <v>139</v>
      </c>
      <c r="E94" s="206" t="s">
        <v>436</v>
      </c>
      <c r="F94" s="207" t="s">
        <v>437</v>
      </c>
      <c r="G94" s="208" t="s">
        <v>260</v>
      </c>
      <c r="H94" s="209">
        <v>10</v>
      </c>
      <c r="I94" s="210"/>
      <c r="J94" s="211">
        <f>ROUND(I94*H94,2)</f>
        <v>0</v>
      </c>
      <c r="K94" s="207" t="s">
        <v>143</v>
      </c>
      <c r="L94" s="44"/>
      <c r="M94" s="212" t="s">
        <v>21</v>
      </c>
      <c r="N94" s="213" t="s">
        <v>44</v>
      </c>
      <c r="O94" s="84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313</v>
      </c>
      <c r="AT94" s="216" t="s">
        <v>139</v>
      </c>
      <c r="AU94" s="216" t="s">
        <v>80</v>
      </c>
      <c r="AY94" s="17" t="s">
        <v>138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80</v>
      </c>
      <c r="BK94" s="217">
        <f>ROUND(I94*H94,2)</f>
        <v>0</v>
      </c>
      <c r="BL94" s="17" t="s">
        <v>313</v>
      </c>
      <c r="BM94" s="216" t="s">
        <v>699</v>
      </c>
    </row>
    <row r="95" s="2" customFormat="1" ht="33" customHeight="1">
      <c r="A95" s="38"/>
      <c r="B95" s="39"/>
      <c r="C95" s="205" t="s">
        <v>198</v>
      </c>
      <c r="D95" s="205" t="s">
        <v>139</v>
      </c>
      <c r="E95" s="206" t="s">
        <v>439</v>
      </c>
      <c r="F95" s="207" t="s">
        <v>440</v>
      </c>
      <c r="G95" s="208" t="s">
        <v>260</v>
      </c>
      <c r="H95" s="209">
        <v>5</v>
      </c>
      <c r="I95" s="210"/>
      <c r="J95" s="211">
        <f>ROUND(I95*H95,2)</f>
        <v>0</v>
      </c>
      <c r="K95" s="207" t="s">
        <v>143</v>
      </c>
      <c r="L95" s="44"/>
      <c r="M95" s="212" t="s">
        <v>21</v>
      </c>
      <c r="N95" s="213" t="s">
        <v>44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313</v>
      </c>
      <c r="AT95" s="216" t="s">
        <v>139</v>
      </c>
      <c r="AU95" s="216" t="s">
        <v>80</v>
      </c>
      <c r="AY95" s="17" t="s">
        <v>138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80</v>
      </c>
      <c r="BK95" s="217">
        <f>ROUND(I95*H95,2)</f>
        <v>0</v>
      </c>
      <c r="BL95" s="17" t="s">
        <v>313</v>
      </c>
      <c r="BM95" s="216" t="s">
        <v>700</v>
      </c>
    </row>
    <row r="96" s="2" customFormat="1">
      <c r="A96" s="38"/>
      <c r="B96" s="39"/>
      <c r="C96" s="205" t="s">
        <v>204</v>
      </c>
      <c r="D96" s="205" t="s">
        <v>139</v>
      </c>
      <c r="E96" s="206" t="s">
        <v>258</v>
      </c>
      <c r="F96" s="207" t="s">
        <v>259</v>
      </c>
      <c r="G96" s="208" t="s">
        <v>260</v>
      </c>
      <c r="H96" s="209">
        <v>2</v>
      </c>
      <c r="I96" s="210"/>
      <c r="J96" s="211">
        <f>ROUND(I96*H96,2)</f>
        <v>0</v>
      </c>
      <c r="K96" s="207" t="s">
        <v>143</v>
      </c>
      <c r="L96" s="44"/>
      <c r="M96" s="251" t="s">
        <v>21</v>
      </c>
      <c r="N96" s="252" t="s">
        <v>44</v>
      </c>
      <c r="O96" s="253"/>
      <c r="P96" s="254">
        <f>O96*H96</f>
        <v>0</v>
      </c>
      <c r="Q96" s="254">
        <v>0</v>
      </c>
      <c r="R96" s="254">
        <f>Q96*H96</f>
        <v>0</v>
      </c>
      <c r="S96" s="254">
        <v>0</v>
      </c>
      <c r="T96" s="25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313</v>
      </c>
      <c r="AT96" s="216" t="s">
        <v>139</v>
      </c>
      <c r="AU96" s="216" t="s">
        <v>80</v>
      </c>
      <c r="AY96" s="17" t="s">
        <v>138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80</v>
      </c>
      <c r="BK96" s="217">
        <f>ROUND(I96*H96,2)</f>
        <v>0</v>
      </c>
      <c r="BL96" s="17" t="s">
        <v>313</v>
      </c>
      <c r="BM96" s="216" t="s">
        <v>701</v>
      </c>
    </row>
    <row r="97" s="2" customFormat="1" ht="6.96" customHeight="1">
      <c r="A97" s="38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44"/>
      <c r="M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</sheetData>
  <sheetProtection sheet="1" autoFilter="0" formatColumns="0" formatRows="0" objects="1" scenarios="1" spinCount="100000" saltValue="Esbqvuhn+Yl3bwNJmpx2mq/JVDjCelOu2zz6D7uotas/5DMNlCzGjt1W433qMKC6/ZztYqLXMFYUxb7OWeYSSQ==" hashValue="qpakWIxWi5GET5toEG310lwHSJR9yb350kb4w4Z61k9BEeaHRVE4fR6WSF9kdQK1iCLk7BPk5mTRxEgg2vx3gw==" algorithmName="SHA-512" password="CC35"/>
  <autoFilter ref="C85:K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112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zakázky'!K6</f>
        <v>Údržba, opravy a odstraňování závad u SSZT 2020-2021 - Oprava napájecích zdrojů</v>
      </c>
      <c r="F7" s="142"/>
      <c r="G7" s="142"/>
      <c r="H7" s="142"/>
      <c r="L7" s="20"/>
    </row>
    <row r="8" s="1" customFormat="1" ht="12" customHeight="1">
      <c r="B8" s="20"/>
      <c r="D8" s="142" t="s">
        <v>113</v>
      </c>
      <c r="L8" s="20"/>
    </row>
    <row r="9" s="2" customFormat="1" ht="16.5" customHeight="1">
      <c r="A9" s="38"/>
      <c r="B9" s="44"/>
      <c r="C9" s="38"/>
      <c r="D9" s="38"/>
      <c r="E9" s="143" t="s">
        <v>305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115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702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21</v>
      </c>
      <c r="G13" s="38"/>
      <c r="H13" s="38"/>
      <c r="I13" s="142" t="s">
        <v>20</v>
      </c>
      <c r="J13" s="133" t="s">
        <v>21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22</v>
      </c>
      <c r="E14" s="38"/>
      <c r="F14" s="133" t="s">
        <v>33</v>
      </c>
      <c r="G14" s="38"/>
      <c r="H14" s="38"/>
      <c r="I14" s="142" t="s">
        <v>24</v>
      </c>
      <c r="J14" s="146" t="str">
        <f>'Rekapitulace zakázky'!AN8</f>
        <v>3. 3. 2021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26</v>
      </c>
      <c r="E16" s="38"/>
      <c r="F16" s="38"/>
      <c r="G16" s="38"/>
      <c r="H16" s="38"/>
      <c r="I16" s="142" t="s">
        <v>27</v>
      </c>
      <c r="J16" s="133" t="s">
        <v>21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307</v>
      </c>
      <c r="F17" s="38"/>
      <c r="G17" s="38"/>
      <c r="H17" s="38"/>
      <c r="I17" s="142" t="s">
        <v>29</v>
      </c>
      <c r="J17" s="133" t="s">
        <v>21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30</v>
      </c>
      <c r="E19" s="38"/>
      <c r="F19" s="38"/>
      <c r="G19" s="38"/>
      <c r="H19" s="38"/>
      <c r="I19" s="142" t="s">
        <v>27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29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32</v>
      </c>
      <c r="E22" s="38"/>
      <c r="F22" s="38"/>
      <c r="G22" s="38"/>
      <c r="H22" s="38"/>
      <c r="I22" s="142" t="s">
        <v>27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29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35</v>
      </c>
      <c r="E25" s="38"/>
      <c r="F25" s="38"/>
      <c r="G25" s="38"/>
      <c r="H25" s="38"/>
      <c r="I25" s="142" t="s">
        <v>27</v>
      </c>
      <c r="J25" s="133" t="s">
        <v>21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308</v>
      </c>
      <c r="F26" s="38"/>
      <c r="G26" s="38"/>
      <c r="H26" s="38"/>
      <c r="I26" s="142" t="s">
        <v>29</v>
      </c>
      <c r="J26" s="133" t="s">
        <v>21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47"/>
      <c r="B29" s="148"/>
      <c r="C29" s="147"/>
      <c r="D29" s="147"/>
      <c r="E29" s="149" t="s">
        <v>309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ROUND((SUM(BE87:BE92)),  2)</f>
        <v>0</v>
      </c>
      <c r="G35" s="38"/>
      <c r="H35" s="38"/>
      <c r="I35" s="157">
        <v>0.20999999999999999</v>
      </c>
      <c r="J35" s="156">
        <f>ROUND(((SUM(BE87:BE92))*I35),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ROUND((SUM(BF87:BF92)),  2)</f>
        <v>0</v>
      </c>
      <c r="G36" s="38"/>
      <c r="H36" s="38"/>
      <c r="I36" s="157">
        <v>0.14999999999999999</v>
      </c>
      <c r="J36" s="156">
        <f>ROUND(((SUM(BF87:BF92))*I36),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ROUND((SUM(BG87:BG92)),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ROUND((SUM(BH87:BH92)),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ROUND((SUM(BI87:BI92)),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Údržba, opravy a odstraňování závad u SSZT 2020-2021 - Oprava napájecích zdrojů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113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305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05 - VRN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 xml:space="preserve"> </v>
      </c>
      <c r="G56" s="40"/>
      <c r="H56" s="40"/>
      <c r="I56" s="32" t="s">
        <v>24</v>
      </c>
      <c r="J56" s="72" t="str">
        <f>IF(J14="","",J14)</f>
        <v>3. 3. 2021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26</v>
      </c>
      <c r="D58" s="40"/>
      <c r="E58" s="40"/>
      <c r="F58" s="27" t="str">
        <f>E17</f>
        <v>Správa železnic, s.o.</v>
      </c>
      <c r="G58" s="40"/>
      <c r="H58" s="40"/>
      <c r="I58" s="32" t="s">
        <v>32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30</v>
      </c>
      <c r="D59" s="40"/>
      <c r="E59" s="40"/>
      <c r="F59" s="27" t="str">
        <f>IF(E20="","",E20)</f>
        <v>Vyplň údaj</v>
      </c>
      <c r="G59" s="40"/>
      <c r="H59" s="40"/>
      <c r="I59" s="32" t="s">
        <v>35</v>
      </c>
      <c r="J59" s="36" t="str">
        <f>E26</f>
        <v>Jiří Kupczyn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118</v>
      </c>
      <c r="D61" s="171"/>
      <c r="E61" s="171"/>
      <c r="F61" s="171"/>
      <c r="G61" s="171"/>
      <c r="H61" s="171"/>
      <c r="I61" s="171"/>
      <c r="J61" s="172" t="s">
        <v>119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120</v>
      </c>
    </row>
    <row r="64" s="9" customFormat="1" ht="24.96" customHeight="1">
      <c r="A64" s="9"/>
      <c r="B64" s="174"/>
      <c r="C64" s="175"/>
      <c r="D64" s="176" t="s">
        <v>121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298</v>
      </c>
      <c r="E65" s="177"/>
      <c r="F65" s="177"/>
      <c r="G65" s="177"/>
      <c r="H65" s="177"/>
      <c r="I65" s="177"/>
      <c r="J65" s="178">
        <f>J90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122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6.25" customHeight="1">
      <c r="A75" s="38"/>
      <c r="B75" s="39"/>
      <c r="C75" s="40"/>
      <c r="D75" s="40"/>
      <c r="E75" s="169" t="str">
        <f>E7</f>
        <v>Údržba, opravy a odstraňování závad u SSZT 2020-2021 - Oprava napájecích zdrojů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113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305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115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05 - VRN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22</v>
      </c>
      <c r="D81" s="40"/>
      <c r="E81" s="40"/>
      <c r="F81" s="27" t="str">
        <f>F14</f>
        <v xml:space="preserve"> </v>
      </c>
      <c r="G81" s="40"/>
      <c r="H81" s="40"/>
      <c r="I81" s="32" t="s">
        <v>24</v>
      </c>
      <c r="J81" s="72" t="str">
        <f>IF(J14="","",J14)</f>
        <v>3. 3. 2021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26</v>
      </c>
      <c r="D83" s="40"/>
      <c r="E83" s="40"/>
      <c r="F83" s="27" t="str">
        <f>E17</f>
        <v>Správa železnic, s.o.</v>
      </c>
      <c r="G83" s="40"/>
      <c r="H83" s="40"/>
      <c r="I83" s="32" t="s">
        <v>32</v>
      </c>
      <c r="J83" s="36" t="str">
        <f>E23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30</v>
      </c>
      <c r="D84" s="40"/>
      <c r="E84" s="40"/>
      <c r="F84" s="27" t="str">
        <f>IF(E20="","",E20)</f>
        <v>Vyplň údaj</v>
      </c>
      <c r="G84" s="40"/>
      <c r="H84" s="40"/>
      <c r="I84" s="32" t="s">
        <v>35</v>
      </c>
      <c r="J84" s="36" t="str">
        <f>E26</f>
        <v>Jiří Kupczyn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0" customFormat="1" ht="29.28" customHeight="1">
      <c r="A86" s="180"/>
      <c r="B86" s="181"/>
      <c r="C86" s="182" t="s">
        <v>123</v>
      </c>
      <c r="D86" s="183" t="s">
        <v>58</v>
      </c>
      <c r="E86" s="183" t="s">
        <v>54</v>
      </c>
      <c r="F86" s="183" t="s">
        <v>55</v>
      </c>
      <c r="G86" s="183" t="s">
        <v>124</v>
      </c>
      <c r="H86" s="183" t="s">
        <v>125</v>
      </c>
      <c r="I86" s="183" t="s">
        <v>126</v>
      </c>
      <c r="J86" s="183" t="s">
        <v>119</v>
      </c>
      <c r="K86" s="184" t="s">
        <v>127</v>
      </c>
      <c r="L86" s="185"/>
      <c r="M86" s="92" t="s">
        <v>21</v>
      </c>
      <c r="N86" s="93" t="s">
        <v>43</v>
      </c>
      <c r="O86" s="93" t="s">
        <v>128</v>
      </c>
      <c r="P86" s="93" t="s">
        <v>129</v>
      </c>
      <c r="Q86" s="93" t="s">
        <v>130</v>
      </c>
      <c r="R86" s="93" t="s">
        <v>131</v>
      </c>
      <c r="S86" s="93" t="s">
        <v>132</v>
      </c>
      <c r="T86" s="94" t="s">
        <v>133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38"/>
      <c r="B87" s="39"/>
      <c r="C87" s="99" t="s">
        <v>134</v>
      </c>
      <c r="D87" s="40"/>
      <c r="E87" s="40"/>
      <c r="F87" s="40"/>
      <c r="G87" s="40"/>
      <c r="H87" s="40"/>
      <c r="I87" s="40"/>
      <c r="J87" s="186">
        <f>BK87</f>
        <v>0</v>
      </c>
      <c r="K87" s="40"/>
      <c r="L87" s="44"/>
      <c r="M87" s="95"/>
      <c r="N87" s="187"/>
      <c r="O87" s="96"/>
      <c r="P87" s="188">
        <f>P88+P90</f>
        <v>0</v>
      </c>
      <c r="Q87" s="96"/>
      <c r="R87" s="188">
        <f>R88+R90</f>
        <v>0</v>
      </c>
      <c r="S87" s="96"/>
      <c r="T87" s="189">
        <f>T88+T90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72</v>
      </c>
      <c r="AU87" s="17" t="s">
        <v>120</v>
      </c>
      <c r="BK87" s="190">
        <f>BK88+BK90</f>
        <v>0</v>
      </c>
    </row>
    <row r="88" s="11" customFormat="1" ht="25.92" customHeight="1">
      <c r="A88" s="11"/>
      <c r="B88" s="191"/>
      <c r="C88" s="192"/>
      <c r="D88" s="193" t="s">
        <v>72</v>
      </c>
      <c r="E88" s="194" t="s">
        <v>135</v>
      </c>
      <c r="F88" s="194" t="s">
        <v>136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</f>
        <v>0</v>
      </c>
      <c r="Q88" s="199"/>
      <c r="R88" s="200">
        <f>R89</f>
        <v>0</v>
      </c>
      <c r="S88" s="199"/>
      <c r="T88" s="201">
        <f>T89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2" t="s">
        <v>137</v>
      </c>
      <c r="AT88" s="203" t="s">
        <v>72</v>
      </c>
      <c r="AU88" s="203" t="s">
        <v>73</v>
      </c>
      <c r="AY88" s="202" t="s">
        <v>138</v>
      </c>
      <c r="BK88" s="204">
        <f>BK89</f>
        <v>0</v>
      </c>
    </row>
    <row r="89" s="2" customFormat="1" ht="90" customHeight="1">
      <c r="A89" s="38"/>
      <c r="B89" s="39"/>
      <c r="C89" s="205" t="s">
        <v>80</v>
      </c>
      <c r="D89" s="205" t="s">
        <v>139</v>
      </c>
      <c r="E89" s="206" t="s">
        <v>703</v>
      </c>
      <c r="F89" s="207" t="s">
        <v>704</v>
      </c>
      <c r="G89" s="208" t="s">
        <v>265</v>
      </c>
      <c r="H89" s="209">
        <v>2</v>
      </c>
      <c r="I89" s="210"/>
      <c r="J89" s="211">
        <f>ROUND(I89*H89,2)</f>
        <v>0</v>
      </c>
      <c r="K89" s="207" t="s">
        <v>143</v>
      </c>
      <c r="L89" s="44"/>
      <c r="M89" s="212" t="s">
        <v>21</v>
      </c>
      <c r="N89" s="213" t="s">
        <v>44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313</v>
      </c>
      <c r="AT89" s="216" t="s">
        <v>139</v>
      </c>
      <c r="AU89" s="216" t="s">
        <v>80</v>
      </c>
      <c r="AY89" s="17" t="s">
        <v>138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80</v>
      </c>
      <c r="BK89" s="217">
        <f>ROUND(I89*H89,2)</f>
        <v>0</v>
      </c>
      <c r="BL89" s="17" t="s">
        <v>313</v>
      </c>
      <c r="BM89" s="216" t="s">
        <v>705</v>
      </c>
    </row>
    <row r="90" s="11" customFormat="1" ht="25.92" customHeight="1">
      <c r="A90" s="11"/>
      <c r="B90" s="191"/>
      <c r="C90" s="192"/>
      <c r="D90" s="193" t="s">
        <v>72</v>
      </c>
      <c r="E90" s="194" t="s">
        <v>110</v>
      </c>
      <c r="F90" s="194" t="s">
        <v>299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SUM(P91:P92)</f>
        <v>0</v>
      </c>
      <c r="Q90" s="199"/>
      <c r="R90" s="200">
        <f>SUM(R91:R92)</f>
        <v>0</v>
      </c>
      <c r="S90" s="199"/>
      <c r="T90" s="201">
        <f>SUM(T91:T92)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202" t="s">
        <v>167</v>
      </c>
      <c r="AT90" s="203" t="s">
        <v>72</v>
      </c>
      <c r="AU90" s="203" t="s">
        <v>73</v>
      </c>
      <c r="AY90" s="202" t="s">
        <v>138</v>
      </c>
      <c r="BK90" s="204">
        <f>SUM(BK91:BK92)</f>
        <v>0</v>
      </c>
    </row>
    <row r="91" s="2" customFormat="1" ht="66.75" customHeight="1">
      <c r="A91" s="38"/>
      <c r="B91" s="39"/>
      <c r="C91" s="205" t="s">
        <v>82</v>
      </c>
      <c r="D91" s="205" t="s">
        <v>139</v>
      </c>
      <c r="E91" s="206" t="s">
        <v>706</v>
      </c>
      <c r="F91" s="207" t="s">
        <v>707</v>
      </c>
      <c r="G91" s="208" t="s">
        <v>623</v>
      </c>
      <c r="H91" s="263"/>
      <c r="I91" s="210"/>
      <c r="J91" s="211">
        <f>ROUND(I91*H91,2)</f>
        <v>0</v>
      </c>
      <c r="K91" s="207" t="s">
        <v>143</v>
      </c>
      <c r="L91" s="44"/>
      <c r="M91" s="212" t="s">
        <v>21</v>
      </c>
      <c r="N91" s="213" t="s">
        <v>44</v>
      </c>
      <c r="O91" s="84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137</v>
      </c>
      <c r="AT91" s="216" t="s">
        <v>139</v>
      </c>
      <c r="AU91" s="216" t="s">
        <v>80</v>
      </c>
      <c r="AY91" s="17" t="s">
        <v>138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80</v>
      </c>
      <c r="BK91" s="217">
        <f>ROUND(I91*H91,2)</f>
        <v>0</v>
      </c>
      <c r="BL91" s="17" t="s">
        <v>137</v>
      </c>
      <c r="BM91" s="216" t="s">
        <v>708</v>
      </c>
    </row>
    <row r="92" s="2" customFormat="1" ht="16.5" customHeight="1">
      <c r="A92" s="38"/>
      <c r="B92" s="39"/>
      <c r="C92" s="205" t="s">
        <v>156</v>
      </c>
      <c r="D92" s="205" t="s">
        <v>139</v>
      </c>
      <c r="E92" s="206" t="s">
        <v>300</v>
      </c>
      <c r="F92" s="207" t="s">
        <v>301</v>
      </c>
      <c r="G92" s="208" t="s">
        <v>709</v>
      </c>
      <c r="H92" s="209">
        <v>1</v>
      </c>
      <c r="I92" s="210"/>
      <c r="J92" s="211">
        <f>ROUND(I92*H92,2)</f>
        <v>0</v>
      </c>
      <c r="K92" s="207" t="s">
        <v>143</v>
      </c>
      <c r="L92" s="44"/>
      <c r="M92" s="251" t="s">
        <v>21</v>
      </c>
      <c r="N92" s="252" t="s">
        <v>44</v>
      </c>
      <c r="O92" s="253"/>
      <c r="P92" s="254">
        <f>O92*H92</f>
        <v>0</v>
      </c>
      <c r="Q92" s="254">
        <v>0</v>
      </c>
      <c r="R92" s="254">
        <f>Q92*H92</f>
        <v>0</v>
      </c>
      <c r="S92" s="254">
        <v>0</v>
      </c>
      <c r="T92" s="25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137</v>
      </c>
      <c r="AT92" s="216" t="s">
        <v>139</v>
      </c>
      <c r="AU92" s="216" t="s">
        <v>80</v>
      </c>
      <c r="AY92" s="17" t="s">
        <v>138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80</v>
      </c>
      <c r="BK92" s="217">
        <f>ROUND(I92*H92,2)</f>
        <v>0</v>
      </c>
      <c r="BL92" s="17" t="s">
        <v>137</v>
      </c>
      <c r="BM92" s="216" t="s">
        <v>198</v>
      </c>
    </row>
    <row r="93" s="2" customFormat="1" ht="6.96" customHeight="1">
      <c r="A93" s="38"/>
      <c r="B93" s="59"/>
      <c r="C93" s="60"/>
      <c r="D93" s="60"/>
      <c r="E93" s="60"/>
      <c r="F93" s="60"/>
      <c r="G93" s="60"/>
      <c r="H93" s="60"/>
      <c r="I93" s="60"/>
      <c r="J93" s="60"/>
      <c r="K93" s="60"/>
      <c r="L93" s="44"/>
      <c r="M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</sheetData>
  <sheetProtection sheet="1" autoFilter="0" formatColumns="0" formatRows="0" objects="1" scenarios="1" spinCount="100000" saltValue="NZSuVDEmSuQET12aIqZHIbcQ7Sx81u+OEHDWAzxq5SjoQHqMN6McY4ahPKCNPlvaH45niIxJUAL8qY/6lSF47g==" hashValue="c6iXuIKIU0/BXEVHVa/Slg+0XBfHCOBhQwd4hRfo95H/2TNWMuivQhl/NpQuZc0gyWL0931G71yJw5hOXJF6aQ==" algorithmName="SHA-512" password="CC35"/>
  <autoFilter ref="C86:K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Hodulová Michaela, Ing.</dc:creator>
  <cp:lastModifiedBy>Hodulová Michaela, Ing.</cp:lastModifiedBy>
  <dcterms:created xsi:type="dcterms:W3CDTF">2021-03-28T14:27:17Z</dcterms:created>
  <dcterms:modified xsi:type="dcterms:W3CDTF">2021-03-28T14:27:27Z</dcterms:modified>
</cp:coreProperties>
</file>