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001 - Propustek v km 120,430" sheetId="2" r:id="rId2"/>
    <sheet name="002 - Svrškové práce v ko..." sheetId="3" r:id="rId3"/>
    <sheet name="003 - Svrškové práce ve 2..." sheetId="4" r:id="rId4"/>
    <sheet name="002 - VRN" sheetId="5" r:id="rId5"/>
  </sheets>
  <definedNames>
    <definedName name="_xlnm.Print_Area" localSheetId="0">'Rekapitulace zakázky'!$D$4:$AO$76,'Rekapitulace zakázky'!$C$82:$AQ$100</definedName>
    <definedName name="_xlnm.Print_Titles" localSheetId="0">'Rekapitulace zakázky'!$92:$92</definedName>
    <definedName name="_xlnm._FilterDatabase" localSheetId="1" hidden="1">'001 - Propustek v km 120,430'!$C$130:$K$506</definedName>
    <definedName name="_xlnm.Print_Area" localSheetId="1">'001 - Propustek v km 120,430'!$C$4:$J$76,'001 - Propustek v km 120,430'!$C$82:$J$110,'001 - Propustek v km 120,430'!$C$116:$K$506</definedName>
    <definedName name="_xlnm.Print_Titles" localSheetId="1">'001 - Propustek v km 120,430'!$130:$130</definedName>
    <definedName name="_xlnm._FilterDatabase" localSheetId="2" hidden="1">'002 - Svrškové práce v ko...'!$C$123:$K$278</definedName>
    <definedName name="_xlnm.Print_Area" localSheetId="2">'002 - Svrškové práce v ko...'!$C$4:$J$76,'002 - Svrškové práce v ko...'!$C$82:$J$103,'002 - Svrškové práce v ko...'!$C$109:$K$278</definedName>
    <definedName name="_xlnm.Print_Titles" localSheetId="2">'002 - Svrškové práce v ko...'!$123:$123</definedName>
    <definedName name="_xlnm._FilterDatabase" localSheetId="3" hidden="1">'003 - Svrškové práce ve 2...'!$C$123:$K$296</definedName>
    <definedName name="_xlnm.Print_Area" localSheetId="3">'003 - Svrškové práce ve 2...'!$C$4:$J$76,'003 - Svrškové práce ve 2...'!$C$82:$J$103,'003 - Svrškové práce ve 2...'!$C$109:$K$296</definedName>
    <definedName name="_xlnm.Print_Titles" localSheetId="3">'003 - Svrškové práce ve 2...'!$123:$123</definedName>
    <definedName name="_xlnm._FilterDatabase" localSheetId="4" hidden="1">'002 - VRN'!$C$119:$K$143</definedName>
    <definedName name="_xlnm.Print_Area" localSheetId="4">'002 - VRN'!$C$4:$J$76,'002 - VRN'!$C$82:$J$101,'002 - VRN'!$C$107:$K$143</definedName>
    <definedName name="_xlnm.Print_Titles" localSheetId="4">'002 - VRN'!$119:$119</definedName>
  </definedNames>
  <calcPr/>
</workbook>
</file>

<file path=xl/calcChain.xml><?xml version="1.0" encoding="utf-8"?>
<calcChain xmlns="http://schemas.openxmlformats.org/spreadsheetml/2006/main">
  <c i="5" l="1" r="R133"/>
  <c r="J37"/>
  <c r="J36"/>
  <c i="1" r="AY99"/>
  <c i="5" r="J35"/>
  <c i="1" r="AX99"/>
  <c i="5" r="BI134"/>
  <c r="BH134"/>
  <c r="BG134"/>
  <c r="BF134"/>
  <c r="T134"/>
  <c r="T133"/>
  <c r="R134"/>
  <c r="P134"/>
  <c r="P133"/>
  <c r="BI130"/>
  <c r="BH130"/>
  <c r="BG130"/>
  <c r="BF130"/>
  <c r="T130"/>
  <c r="T129"/>
  <c r="R130"/>
  <c r="R129"/>
  <c r="P130"/>
  <c r="P129"/>
  <c r="BI126"/>
  <c r="BH126"/>
  <c r="BG126"/>
  <c r="BF126"/>
  <c r="T126"/>
  <c r="R126"/>
  <c r="P126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116"/>
  <c r="J20"/>
  <c r="J18"/>
  <c r="E18"/>
  <c r="F117"/>
  <c r="J17"/>
  <c r="J15"/>
  <c r="E15"/>
  <c r="F91"/>
  <c r="J14"/>
  <c r="J12"/>
  <c r="J114"/>
  <c r="E7"/>
  <c r="E110"/>
  <c i="4" r="J39"/>
  <c r="J38"/>
  <c i="1" r="AY98"/>
  <c i="4" r="J37"/>
  <c i="1" r="AX98"/>
  <c i="4" r="BI292"/>
  <c r="BH292"/>
  <c r="BG292"/>
  <c r="BF292"/>
  <c r="T292"/>
  <c r="T291"/>
  <c r="R292"/>
  <c r="R291"/>
  <c r="P292"/>
  <c r="P291"/>
  <c r="BI285"/>
  <c r="BH285"/>
  <c r="BG285"/>
  <c r="BF285"/>
  <c r="T285"/>
  <c r="R285"/>
  <c r="P285"/>
  <c r="BI279"/>
  <c r="BH279"/>
  <c r="BG279"/>
  <c r="BF279"/>
  <c r="T279"/>
  <c r="R279"/>
  <c r="P279"/>
  <c r="BI275"/>
  <c r="BH275"/>
  <c r="BG275"/>
  <c r="BF275"/>
  <c r="T275"/>
  <c r="R275"/>
  <c r="P275"/>
  <c r="BI269"/>
  <c r="BH269"/>
  <c r="BG269"/>
  <c r="BF269"/>
  <c r="T269"/>
  <c r="R269"/>
  <c r="P269"/>
  <c r="BI265"/>
  <c r="BH265"/>
  <c r="BG265"/>
  <c r="BF265"/>
  <c r="T265"/>
  <c r="R265"/>
  <c r="P265"/>
  <c r="BI259"/>
  <c r="BH259"/>
  <c r="BG259"/>
  <c r="BF259"/>
  <c r="T259"/>
  <c r="R259"/>
  <c r="P259"/>
  <c r="BI253"/>
  <c r="BH253"/>
  <c r="BG253"/>
  <c r="BF253"/>
  <c r="T253"/>
  <c r="R253"/>
  <c r="P253"/>
  <c r="BI250"/>
  <c r="BH250"/>
  <c r="BG250"/>
  <c r="BF250"/>
  <c r="T250"/>
  <c r="R250"/>
  <c r="P250"/>
  <c r="BI244"/>
  <c r="BH244"/>
  <c r="BG244"/>
  <c r="BF244"/>
  <c r="T244"/>
  <c r="R244"/>
  <c r="P244"/>
  <c r="BI239"/>
  <c r="BH239"/>
  <c r="BG239"/>
  <c r="BF239"/>
  <c r="T239"/>
  <c r="R239"/>
  <c r="P239"/>
  <c r="BI234"/>
  <c r="BH234"/>
  <c r="BG234"/>
  <c r="BF234"/>
  <c r="T234"/>
  <c r="R234"/>
  <c r="P234"/>
  <c r="BI229"/>
  <c r="BH229"/>
  <c r="BG229"/>
  <c r="BF229"/>
  <c r="T229"/>
  <c r="R229"/>
  <c r="P229"/>
  <c r="BI224"/>
  <c r="BH224"/>
  <c r="BG224"/>
  <c r="BF224"/>
  <c r="T224"/>
  <c r="R224"/>
  <c r="P224"/>
  <c r="BI218"/>
  <c r="BH218"/>
  <c r="BG218"/>
  <c r="BF218"/>
  <c r="T218"/>
  <c r="R218"/>
  <c r="P218"/>
  <c r="BI213"/>
  <c r="BH213"/>
  <c r="BG213"/>
  <c r="BF213"/>
  <c r="T213"/>
  <c r="R213"/>
  <c r="P213"/>
  <c r="BI207"/>
  <c r="BH207"/>
  <c r="BG207"/>
  <c r="BF207"/>
  <c r="T207"/>
  <c r="R207"/>
  <c r="P207"/>
  <c r="BI202"/>
  <c r="BH202"/>
  <c r="BG202"/>
  <c r="BF202"/>
  <c r="T202"/>
  <c r="R202"/>
  <c r="P202"/>
  <c r="BI195"/>
  <c r="BH195"/>
  <c r="BG195"/>
  <c r="BF195"/>
  <c r="T195"/>
  <c r="R195"/>
  <c r="P195"/>
  <c r="BI189"/>
  <c r="BH189"/>
  <c r="BG189"/>
  <c r="BF189"/>
  <c r="T189"/>
  <c r="R189"/>
  <c r="P189"/>
  <c r="BI183"/>
  <c r="BH183"/>
  <c r="BG183"/>
  <c r="BF183"/>
  <c r="T183"/>
  <c r="R183"/>
  <c r="P183"/>
  <c r="BI178"/>
  <c r="BH178"/>
  <c r="BG178"/>
  <c r="BF178"/>
  <c r="T178"/>
  <c r="R178"/>
  <c r="P178"/>
  <c r="BI172"/>
  <c r="BH172"/>
  <c r="BG172"/>
  <c r="BF172"/>
  <c r="T172"/>
  <c r="R172"/>
  <c r="P172"/>
  <c r="BI166"/>
  <c r="BH166"/>
  <c r="BG166"/>
  <c r="BF166"/>
  <c r="T166"/>
  <c r="R166"/>
  <c r="P166"/>
  <c r="BI161"/>
  <c r="BH161"/>
  <c r="BG161"/>
  <c r="BF161"/>
  <c r="T161"/>
  <c r="R161"/>
  <c r="P161"/>
  <c r="BI155"/>
  <c r="BH155"/>
  <c r="BG155"/>
  <c r="BF155"/>
  <c r="T155"/>
  <c r="R155"/>
  <c r="P155"/>
  <c r="BI150"/>
  <c r="BH150"/>
  <c r="BG150"/>
  <c r="BF150"/>
  <c r="T150"/>
  <c r="R150"/>
  <c r="P150"/>
  <c r="BI143"/>
  <c r="BH143"/>
  <c r="BG143"/>
  <c r="BF143"/>
  <c r="T143"/>
  <c r="R143"/>
  <c r="P143"/>
  <c r="BI137"/>
  <c r="BH137"/>
  <c r="BG137"/>
  <c r="BF137"/>
  <c r="T137"/>
  <c r="R137"/>
  <c r="P137"/>
  <c r="BI132"/>
  <c r="BH132"/>
  <c r="BG132"/>
  <c r="BF132"/>
  <c r="T132"/>
  <c r="R132"/>
  <c r="P132"/>
  <c r="BI127"/>
  <c r="BH127"/>
  <c r="BG127"/>
  <c r="BF127"/>
  <c r="T127"/>
  <c r="R127"/>
  <c r="P127"/>
  <c r="F118"/>
  <c r="E116"/>
  <c r="F91"/>
  <c r="E89"/>
  <c r="J26"/>
  <c r="E26"/>
  <c r="J94"/>
  <c r="J25"/>
  <c r="J23"/>
  <c r="E23"/>
  <c r="J120"/>
  <c r="J22"/>
  <c r="J20"/>
  <c r="E20"/>
  <c r="F121"/>
  <c r="J19"/>
  <c r="J17"/>
  <c r="E17"/>
  <c r="F120"/>
  <c r="J16"/>
  <c r="J14"/>
  <c r="J118"/>
  <c r="E7"/>
  <c r="E112"/>
  <c i="3" r="J39"/>
  <c r="J38"/>
  <c i="1" r="AY97"/>
  <c i="3" r="J37"/>
  <c i="1" r="AX97"/>
  <c i="3" r="BI274"/>
  <c r="BH274"/>
  <c r="BG274"/>
  <c r="BF274"/>
  <c r="T274"/>
  <c r="R274"/>
  <c r="P274"/>
  <c r="BI271"/>
  <c r="BH271"/>
  <c r="BG271"/>
  <c r="BF271"/>
  <c r="T271"/>
  <c r="R271"/>
  <c r="P271"/>
  <c r="BI265"/>
  <c r="BH265"/>
  <c r="BG265"/>
  <c r="BF265"/>
  <c r="T265"/>
  <c r="R265"/>
  <c r="P265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1"/>
  <c r="BH251"/>
  <c r="BG251"/>
  <c r="BF251"/>
  <c r="T251"/>
  <c r="R251"/>
  <c r="P251"/>
  <c r="BI246"/>
  <c r="BH246"/>
  <c r="BG246"/>
  <c r="BF246"/>
  <c r="T246"/>
  <c r="R246"/>
  <c r="P246"/>
  <c r="BI241"/>
  <c r="BH241"/>
  <c r="BG241"/>
  <c r="BF241"/>
  <c r="T241"/>
  <c r="R241"/>
  <c r="P241"/>
  <c r="BI237"/>
  <c r="BH237"/>
  <c r="BG237"/>
  <c r="BF237"/>
  <c r="T237"/>
  <c r="R237"/>
  <c r="P237"/>
  <c r="BI232"/>
  <c r="BH232"/>
  <c r="BG232"/>
  <c r="BF232"/>
  <c r="T232"/>
  <c r="R232"/>
  <c r="P232"/>
  <c r="BI227"/>
  <c r="BH227"/>
  <c r="BG227"/>
  <c r="BF227"/>
  <c r="T227"/>
  <c r="R227"/>
  <c r="P227"/>
  <c r="BI222"/>
  <c r="BH222"/>
  <c r="BG222"/>
  <c r="BF222"/>
  <c r="T222"/>
  <c r="R222"/>
  <c r="P222"/>
  <c r="BI217"/>
  <c r="BH217"/>
  <c r="BG217"/>
  <c r="BF217"/>
  <c r="T217"/>
  <c r="R217"/>
  <c r="P217"/>
  <c r="BI212"/>
  <c r="BH212"/>
  <c r="BG212"/>
  <c r="BF212"/>
  <c r="T212"/>
  <c r="R212"/>
  <c r="P212"/>
  <c r="BI206"/>
  <c r="BH206"/>
  <c r="BG206"/>
  <c r="BF206"/>
  <c r="T206"/>
  <c r="R206"/>
  <c r="P206"/>
  <c r="BI201"/>
  <c r="BH201"/>
  <c r="BG201"/>
  <c r="BF201"/>
  <c r="T201"/>
  <c r="R201"/>
  <c r="P201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4"/>
  <c r="BH184"/>
  <c r="BG184"/>
  <c r="BF184"/>
  <c r="T184"/>
  <c r="R184"/>
  <c r="P184"/>
  <c r="BI179"/>
  <c r="BH179"/>
  <c r="BG179"/>
  <c r="BF179"/>
  <c r="T179"/>
  <c r="R179"/>
  <c r="P179"/>
  <c r="BI173"/>
  <c r="BH173"/>
  <c r="BG173"/>
  <c r="BF173"/>
  <c r="T173"/>
  <c r="R173"/>
  <c r="P173"/>
  <c r="BI168"/>
  <c r="BH168"/>
  <c r="BG168"/>
  <c r="BF168"/>
  <c r="T168"/>
  <c r="R168"/>
  <c r="P168"/>
  <c r="BI163"/>
  <c r="BH163"/>
  <c r="BG163"/>
  <c r="BF163"/>
  <c r="T163"/>
  <c r="R163"/>
  <c r="P163"/>
  <c r="BI158"/>
  <c r="BH158"/>
  <c r="BG158"/>
  <c r="BF158"/>
  <c r="T158"/>
  <c r="R158"/>
  <c r="P158"/>
  <c r="BI153"/>
  <c r="BH153"/>
  <c r="BG153"/>
  <c r="BF153"/>
  <c r="T153"/>
  <c r="R153"/>
  <c r="P153"/>
  <c r="BI148"/>
  <c r="BH148"/>
  <c r="BG148"/>
  <c r="BF148"/>
  <c r="T148"/>
  <c r="R148"/>
  <c r="P148"/>
  <c r="BI142"/>
  <c r="BH142"/>
  <c r="BG142"/>
  <c r="BF142"/>
  <c r="T142"/>
  <c r="R142"/>
  <c r="P142"/>
  <c r="BI137"/>
  <c r="BH137"/>
  <c r="BG137"/>
  <c r="BF137"/>
  <c r="T137"/>
  <c r="R137"/>
  <c r="P137"/>
  <c r="BI132"/>
  <c r="BH132"/>
  <c r="BG132"/>
  <c r="BF132"/>
  <c r="T132"/>
  <c r="R132"/>
  <c r="P132"/>
  <c r="BI127"/>
  <c r="BH127"/>
  <c r="BG127"/>
  <c r="BF127"/>
  <c r="T127"/>
  <c r="R127"/>
  <c r="P127"/>
  <c r="F118"/>
  <c r="E116"/>
  <c r="F91"/>
  <c r="E89"/>
  <c r="J26"/>
  <c r="E26"/>
  <c r="J121"/>
  <c r="J25"/>
  <c r="J23"/>
  <c r="E23"/>
  <c r="J120"/>
  <c r="J22"/>
  <c r="J20"/>
  <c r="E20"/>
  <c r="F94"/>
  <c r="J19"/>
  <c r="J17"/>
  <c r="E17"/>
  <c r="F120"/>
  <c r="J16"/>
  <c r="J14"/>
  <c r="J118"/>
  <c r="E7"/>
  <c r="E112"/>
  <c i="2" r="J39"/>
  <c r="J38"/>
  <c i="1" r="AY96"/>
  <c i="2" r="J37"/>
  <c i="1" r="AX96"/>
  <c i="2" r="BI505"/>
  <c r="BH505"/>
  <c r="BG505"/>
  <c r="BF505"/>
  <c r="T505"/>
  <c r="R505"/>
  <c r="P505"/>
  <c r="BI500"/>
  <c r="BH500"/>
  <c r="BG500"/>
  <c r="BF500"/>
  <c r="T500"/>
  <c r="R500"/>
  <c r="P500"/>
  <c r="BI496"/>
  <c r="BH496"/>
  <c r="BG496"/>
  <c r="BF496"/>
  <c r="T496"/>
  <c r="R496"/>
  <c r="P496"/>
  <c r="BI492"/>
  <c r="BH492"/>
  <c r="BG492"/>
  <c r="BF492"/>
  <c r="T492"/>
  <c r="R492"/>
  <c r="P492"/>
  <c r="BI487"/>
  <c r="BH487"/>
  <c r="BG487"/>
  <c r="BF487"/>
  <c r="T487"/>
  <c r="R487"/>
  <c r="P487"/>
  <c r="BI483"/>
  <c r="BH483"/>
  <c r="BG483"/>
  <c r="BF483"/>
  <c r="T483"/>
  <c r="R483"/>
  <c r="P483"/>
  <c r="BI479"/>
  <c r="BH479"/>
  <c r="BG479"/>
  <c r="BF479"/>
  <c r="T479"/>
  <c r="R479"/>
  <c r="P479"/>
  <c r="BI474"/>
  <c r="BH474"/>
  <c r="BG474"/>
  <c r="BF474"/>
  <c r="T474"/>
  <c r="R474"/>
  <c r="P474"/>
  <c r="BI470"/>
  <c r="BH470"/>
  <c r="BG470"/>
  <c r="BF470"/>
  <c r="T470"/>
  <c r="T469"/>
  <c r="R470"/>
  <c r="R469"/>
  <c r="P470"/>
  <c r="P469"/>
  <c r="BI462"/>
  <c r="BH462"/>
  <c r="BG462"/>
  <c r="BF462"/>
  <c r="T462"/>
  <c r="R462"/>
  <c r="P462"/>
  <c r="BI460"/>
  <c r="BH460"/>
  <c r="BG460"/>
  <c r="BF460"/>
  <c r="T460"/>
  <c r="R460"/>
  <c r="P460"/>
  <c r="BI456"/>
  <c r="BH456"/>
  <c r="BG456"/>
  <c r="BF456"/>
  <c r="T456"/>
  <c r="R456"/>
  <c r="P456"/>
  <c r="BI452"/>
  <c r="BH452"/>
  <c r="BG452"/>
  <c r="BF452"/>
  <c r="T452"/>
  <c r="R452"/>
  <c r="P452"/>
  <c r="BI445"/>
  <c r="BH445"/>
  <c r="BG445"/>
  <c r="BF445"/>
  <c r="T445"/>
  <c r="R445"/>
  <c r="P445"/>
  <c r="BI441"/>
  <c r="BH441"/>
  <c r="BG441"/>
  <c r="BF441"/>
  <c r="T441"/>
  <c r="R441"/>
  <c r="P441"/>
  <c r="BI436"/>
  <c r="BH436"/>
  <c r="BG436"/>
  <c r="BF436"/>
  <c r="T436"/>
  <c r="R436"/>
  <c r="P436"/>
  <c r="BI432"/>
  <c r="BH432"/>
  <c r="BG432"/>
  <c r="BF432"/>
  <c r="T432"/>
  <c r="R432"/>
  <c r="P432"/>
  <c r="BI429"/>
  <c r="BH429"/>
  <c r="BG429"/>
  <c r="BF429"/>
  <c r="T429"/>
  <c r="R429"/>
  <c r="P429"/>
  <c r="BI425"/>
  <c r="BH425"/>
  <c r="BG425"/>
  <c r="BF425"/>
  <c r="T425"/>
  <c r="R425"/>
  <c r="P425"/>
  <c r="BI421"/>
  <c r="BH421"/>
  <c r="BG421"/>
  <c r="BF421"/>
  <c r="T421"/>
  <c r="R421"/>
  <c r="P421"/>
  <c r="BI417"/>
  <c r="BH417"/>
  <c r="BG417"/>
  <c r="BF417"/>
  <c r="T417"/>
  <c r="R417"/>
  <c r="P417"/>
  <c r="BI413"/>
  <c r="BH413"/>
  <c r="BG413"/>
  <c r="BF413"/>
  <c r="T413"/>
  <c r="R413"/>
  <c r="P413"/>
  <c r="BI407"/>
  <c r="BH407"/>
  <c r="BG407"/>
  <c r="BF407"/>
  <c r="T407"/>
  <c r="R407"/>
  <c r="P407"/>
  <c r="BI405"/>
  <c r="BH405"/>
  <c r="BG405"/>
  <c r="BF405"/>
  <c r="T405"/>
  <c r="R405"/>
  <c r="P405"/>
  <c r="BI403"/>
  <c r="BH403"/>
  <c r="BG403"/>
  <c r="BF403"/>
  <c r="T403"/>
  <c r="R403"/>
  <c r="P403"/>
  <c r="BI395"/>
  <c r="BH395"/>
  <c r="BG395"/>
  <c r="BF395"/>
  <c r="T395"/>
  <c r="R395"/>
  <c r="P395"/>
  <c r="BI387"/>
  <c r="BH387"/>
  <c r="BG387"/>
  <c r="BF387"/>
  <c r="T387"/>
  <c r="R387"/>
  <c r="P387"/>
  <c r="BI383"/>
  <c r="BH383"/>
  <c r="BG383"/>
  <c r="BF383"/>
  <c r="T383"/>
  <c r="R383"/>
  <c r="P383"/>
  <c r="BI380"/>
  <c r="BH380"/>
  <c r="BG380"/>
  <c r="BF380"/>
  <c r="T380"/>
  <c r="R380"/>
  <c r="P380"/>
  <c r="BI378"/>
  <c r="BH378"/>
  <c r="BG378"/>
  <c r="BF378"/>
  <c r="T378"/>
  <c r="R378"/>
  <c r="P378"/>
  <c r="BI372"/>
  <c r="BH372"/>
  <c r="BG372"/>
  <c r="BF372"/>
  <c r="T372"/>
  <c r="R372"/>
  <c r="P372"/>
  <c r="BI366"/>
  <c r="BH366"/>
  <c r="BG366"/>
  <c r="BF366"/>
  <c r="T366"/>
  <c r="R366"/>
  <c r="P366"/>
  <c r="BI360"/>
  <c r="BH360"/>
  <c r="BG360"/>
  <c r="BF360"/>
  <c r="T360"/>
  <c r="R360"/>
  <c r="P360"/>
  <c r="BI354"/>
  <c r="BH354"/>
  <c r="BG354"/>
  <c r="BF354"/>
  <c r="T354"/>
  <c r="R354"/>
  <c r="P354"/>
  <c r="BI352"/>
  <c r="BH352"/>
  <c r="BG352"/>
  <c r="BF352"/>
  <c r="T352"/>
  <c r="R352"/>
  <c r="P352"/>
  <c r="BI344"/>
  <c r="BH344"/>
  <c r="BG344"/>
  <c r="BF344"/>
  <c r="T344"/>
  <c r="R344"/>
  <c r="P344"/>
  <c r="BI339"/>
  <c r="BH339"/>
  <c r="BG339"/>
  <c r="BF339"/>
  <c r="T339"/>
  <c r="R339"/>
  <c r="P339"/>
  <c r="BI331"/>
  <c r="BH331"/>
  <c r="BG331"/>
  <c r="BF331"/>
  <c r="T331"/>
  <c r="R331"/>
  <c r="P331"/>
  <c r="BI328"/>
  <c r="BH328"/>
  <c r="BG328"/>
  <c r="BF328"/>
  <c r="T328"/>
  <c r="T327"/>
  <c r="R328"/>
  <c r="R327"/>
  <c r="P328"/>
  <c r="P327"/>
  <c r="BI324"/>
  <c r="BH324"/>
  <c r="BG324"/>
  <c r="BF324"/>
  <c r="T324"/>
  <c r="R324"/>
  <c r="P324"/>
  <c r="BI321"/>
  <c r="BH321"/>
  <c r="BG321"/>
  <c r="BF321"/>
  <c r="T321"/>
  <c r="R321"/>
  <c r="P321"/>
  <c r="BI316"/>
  <c r="BH316"/>
  <c r="BG316"/>
  <c r="BF316"/>
  <c r="T316"/>
  <c r="R316"/>
  <c r="P316"/>
  <c r="BI314"/>
  <c r="BH314"/>
  <c r="BG314"/>
  <c r="BF314"/>
  <c r="T314"/>
  <c r="R314"/>
  <c r="P314"/>
  <c r="BI311"/>
  <c r="BH311"/>
  <c r="BG311"/>
  <c r="BF311"/>
  <c r="T311"/>
  <c r="R311"/>
  <c r="P311"/>
  <c r="BI307"/>
  <c r="BH307"/>
  <c r="BG307"/>
  <c r="BF307"/>
  <c r="T307"/>
  <c r="R307"/>
  <c r="P307"/>
  <c r="BI302"/>
  <c r="BH302"/>
  <c r="BG302"/>
  <c r="BF302"/>
  <c r="T302"/>
  <c r="R302"/>
  <c r="P302"/>
  <c r="BI298"/>
  <c r="BH298"/>
  <c r="BG298"/>
  <c r="BF298"/>
  <c r="T298"/>
  <c r="R298"/>
  <c r="P298"/>
  <c r="BI288"/>
  <c r="BH288"/>
  <c r="BG288"/>
  <c r="BF288"/>
  <c r="T288"/>
  <c r="R288"/>
  <c r="P288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2"/>
  <c r="BH232"/>
  <c r="BG232"/>
  <c r="BF232"/>
  <c r="T232"/>
  <c r="R232"/>
  <c r="P232"/>
  <c r="BI230"/>
  <c r="BH230"/>
  <c r="BG230"/>
  <c r="BF230"/>
  <c r="T230"/>
  <c r="R230"/>
  <c r="P230"/>
  <c r="BI225"/>
  <c r="BH225"/>
  <c r="BG225"/>
  <c r="BF225"/>
  <c r="T225"/>
  <c r="R225"/>
  <c r="P225"/>
  <c r="BI221"/>
  <c r="BH221"/>
  <c r="BG221"/>
  <c r="BF221"/>
  <c r="T221"/>
  <c r="R221"/>
  <c r="P221"/>
  <c r="BI219"/>
  <c r="BH219"/>
  <c r="BG219"/>
  <c r="BF219"/>
  <c r="T219"/>
  <c r="R219"/>
  <c r="P219"/>
  <c r="BI215"/>
  <c r="BH215"/>
  <c r="BG215"/>
  <c r="BF215"/>
  <c r="T215"/>
  <c r="R215"/>
  <c r="P215"/>
  <c r="BI208"/>
  <c r="BH208"/>
  <c r="BG208"/>
  <c r="BF208"/>
  <c r="T208"/>
  <c r="R208"/>
  <c r="P208"/>
  <c r="BI205"/>
  <c r="BH205"/>
  <c r="BG205"/>
  <c r="BF205"/>
  <c r="T205"/>
  <c r="R205"/>
  <c r="P205"/>
  <c r="BI201"/>
  <c r="BH201"/>
  <c r="BG201"/>
  <c r="BF201"/>
  <c r="T201"/>
  <c r="R201"/>
  <c r="P201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2"/>
  <c r="BH182"/>
  <c r="BG182"/>
  <c r="BF182"/>
  <c r="T182"/>
  <c r="R182"/>
  <c r="P182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55"/>
  <c r="BH155"/>
  <c r="BG155"/>
  <c r="BF155"/>
  <c r="T155"/>
  <c r="R155"/>
  <c r="P155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4"/>
  <c r="BH134"/>
  <c r="BG134"/>
  <c r="BF134"/>
  <c r="T134"/>
  <c r="R134"/>
  <c r="P134"/>
  <c r="F125"/>
  <c r="E123"/>
  <c r="F91"/>
  <c r="E89"/>
  <c r="J26"/>
  <c r="E26"/>
  <c r="J94"/>
  <c r="J25"/>
  <c r="J23"/>
  <c r="E23"/>
  <c r="J127"/>
  <c r="J22"/>
  <c r="J20"/>
  <c r="E20"/>
  <c r="F94"/>
  <c r="J19"/>
  <c r="J17"/>
  <c r="E17"/>
  <c r="F127"/>
  <c r="J16"/>
  <c r="J14"/>
  <c r="J91"/>
  <c r="E7"/>
  <c r="E85"/>
  <c i="1" r="L90"/>
  <c r="AM90"/>
  <c r="AM89"/>
  <c r="L89"/>
  <c r="AM87"/>
  <c r="L87"/>
  <c r="L85"/>
  <c r="L84"/>
  <c i="5" r="BK134"/>
  <c r="J134"/>
  <c r="BK130"/>
  <c r="BK126"/>
  <c r="J123"/>
  <c i="4" r="BK285"/>
  <c r="BK269"/>
  <c r="J265"/>
  <c r="J259"/>
  <c r="J253"/>
  <c r="J244"/>
  <c r="BK234"/>
  <c r="BK224"/>
  <c r="BK218"/>
  <c r="BK213"/>
  <c r="J202"/>
  <c r="BK195"/>
  <c r="BK183"/>
  <c r="BK161"/>
  <c r="BK150"/>
  <c r="J143"/>
  <c r="J127"/>
  <c i="3" r="J271"/>
  <c r="J265"/>
  <c r="BK261"/>
  <c r="BK255"/>
  <c r="J251"/>
  <c r="J241"/>
  <c r="BK212"/>
  <c r="J201"/>
  <c r="J195"/>
  <c r="J192"/>
  <c r="J189"/>
  <c r="J184"/>
  <c r="J179"/>
  <c r="BK173"/>
  <c r="J158"/>
  <c r="BK153"/>
  <c r="J148"/>
  <c r="BK142"/>
  <c r="J137"/>
  <c r="J127"/>
  <c i="2" r="BK505"/>
  <c r="J500"/>
  <c r="BK496"/>
  <c r="J496"/>
  <c r="J492"/>
  <c r="BK483"/>
  <c r="BK474"/>
  <c r="BK462"/>
  <c r="BK460"/>
  <c r="BK456"/>
  <c r="BK452"/>
  <c r="BK441"/>
  <c r="BK432"/>
  <c r="BK425"/>
  <c r="BK421"/>
  <c r="BK417"/>
  <c r="J413"/>
  <c r="J407"/>
  <c r="BK405"/>
  <c r="J403"/>
  <c r="BK380"/>
  <c r="J372"/>
  <c r="BK354"/>
  <c r="J352"/>
  <c r="BK331"/>
  <c r="BK328"/>
  <c r="BK324"/>
  <c r="J321"/>
  <c r="J316"/>
  <c r="BK314"/>
  <c r="BK307"/>
  <c r="J302"/>
  <c r="J298"/>
  <c r="BK288"/>
  <c r="J274"/>
  <c r="J270"/>
  <c r="BK268"/>
  <c r="J266"/>
  <c r="J257"/>
  <c r="J255"/>
  <c r="BK253"/>
  <c r="J251"/>
  <c r="BK249"/>
  <c r="J247"/>
  <c r="J244"/>
  <c r="BK241"/>
  <c r="BK239"/>
  <c r="J237"/>
  <c r="J232"/>
  <c r="J225"/>
  <c r="BK221"/>
  <c r="BK219"/>
  <c r="BK215"/>
  <c r="BK208"/>
  <c r="J201"/>
  <c r="J192"/>
  <c r="J188"/>
  <c r="J182"/>
  <c r="BK180"/>
  <c r="BK172"/>
  <c r="BK167"/>
  <c r="J134"/>
  <c i="1" r="AS95"/>
  <c i="5" r="J130"/>
  <c r="J126"/>
  <c r="BK123"/>
  <c i="4" r="J292"/>
  <c r="BK279"/>
  <c r="BK275"/>
  <c r="J269"/>
  <c r="BK265"/>
  <c r="BK259"/>
  <c r="BK253"/>
  <c r="BK250"/>
  <c r="BK244"/>
  <c r="BK239"/>
  <c r="J234"/>
  <c r="J229"/>
  <c r="J213"/>
  <c r="BK207"/>
  <c r="BK202"/>
  <c r="BK189"/>
  <c r="J183"/>
  <c r="J178"/>
  <c r="BK172"/>
  <c r="BK166"/>
  <c r="J155"/>
  <c r="BK137"/>
  <c r="BK132"/>
  <c r="BK127"/>
  <c i="3" r="BK274"/>
  <c r="BK265"/>
  <c r="J261"/>
  <c r="J258"/>
  <c r="BK251"/>
  <c r="BK246"/>
  <c r="J237"/>
  <c r="BK232"/>
  <c r="BK227"/>
  <c r="BK222"/>
  <c r="BK217"/>
  <c r="J206"/>
  <c r="BK201"/>
  <c r="BK195"/>
  <c r="BK184"/>
  <c r="BK168"/>
  <c r="BK163"/>
  <c r="J153"/>
  <c r="BK132"/>
  <c r="BK127"/>
  <c i="2" r="J505"/>
  <c r="BK500"/>
  <c r="BK492"/>
  <c r="J487"/>
  <c r="J483"/>
  <c r="J479"/>
  <c r="J474"/>
  <c r="J470"/>
  <c r="J462"/>
  <c r="J456"/>
  <c r="BK445"/>
  <c r="J441"/>
  <c r="BK436"/>
  <c r="BK429"/>
  <c r="J425"/>
  <c r="BK413"/>
  <c r="BK407"/>
  <c r="J405"/>
  <c r="BK403"/>
  <c r="BK395"/>
  <c r="J387"/>
  <c r="J383"/>
  <c r="J378"/>
  <c r="BK372"/>
  <c r="BK366"/>
  <c r="J366"/>
  <c r="J360"/>
  <c r="J354"/>
  <c r="BK352"/>
  <c r="J344"/>
  <c r="BK339"/>
  <c r="J324"/>
  <c r="J311"/>
  <c r="J307"/>
  <c r="BK302"/>
  <c r="BK298"/>
  <c r="BK274"/>
  <c r="J272"/>
  <c r="BK270"/>
  <c r="BK257"/>
  <c r="BK255"/>
  <c r="BK251"/>
  <c r="BK247"/>
  <c r="J241"/>
  <c r="J239"/>
  <c r="BK235"/>
  <c r="BK230"/>
  <c r="J230"/>
  <c r="J219"/>
  <c r="BK205"/>
  <c r="BK196"/>
  <c r="J180"/>
  <c r="BK176"/>
  <c r="J172"/>
  <c r="J167"/>
  <c r="BK165"/>
  <c r="J162"/>
  <c r="J155"/>
  <c r="BK145"/>
  <c r="J143"/>
  <c r="BK141"/>
  <c i="5" r="F35"/>
  <c i="4" r="BK292"/>
  <c r="J285"/>
  <c r="J279"/>
  <c r="J275"/>
  <c r="J250"/>
  <c r="J239"/>
  <c r="BK229"/>
  <c r="J224"/>
  <c r="J218"/>
  <c r="J207"/>
  <c r="J195"/>
  <c r="J189"/>
  <c r="BK178"/>
  <c r="J172"/>
  <c r="J166"/>
  <c r="J161"/>
  <c r="BK155"/>
  <c r="J150"/>
  <c r="BK143"/>
  <c r="J137"/>
  <c r="J132"/>
  <c i="3" r="J274"/>
  <c r="BK271"/>
  <c r="BK258"/>
  <c r="J255"/>
  <c r="J246"/>
  <c r="BK241"/>
  <c r="BK237"/>
  <c r="J232"/>
  <c r="J227"/>
  <c r="J222"/>
  <c r="J217"/>
  <c r="J212"/>
  <c r="BK206"/>
  <c r="BK192"/>
  <c r="BK189"/>
  <c r="BK179"/>
  <c r="J173"/>
  <c r="J168"/>
  <c r="J163"/>
  <c r="BK158"/>
  <c r="BK148"/>
  <c r="J142"/>
  <c r="BK137"/>
  <c r="J132"/>
  <c i="2" r="BK487"/>
  <c r="BK479"/>
  <c r="BK470"/>
  <c r="J460"/>
  <c r="J452"/>
  <c r="J445"/>
  <c r="J436"/>
  <c r="J432"/>
  <c r="J429"/>
  <c r="J421"/>
  <c r="J417"/>
  <c r="J395"/>
  <c r="BK387"/>
  <c r="BK383"/>
  <c r="J380"/>
  <c r="BK378"/>
  <c r="BK360"/>
  <c r="BK344"/>
  <c r="J339"/>
  <c r="J331"/>
  <c r="J328"/>
  <c r="BK321"/>
  <c r="BK316"/>
  <c r="J314"/>
  <c r="BK311"/>
  <c r="J288"/>
  <c r="BK272"/>
  <c r="J268"/>
  <c r="BK266"/>
  <c r="J253"/>
  <c r="J249"/>
  <c r="BK244"/>
  <c r="BK237"/>
  <c r="J235"/>
  <c r="BK232"/>
  <c r="BK225"/>
  <c r="J221"/>
  <c r="J215"/>
  <c r="J208"/>
  <c r="J205"/>
  <c r="BK201"/>
  <c r="J196"/>
  <c r="BK192"/>
  <c r="BK188"/>
  <c r="BK182"/>
  <c r="J176"/>
  <c r="J165"/>
  <c r="BK162"/>
  <c r="BK155"/>
  <c r="J145"/>
  <c r="BK143"/>
  <c r="J141"/>
  <c r="BK134"/>
  <c l="1" r="BK133"/>
  <c r="J133"/>
  <c r="J100"/>
  <c r="T133"/>
  <c r="P229"/>
  <c r="T229"/>
  <c r="R246"/>
  <c r="R301"/>
  <c r="P330"/>
  <c r="T330"/>
  <c r="R343"/>
  <c r="R431"/>
  <c r="BK473"/>
  <c r="J473"/>
  <c r="J109"/>
  <c r="R473"/>
  <c i="3" r="R126"/>
  <c r="R125"/>
  <c r="R240"/>
  <c r="T270"/>
  <c i="4" r="BK126"/>
  <c r="J126"/>
  <c r="J100"/>
  <c r="P126"/>
  <c r="P125"/>
  <c i="2" r="R133"/>
  <c r="BK246"/>
  <c r="J246"/>
  <c r="J102"/>
  <c r="P246"/>
  <c r="BK301"/>
  <c r="J301"/>
  <c r="J103"/>
  <c r="T301"/>
  <c r="BK330"/>
  <c r="J330"/>
  <c r="J105"/>
  <c r="R330"/>
  <c r="P343"/>
  <c r="BK431"/>
  <c r="J431"/>
  <c r="J107"/>
  <c r="T431"/>
  <c r="P473"/>
  <c i="3" r="BK126"/>
  <c r="BK125"/>
  <c r="J125"/>
  <c r="J99"/>
  <c r="P126"/>
  <c r="P125"/>
  <c r="BK240"/>
  <c r="J240"/>
  <c r="J101"/>
  <c r="T240"/>
  <c r="R270"/>
  <c i="4" r="R126"/>
  <c r="R125"/>
  <c r="P249"/>
  <c r="T249"/>
  <c i="2" r="P133"/>
  <c r="BK229"/>
  <c r="J229"/>
  <c r="J101"/>
  <c r="R229"/>
  <c r="T246"/>
  <c r="P301"/>
  <c r="BK343"/>
  <c r="J343"/>
  <c r="J106"/>
  <c r="T343"/>
  <c r="P431"/>
  <c r="T473"/>
  <c i="3" r="T126"/>
  <c r="T125"/>
  <c r="T124"/>
  <c r="P240"/>
  <c r="BK270"/>
  <c r="J270"/>
  <c r="J102"/>
  <c r="P270"/>
  <c i="4" r="T126"/>
  <c r="T125"/>
  <c r="T124"/>
  <c r="BK249"/>
  <c r="J249"/>
  <c r="J101"/>
  <c r="R249"/>
  <c i="5" r="BK122"/>
  <c r="J122"/>
  <c r="J98"/>
  <c r="P122"/>
  <c r="P121"/>
  <c r="P120"/>
  <c i="1" r="AU99"/>
  <c i="5" r="R122"/>
  <c r="R121"/>
  <c r="R120"/>
  <c r="T122"/>
  <c r="T121"/>
  <c r="T120"/>
  <c i="2" r="F93"/>
  <c r="J125"/>
  <c r="F128"/>
  <c r="BE155"/>
  <c r="BE162"/>
  <c r="BE176"/>
  <c r="BE180"/>
  <c r="BE182"/>
  <c r="BE196"/>
  <c r="BE219"/>
  <c r="BE221"/>
  <c r="BE251"/>
  <c r="BE253"/>
  <c r="BE270"/>
  <c r="BE288"/>
  <c r="BE302"/>
  <c r="BE307"/>
  <c r="BE316"/>
  <c r="BE324"/>
  <c r="BE339"/>
  <c r="BE354"/>
  <c r="BE372"/>
  <c r="BE378"/>
  <c r="BE395"/>
  <c r="BE405"/>
  <c r="BE413"/>
  <c r="BE421"/>
  <c r="BE429"/>
  <c r="BE436"/>
  <c r="BE474"/>
  <c r="BK327"/>
  <c r="J327"/>
  <c r="J104"/>
  <c i="3" r="F93"/>
  <c r="F121"/>
  <c r="BE153"/>
  <c r="BE168"/>
  <c r="BE195"/>
  <c r="BE206"/>
  <c r="BE232"/>
  <c r="BE241"/>
  <c r="BE255"/>
  <c r="BE274"/>
  <c i="4" r="F93"/>
  <c r="J121"/>
  <c r="BE132"/>
  <c r="BE150"/>
  <c r="BE172"/>
  <c r="BE183"/>
  <c r="BE189"/>
  <c r="BE229"/>
  <c r="BE239"/>
  <c r="BE244"/>
  <c r="BE285"/>
  <c i="2" r="J93"/>
  <c r="E119"/>
  <c r="J128"/>
  <c r="BE134"/>
  <c r="BE167"/>
  <c r="BE192"/>
  <c r="BE201"/>
  <c r="BE205"/>
  <c r="BE208"/>
  <c r="BE215"/>
  <c r="BE230"/>
  <c r="BE237"/>
  <c r="BE239"/>
  <c r="BE247"/>
  <c r="BE266"/>
  <c r="BE298"/>
  <c r="BE311"/>
  <c r="BE328"/>
  <c r="BE360"/>
  <c r="BE366"/>
  <c r="BE407"/>
  <c r="BE425"/>
  <c r="BE432"/>
  <c r="BE441"/>
  <c r="BE445"/>
  <c r="BE452"/>
  <c r="BE456"/>
  <c r="BE460"/>
  <c r="BE483"/>
  <c r="BE492"/>
  <c r="BE496"/>
  <c r="BE500"/>
  <c i="3" r="E85"/>
  <c r="J93"/>
  <c r="J94"/>
  <c r="BE127"/>
  <c r="BE132"/>
  <c r="BE142"/>
  <c r="BE148"/>
  <c r="BE173"/>
  <c r="BE189"/>
  <c r="BE212"/>
  <c r="BE222"/>
  <c r="BE227"/>
  <c r="BE237"/>
  <c r="BE246"/>
  <c r="BE271"/>
  <c i="4" r="E85"/>
  <c r="J93"/>
  <c r="BE127"/>
  <c r="BE143"/>
  <c r="BE155"/>
  <c r="BE161"/>
  <c r="BE166"/>
  <c r="BE178"/>
  <c r="BE195"/>
  <c r="BE213"/>
  <c r="BE218"/>
  <c r="BE224"/>
  <c r="BE250"/>
  <c r="BE259"/>
  <c r="BE269"/>
  <c r="BE279"/>
  <c r="BE292"/>
  <c i="5" r="J89"/>
  <c r="J91"/>
  <c r="F92"/>
  <c r="J92"/>
  <c r="F116"/>
  <c i="2" r="BE141"/>
  <c r="BE143"/>
  <c r="BE145"/>
  <c r="BE165"/>
  <c r="BE172"/>
  <c r="BE188"/>
  <c r="BE225"/>
  <c r="BE232"/>
  <c r="BE235"/>
  <c r="BE241"/>
  <c r="BE244"/>
  <c r="BE249"/>
  <c r="BE255"/>
  <c r="BE257"/>
  <c r="BE268"/>
  <c r="BE272"/>
  <c r="BE274"/>
  <c r="BE314"/>
  <c r="BE321"/>
  <c r="BE331"/>
  <c r="BE344"/>
  <c r="BE352"/>
  <c r="BE380"/>
  <c r="BE383"/>
  <c r="BE387"/>
  <c r="BE403"/>
  <c r="BE417"/>
  <c r="BE462"/>
  <c r="BE470"/>
  <c r="BE479"/>
  <c r="BE487"/>
  <c r="BE505"/>
  <c r="BK469"/>
  <c r="J469"/>
  <c r="J108"/>
  <c i="3" r="J91"/>
  <c r="BE137"/>
  <c r="BE158"/>
  <c r="BE163"/>
  <c r="BE179"/>
  <c r="BE184"/>
  <c r="BE192"/>
  <c r="BE201"/>
  <c r="BE217"/>
  <c r="BE251"/>
  <c r="BE258"/>
  <c r="BE261"/>
  <c r="BE265"/>
  <c i="4" r="J91"/>
  <c r="F94"/>
  <c r="BE137"/>
  <c r="BE202"/>
  <c r="BE207"/>
  <c r="BE234"/>
  <c r="BE253"/>
  <c r="BE265"/>
  <c r="BE275"/>
  <c r="BK291"/>
  <c r="J291"/>
  <c r="J102"/>
  <c i="5" r="E85"/>
  <c r="BE123"/>
  <c r="BE126"/>
  <c r="BE130"/>
  <c r="BE134"/>
  <c i="1" r="BB99"/>
  <c i="5" r="BK129"/>
  <c r="J129"/>
  <c r="J99"/>
  <c r="BK133"/>
  <c r="J133"/>
  <c r="J100"/>
  <c i="2" r="F36"/>
  <c i="1" r="BA96"/>
  <c i="3" r="F38"/>
  <c i="1" r="BC97"/>
  <c i="2" r="F39"/>
  <c i="1" r="BD96"/>
  <c i="2" r="F38"/>
  <c i="1" r="BC96"/>
  <c i="4" r="F38"/>
  <c i="1" r="BC98"/>
  <c i="5" r="F36"/>
  <c i="1" r="BC99"/>
  <c r="AS94"/>
  <c i="2" r="F37"/>
  <c i="1" r="BB96"/>
  <c i="3" r="F36"/>
  <c i="1" r="BA97"/>
  <c i="4" r="F37"/>
  <c i="1" r="BB98"/>
  <c i="4" r="J36"/>
  <c i="1" r="AW98"/>
  <c i="3" r="J36"/>
  <c i="1" r="AW97"/>
  <c i="5" r="J34"/>
  <c i="1" r="AW99"/>
  <c i="3" r="F37"/>
  <c i="1" r="BB97"/>
  <c i="2" r="J36"/>
  <c i="1" r="AW96"/>
  <c i="3" r="F39"/>
  <c i="1" r="BD97"/>
  <c i="5" r="F34"/>
  <c i="1" r="BA99"/>
  <c i="5" r="F37"/>
  <c i="1" r="BD99"/>
  <c i="4" r="F39"/>
  <c i="1" r="BD98"/>
  <c i="4" r="F36"/>
  <c i="1" r="BA98"/>
  <c i="2" l="1" r="P132"/>
  <c r="P131"/>
  <c i="1" r="AU96"/>
  <c i="4" r="R124"/>
  <c i="2" r="R132"/>
  <c r="R131"/>
  <c i="4" r="P124"/>
  <c i="1" r="AU98"/>
  <c i="3" r="R124"/>
  <c i="2" r="T132"/>
  <c r="T131"/>
  <c i="3" r="P124"/>
  <c i="1" r="AU97"/>
  <c i="3" r="BK124"/>
  <c r="J124"/>
  <c r="J98"/>
  <c i="2" r="BK132"/>
  <c r="J132"/>
  <c r="J99"/>
  <c i="3" r="J126"/>
  <c r="J100"/>
  <c i="4" r="BK125"/>
  <c r="J125"/>
  <c r="J99"/>
  <c i="5" r="BK121"/>
  <c r="J121"/>
  <c r="J97"/>
  <c i="2" r="F35"/>
  <c i="1" r="AZ96"/>
  <c i="4" r="F35"/>
  <c i="1" r="AZ98"/>
  <c r="BC95"/>
  <c r="AY95"/>
  <c r="BA95"/>
  <c r="BA94"/>
  <c r="AW94"/>
  <c r="AK30"/>
  <c r="BD95"/>
  <c r="BD94"/>
  <c r="W33"/>
  <c i="2" r="J35"/>
  <c i="1" r="AV96"/>
  <c r="AT96"/>
  <c i="3" r="F35"/>
  <c i="1" r="AZ97"/>
  <c i="5" r="J33"/>
  <c i="1" r="AV99"/>
  <c r="AT99"/>
  <c i="4" r="J35"/>
  <c i="1" r="AV98"/>
  <c r="AT98"/>
  <c i="3" r="J35"/>
  <c i="1" r="AV97"/>
  <c r="AT97"/>
  <c r="BB95"/>
  <c r="AX95"/>
  <c i="5" r="F33"/>
  <c i="1" r="AZ99"/>
  <c i="4" l="1" r="BK124"/>
  <c r="J124"/>
  <c r="J98"/>
  <c i="2" r="BK131"/>
  <c r="J131"/>
  <c r="J98"/>
  <c i="5" r="BK120"/>
  <c r="J120"/>
  <c r="J96"/>
  <c i="1" r="AZ95"/>
  <c r="AV95"/>
  <c r="W30"/>
  <c r="AU95"/>
  <c r="AU94"/>
  <c r="BB94"/>
  <c r="W31"/>
  <c r="BC94"/>
  <c r="AY94"/>
  <c r="AW95"/>
  <c i="3" r="J32"/>
  <c i="1" r="AG97"/>
  <c r="AN97"/>
  <c i="3" l="1" r="J41"/>
  <c i="1" r="AZ94"/>
  <c r="W29"/>
  <c r="W32"/>
  <c i="4" r="J32"/>
  <c i="1" r="AG98"/>
  <c r="AN98"/>
  <c r="AT95"/>
  <c r="AX94"/>
  <c i="2" r="J32"/>
  <c i="1" r="AG96"/>
  <c r="AN96"/>
  <c i="5" r="J30"/>
  <c i="1" r="AG99"/>
  <c r="AN99"/>
  <c i="4" l="1" r="J41"/>
  <c i="2" r="J41"/>
  <c i="5" r="J39"/>
  <c i="1" r="AG95"/>
  <c r="AN95"/>
  <c r="AV94"/>
  <c r="AK29"/>
  <c l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<sst xmlns="http://schemas.openxmlformats.org/spreadsheetml/2006/main">
  <si>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</si>
  <si>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</si>
  <si>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</si>
  <si>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</si>
  <si>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</si>
  <si>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{12644d02-3cfa-4bbc-aef8-6e1fd96b2515}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</si>
  <si>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</si>
  <si>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</si>
  <si>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</si>
  <si>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</si>
  <si>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</si>
  <si>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</si>
  <si>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</si>
  <si>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</si>
  <si>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0694Z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</si>
  <si>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</si>
  <si>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</si>
  <si>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Oprava propustku v km 120,430 v úseku Obrnice – Most</t>
  </si>
  <si>
    <t>KSO:</t>
  </si>
  <si>
    <t>CC-CZ:</t>
  </si>
  <si>
    <t>Místo:</t>
  </si>
  <si>
    <t xml:space="preserve"> </t>
  </si>
  <si>
    <t>Datum:</t>
  </si>
  <si>
    <t>1. 3. 2021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</si>
  <si>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</si>
  <si>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</si>
  <si>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</si>
  <si>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</si>
  <si>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</si>
  <si>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</si>
  <si>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</si>
  <si>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</si>
  <si>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</si>
  <si>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</si>
  <si>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</si>
  <si>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</si>
  <si>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</si>
  <si>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</si>
  <si>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</si>
  <si>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</si>
  <si>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</si>
  <si>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</si>
  <si>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</si>
  <si>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</si>
  <si>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</si>
  <si>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</si>
  <si>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</si>
  <si>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</si>
  <si>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</si>
  <si>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</si>
  <si>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</si>
  <si>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</si>
  <si>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</si>
  <si>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</si>
  <si>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</si>
  <si>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</si>
  <si>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</si>
  <si>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</si>
  <si>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</si>
  <si>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</si>
  <si>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</si>
  <si>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</si>
  <si>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</si>
  <si>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</si>
  <si>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</si>
  <si>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</si>
  <si>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</si>
  <si>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</si>
  <si>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</si>
  <si>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</si>
  <si>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</si>
  <si>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</si>
  <si>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</si>
  <si>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</si>
  <si>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</si>
  <si>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</si>
  <si>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</si>
  <si>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001</t>
  </si>
  <si>
    <t>ZRN</t>
  </si>
  <si>
    <t>STA</t>
  </si>
  <si>
    <t>1</t>
  </si>
  <si>
    <t>{2be95eab-6d13-4ebe-bc57-c926411a9bbc}</t>
  </si>
  <si>
    <t>2</t>
  </si>
  <si>
    <t>/</t>
  </si>
  <si>
    <t>Propustek v km 120,430</t>
  </si>
  <si>
    <t>Soupis</t>
  </si>
  <si>
    <t>{2b0cc00e-4fa4-4dcb-8409-833e491a7ddf}</t>
  </si>
  <si>
    <t>002</t>
  </si>
  <si>
    <t>Svrškové práce v koleji v TÚ 0694 (kolej vlevo)</t>
  </si>
  <si>
    <t>{081f99aa-6453-4d31-974a-9cad70d4845b}</t>
  </si>
  <si>
    <t>003</t>
  </si>
  <si>
    <t>Svrškové práce ve 2 kolejích v TÚ 0591 (prostřední kolej a kolej vpravo)</t>
  </si>
  <si>
    <t>{95bd3c02-0d7d-485d-9c4c-25d5b586e5e4}</t>
  </si>
  <si>
    <t>VRN</t>
  </si>
  <si>
    <t>{6d04c7ae-b7ab-4511-a103-6a972850709e}</t>
  </si>
  <si>
    <t>KRYCÍ LIST SOUPISU PRACÍ</t>
  </si>
  <si>
    <t>Objekt:</t>
  </si>
  <si>
    <t>001 - ZRN</t>
  </si>
  <si>
    <t>Soupis:</t>
  </si>
  <si>
    <t>001 - Propustek v km 120,430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</si>
  <si>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</si>
  <si>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</si>
  <si>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</si>
  <si>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</si>
  <si>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</si>
  <si>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</si>
  <si>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</si>
  <si>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</si>
  <si>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</si>
  <si>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</si>
  <si>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</si>
  <si>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</si>
  <si>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</si>
  <si>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</si>
  <si>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</si>
  <si>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</si>
  <si>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</si>
  <si>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</si>
  <si>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</si>
  <si>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</si>
  <si>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</si>
  <si>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</si>
  <si>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</si>
  <si>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</si>
  <si>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</si>
  <si>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</si>
  <si>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</si>
  <si>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</si>
  <si>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</si>
  <si>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</si>
  <si>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</si>
  <si>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</si>
  <si>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</si>
  <si>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</si>
  <si>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111251101</t>
  </si>
  <si>
    <t>Odstranění křovin a stromů průměru kmene do 100 mm i s kořeny sklonu terénu do 1:5 z celkové plochy do 100 m2 strojně</t>
  </si>
  <si>
    <t>m2</t>
  </si>
  <si>
    <t>CS ÚRS 2021 01</t>
  </si>
  <si>
    <t>4</t>
  </si>
  <si>
    <t>1133865892</t>
  </si>
  <si>
    <t>PP</t>
  </si>
  <si>
    <t>Odstranění křovin a stromů s odstraněním kořenů strojně průměru kmene do 100 mm v rovině nebo ve svahu sklonu terénu do 1:5, při celkové ploše do 100 m2</t>
  </si>
  <si>
    <t>VV</t>
  </si>
  <si>
    <t>vlevo:</t>
  </si>
  <si>
    <t>4*15</t>
  </si>
  <si>
    <t>vpravo:</t>
  </si>
  <si>
    <t>6*15</t>
  </si>
  <si>
    <t>Součet</t>
  </si>
  <si>
    <t>112155311</t>
  </si>
  <si>
    <t>Štěpkování keřového porostu středně hustého s naložením</t>
  </si>
  <si>
    <t>-1547654454</t>
  </si>
  <si>
    <t>Štěpkování s naložením na dopravní prostředek a odvozem do 20 km keřového porostu středně hustého</t>
  </si>
  <si>
    <t>3</t>
  </si>
  <si>
    <t>115001103</t>
  </si>
  <si>
    <t>Převedení vody potrubím DN do 250</t>
  </si>
  <si>
    <t>m</t>
  </si>
  <si>
    <t>541016020</t>
  </si>
  <si>
    <t>Převedení vody potrubím průměru DN přes 150 do 250</t>
  </si>
  <si>
    <t>119001421</t>
  </si>
  <si>
    <t>Dočasné zajištění kabelů a kabelových tratí ze 3 volně ložených kabelů</t>
  </si>
  <si>
    <t>-1260197139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</si>
  <si>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</si>
  <si>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P</t>
  </si>
  <si>
    <t>Poznámka k položce:_x000d_
včetně přeložení do projektované polohy bez přerušení vedení, s vyvěšením a podpeřením při vyvěšení</t>
  </si>
  <si>
    <t xml:space="preserve">ČD telematika - metalický kabel - mezi kolejemi  Obrnice - Most a 1.TK Č. Zlatníky - Most :</t>
  </si>
  <si>
    <t>14</t>
  </si>
  <si>
    <t>OŘ UL - kabel. trasa SZZT - vpravo:</t>
  </si>
  <si>
    <t>OŘ UL - kabel. trasa SEE - vpravo:</t>
  </si>
  <si>
    <t>5</t>
  </si>
  <si>
    <t>121151103</t>
  </si>
  <si>
    <t>Sejmutí ornice plochy do 100 m2 tl vrstvy do 200 mm strojně</t>
  </si>
  <si>
    <t>-504801794</t>
  </si>
  <si>
    <t>Sejmutí ornice strojně při souvislé ploše do 100 m2, tl. vrstvy do 200 mm</t>
  </si>
  <si>
    <t>3*(9-3,4)</t>
  </si>
  <si>
    <t>2,5*(9-6)</t>
  </si>
  <si>
    <t>6</t>
  </si>
  <si>
    <t>122252502</t>
  </si>
  <si>
    <t>Odkopávky a prokopávky nezapažené pro spodní stavbu železnic v hornině třídy těžitelnosti I, skupiny 3 objem do 1000 m3 strojně</t>
  </si>
  <si>
    <t>m3</t>
  </si>
  <si>
    <t>687054238</t>
  </si>
  <si>
    <t>Odkopávky a prokopávky nezapažené pro spodní stavbu železnic strojně v hornině třídy těžitelnosti I skupiny 3 přes 100 do 1 000 m3</t>
  </si>
  <si>
    <t>325+48,75</t>
  </si>
  <si>
    <t>7</t>
  </si>
  <si>
    <t>122252508</t>
  </si>
  <si>
    <t>Příplatek k odkopávkám nezapaženým pro spodní stavbu železnic v hornině třídy těžitelnosti I, skupiny 3 za ztížení při rekonstrukci</t>
  </si>
  <si>
    <t>-1607699521</t>
  </si>
  <si>
    <t>Odkopávky a prokopávky nezapažené pro spodní stavbu železnic strojně v hornině třídy těžitelnosti I skupiny 3 Příplatek k cenám za ztížení při rekonstrukcích</t>
  </si>
  <si>
    <t>8</t>
  </si>
  <si>
    <t>139001101</t>
  </si>
  <si>
    <t>Příplatek za ztížení vykopávky v blízkosti podzemního vedení</t>
  </si>
  <si>
    <t>-968865104</t>
  </si>
  <si>
    <t>Příplatek k cenám hloubených vykopávek za ztížení vykopávky v blízkosti podzemního vedení nebo výbušnin pro jakoukoliv třídu horniny</t>
  </si>
  <si>
    <t>3 trasy:</t>
  </si>
  <si>
    <t>3*14*1*1</t>
  </si>
  <si>
    <t>9</t>
  </si>
  <si>
    <t>151101112</t>
  </si>
  <si>
    <t>Odstranění příložného pažení a rozepření stěn rýh hl do 4 m</t>
  </si>
  <si>
    <t>-643904274</t>
  </si>
  <si>
    <t>Odstranění pažení a rozepření stěn rýh pro podzemní vedení s uložením materiálu na vzdálenost do 3 m od kraje výkopu příložné, hloubky přes 2 do 4 m</t>
  </si>
  <si>
    <t>odstranění stávajícího pažení zdiva čela vpravo (při bourání ve výluce 2.TK Č.Zlatníky-Most):</t>
  </si>
  <si>
    <t>1,5+2,5+1,5</t>
  </si>
  <si>
    <t>10</t>
  </si>
  <si>
    <t>151103101</t>
  </si>
  <si>
    <t>Zřízení příložného pažení a rozepření stěn kolejového lože do 20 m2 hl do 2 m</t>
  </si>
  <si>
    <t>-1957044952</t>
  </si>
  <si>
    <t>Zřízení pažení a rozepření stěn výkopu kolejového lože plochy do 20 m2 pro jakoukoliv mezerovitost příložné, hloubky do 2 m</t>
  </si>
  <si>
    <t>2. etapa pažení kolejového lože mezi kolejemi u 1. koleje (min. 400 mm od hlavy pražce), doplnění dren. betonu dle PS:</t>
  </si>
  <si>
    <t>0,901*16</t>
  </si>
  <si>
    <t>11</t>
  </si>
  <si>
    <t>151103111</t>
  </si>
  <si>
    <t>Odstranění příložného pažení a rozepření stěn kolejového lože do 20 m2 hl do 2 m</t>
  </si>
  <si>
    <t>1041881255</t>
  </si>
  <si>
    <t>Odstranění pažení a rozepření stěn výkopu kolejového lože plochy do 20 m2 s uložením materiálu na vzdálenost do 3 m od kraje výkopu příložné, hloubky do 2 m</t>
  </si>
  <si>
    <t>12</t>
  </si>
  <si>
    <t>15172R002</t>
  </si>
  <si>
    <t>Zřízení pažení kolejového lože do ocelových zápor hl výkopu do 5 m s jeho následným odstraněním</t>
  </si>
  <si>
    <t>-818638500</t>
  </si>
  <si>
    <t>Zřízení a odstranění pažení stěn výkopu kolejového lože do ocelových zápor hloubky výkopu do 5 m</t>
  </si>
  <si>
    <t>Poznámka k položce:_x000d_
Zřízení pažení kolejového lože a pláně včetně zajištění materiálu, spojovacího materiálu a jeho opotřebení, dle technologie dodavatele, vč. statického posouzení, počítána pohledová plocha.</t>
  </si>
  <si>
    <t xml:space="preserve">1. etapa pažení mezi kolejemi u 2. koleje (cca 250 mm od hlavy pražce): </t>
  </si>
  <si>
    <t>(16,0+4,6)/2*4,28</t>
  </si>
  <si>
    <t>13</t>
  </si>
  <si>
    <t>153311211</t>
  </si>
  <si>
    <t>Zřízení armování svahů, násypů a opěrných stěn vrstvou z geomříže tuhé sklonu do 1:2</t>
  </si>
  <si>
    <t>-1198278148</t>
  </si>
  <si>
    <t>Zřízení armování strmých svahů, násypů nebo opěrných stěn vrstvou z geomříže tuhé, ve sklonu do 1:2</t>
  </si>
  <si>
    <t>93,3</t>
  </si>
  <si>
    <t>M</t>
  </si>
  <si>
    <t>R69321065</t>
  </si>
  <si>
    <t>geomříž dvouosá PES s tahovou pevností podélně 80kN/m příčně 80kN/m</t>
  </si>
  <si>
    <t>-1211975594</t>
  </si>
  <si>
    <t>162651112</t>
  </si>
  <si>
    <t>Vodorovné přemístění do 5000 m výkopku/sypaniny z horniny třídy těžitelnosti I, skupiny 1 až 3</t>
  </si>
  <si>
    <t>-725049905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</si>
  <si>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</si>
  <si>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Poznámka k položce:_x000d_
5 km, např. skládka Obrnice</t>
  </si>
  <si>
    <t>přebytečná zemina na skládku:</t>
  </si>
  <si>
    <t>325+48,75-(325*0,5)</t>
  </si>
  <si>
    <t>16</t>
  </si>
  <si>
    <t>171103101</t>
  </si>
  <si>
    <t>Zemní hrázky melioračních kanálů z horniny třídy těžitelnosti I a II, skupiny 1 až 4</t>
  </si>
  <si>
    <t>204968849</t>
  </si>
  <si>
    <t>Zemní hrázky přívodních a odpadních melioračních kanálů zhutňované po vrstvách tloušťky 200 mm s přemístěním sypaniny do 20 m nebo s jejím přehozením do 3 m z hornin třídy těžitelnosti I a II, skupiny 1 až 4</t>
  </si>
  <si>
    <t>17</t>
  </si>
  <si>
    <t>171201231</t>
  </si>
  <si>
    <t>Poplatek za uložení zeminy a kamení na recyklační skládce (skládkovné) kód odpadu 17 05 04</t>
  </si>
  <si>
    <t>t</t>
  </si>
  <si>
    <t>-756272087</t>
  </si>
  <si>
    <t>Poplatek za uložení stavebního odpadu na recyklační skládce (skládkovné) zeminy a kamení zatříděného do Katalogu odpadů pod kódem 17 05 04</t>
  </si>
  <si>
    <t>211,25*2</t>
  </si>
  <si>
    <t>18</t>
  </si>
  <si>
    <t>174111311</t>
  </si>
  <si>
    <t>Zásyp sypaninou se zhutněním přes 3 m3 pro spodní stavbu železnic</t>
  </si>
  <si>
    <t>1972996915</t>
  </si>
  <si>
    <t>Zásyp sypaninou pro spodní stavbu železnic objemu přes 3 m3 se zhutněním</t>
  </si>
  <si>
    <t>Poznámka k položce:_x000d_
Hutněný zásyp nenamrzavou a propustnou zeminou - směsnou zeminou (50% štěrkopísek + původní zemina)</t>
  </si>
  <si>
    <t>obsyp rámu:</t>
  </si>
  <si>
    <t>HUTNĚNÝ NA ID= MIN. 0,80-0,90 RESP. D = 100% PS, MAX TLOUŠŤKA VRSTVY 300 mm</t>
  </si>
  <si>
    <t>8*15+13*15+10</t>
  </si>
  <si>
    <t>19</t>
  </si>
  <si>
    <t>58344171</t>
  </si>
  <si>
    <t>štěrkodrť frakce 0/32</t>
  </si>
  <si>
    <t>-956553309</t>
  </si>
  <si>
    <t>pro směsnou zeminu (50% štěrkodrť + původní zemina) pro hutněný obsyp rámu:</t>
  </si>
  <si>
    <t>325*0,5*1,9</t>
  </si>
  <si>
    <t>20</t>
  </si>
  <si>
    <t>181411122</t>
  </si>
  <si>
    <t>Založení lučního trávníku výsevem plochy do 1000 m2 ve svahu do 1:2</t>
  </si>
  <si>
    <t>1895055384</t>
  </si>
  <si>
    <t>Založení trávníku na půdě předem připravené plochy do 1000 m2 výsevem včetně utažení lučního na svahu přes 1:5 do 1:2</t>
  </si>
  <si>
    <t>005724740</t>
  </si>
  <si>
    <t>osivo směs travní krajinná-svahová</t>
  </si>
  <si>
    <t>kg</t>
  </si>
  <si>
    <t>-256453826</t>
  </si>
  <si>
    <t>24,3*0,03</t>
  </si>
  <si>
    <t>22</t>
  </si>
  <si>
    <t>182351023</t>
  </si>
  <si>
    <t>Rozprostření ornice pl do 100 m2 ve svahu přes 1:5 tl vrstvy do 200 mm strojně</t>
  </si>
  <si>
    <t>-1455647822</t>
  </si>
  <si>
    <t>Rozprostření a urovnání ornice ve svahu sklonu přes 1:5 strojně při souvislé ploše do 100 m2, tl. vrstvy do 200 mm</t>
  </si>
  <si>
    <t>ornice zpět:</t>
  </si>
  <si>
    <t>24,3</t>
  </si>
  <si>
    <t>Zakládání</t>
  </si>
  <si>
    <t>23</t>
  </si>
  <si>
    <t>271572211</t>
  </si>
  <si>
    <t>Podsyp pod základové konstrukce se zhutněním z netříděného štěrkopísku</t>
  </si>
  <si>
    <t>770994710</t>
  </si>
  <si>
    <t>Podsyp pod základové konstrukce se zhutněním a urovnáním povrchu ze štěrkopísku netříděného</t>
  </si>
  <si>
    <t>24</t>
  </si>
  <si>
    <t>273321117</t>
  </si>
  <si>
    <t>Základové desky mostních konstrukcí ze ŽB C 25/30</t>
  </si>
  <si>
    <t>1494350503</t>
  </si>
  <si>
    <t>Základové konstrukce z betonu železového desky ve výkopu nebo na hlavách pilot C 25/30</t>
  </si>
  <si>
    <t>Poznámka k položce:_x000d_
včetně ukončujících pasů</t>
  </si>
  <si>
    <t>25</t>
  </si>
  <si>
    <t>273321191</t>
  </si>
  <si>
    <t>Příplatek k základovým deskám mostních konstrukcí ze ŽB za betonáž malého rozsahudo 25 m3</t>
  </si>
  <si>
    <t>-2081401462</t>
  </si>
  <si>
    <t>Základové konstrukce z betonu železového Příplatek k cenám za betonáž malého rozsahu do 25 m3</t>
  </si>
  <si>
    <t>26</t>
  </si>
  <si>
    <t>273354111</t>
  </si>
  <si>
    <t>Bednění základových desek - zřízení</t>
  </si>
  <si>
    <t>690733396</t>
  </si>
  <si>
    <t>Bednění základových konstrukcí desek zřízení</t>
  </si>
  <si>
    <t>27</t>
  </si>
  <si>
    <t>273354211</t>
  </si>
  <si>
    <t>Bednění základových desek - odstranění</t>
  </si>
  <si>
    <t>-17390771</t>
  </si>
  <si>
    <t>Bednění základových konstrukcí desek odstranění bednění</t>
  </si>
  <si>
    <t>28</t>
  </si>
  <si>
    <t>273361116</t>
  </si>
  <si>
    <t>Výztuž základových desek z betonářské oceli 10 505</t>
  </si>
  <si>
    <t>-1513249353</t>
  </si>
  <si>
    <t>Výztuž základových konstrukcí desek z betonářské oceli 10 505 (R) nebo BSt 500</t>
  </si>
  <si>
    <t>458/1000</t>
  </si>
  <si>
    <t>29</t>
  </si>
  <si>
    <t>273361412</t>
  </si>
  <si>
    <t>Výztuž základových desek ze svařovaných sítí do 6 kg/m2</t>
  </si>
  <si>
    <t>-382115887</t>
  </si>
  <si>
    <t>Výztuž základových konstrukcí desek ze svařovaných sítí, hmotnosti přes 3,5 do 6 kg/m2</t>
  </si>
  <si>
    <t>Svislé a kompletní konstrukce</t>
  </si>
  <si>
    <t>30</t>
  </si>
  <si>
    <t>317321118</t>
  </si>
  <si>
    <t>Mostní římsy ze ŽB C 30/37</t>
  </si>
  <si>
    <t>-1767676010</t>
  </si>
  <si>
    <t xml:space="preserve">Římsy ze železového betonu  C 30/37</t>
  </si>
  <si>
    <t>31</t>
  </si>
  <si>
    <t>317321191</t>
  </si>
  <si>
    <t>Příplatek k mostním římsám ze ŽB za betonáž malého rozsahu do 25 m3</t>
  </si>
  <si>
    <t>-491831087</t>
  </si>
  <si>
    <t xml:space="preserve">Římsy ze železového betonu  Příplatek k cenám za betonáž malého rozsahu do 25 m3</t>
  </si>
  <si>
    <t>32</t>
  </si>
  <si>
    <t>317353121</t>
  </si>
  <si>
    <t>Bednění mostních říms všech tvarů - zřízení</t>
  </si>
  <si>
    <t>-1255336738</t>
  </si>
  <si>
    <t xml:space="preserve">Bednění mostní římsy  zřízení všech tvarů</t>
  </si>
  <si>
    <t>33</t>
  </si>
  <si>
    <t>317353221</t>
  </si>
  <si>
    <t>Bednění mostních říms všech tvarů - odstranění</t>
  </si>
  <si>
    <t>856853497</t>
  </si>
  <si>
    <t xml:space="preserve">Bednění mostní římsy  odstranění všech tvarů</t>
  </si>
  <si>
    <t>34</t>
  </si>
  <si>
    <t>317361116</t>
  </si>
  <si>
    <t>Výztuž mostních říms z betonářské oceli 10 505</t>
  </si>
  <si>
    <t>-75503579</t>
  </si>
  <si>
    <t xml:space="preserve">Výztuž mostních železobetonových říms  z betonářské oceli 10 505 (R) nebo BSt 500</t>
  </si>
  <si>
    <t>35</t>
  </si>
  <si>
    <t>388995112</t>
  </si>
  <si>
    <t>Tvarovka kabelovodu HDPE do konstrukce římsy tvaru žlab s víkem</t>
  </si>
  <si>
    <t>-1349943128</t>
  </si>
  <si>
    <t xml:space="preserve">Tvarovka kabelovodu HDPE do konstrukce římsy  tvar žlab s víkem</t>
  </si>
  <si>
    <t xml:space="preserve">pro kabel. trasu ČD telematika - mezi kolejemi  Obrnice - Most a 1.TK Č. Zlatníky - Most :</t>
  </si>
  <si>
    <t xml:space="preserve">pro kabel. trasu  OŘ UL - SZZT - vpravo:</t>
  </si>
  <si>
    <t>pro kabel. trasu OŘ UL - SEE - vpravo:</t>
  </si>
  <si>
    <t>36</t>
  </si>
  <si>
    <t>327211113</t>
  </si>
  <si>
    <t>Zdivo opěrných zdí z nepravidelných kamenů na maltu, objem kamene do 0,02 m3, š spáry do 20 mm</t>
  </si>
  <si>
    <t>384502509</t>
  </si>
  <si>
    <t>Zdivo nadzákladové opěrných zdí a valů z lomového kamene štípaného nebo ručně vybíraného na maltu z nepravidelných kamenů objemu 1 kusu kamene do 0,02 m3, šířka spáry přes 10 do 20 mm</t>
  </si>
  <si>
    <t>37</t>
  </si>
  <si>
    <t>348185121</t>
  </si>
  <si>
    <t>Výroba mostního zábradlí dočasného ze dřeva měkkého hoblovaného s dvojmadlem</t>
  </si>
  <si>
    <t>-2085526665</t>
  </si>
  <si>
    <t xml:space="preserve">Zábradlí mostní ze dřeva měkkého hoblovaného  výšky do 1,1 m, osová vzdálenost sloupků do 2 m dočasné s dvojmadlem výroba</t>
  </si>
  <si>
    <t>38</t>
  </si>
  <si>
    <t>348185131</t>
  </si>
  <si>
    <t>Montáž mostního zábradlí dočasného ze dřeva měkkého hoblovaného s dvojmadlem</t>
  </si>
  <si>
    <t>62270405</t>
  </si>
  <si>
    <t xml:space="preserve">Zábradlí mostní ze dřeva měkkého hoblovaného  výšky do 1,1 m, osová vzdálenost sloupků do 2 m dočasné s dvojmadlem montáž</t>
  </si>
  <si>
    <t>39</t>
  </si>
  <si>
    <t>348185211</t>
  </si>
  <si>
    <t>Odstranění mostního zábradlí dočasného ze dřeva měkkého hoblovaného s dvojmadlem</t>
  </si>
  <si>
    <t>1398881614</t>
  </si>
  <si>
    <t xml:space="preserve">Zábradlí mostní ze dřeva měkkého hoblovaného  výšky do 1,1 m, osová vzdálenost sloupků do 2 m dočasné s dvojmadlem odstranění</t>
  </si>
  <si>
    <t>40</t>
  </si>
  <si>
    <t>389121112</t>
  </si>
  <si>
    <t>Osazení dílců rámové konstrukce propustků a podchodů hmotnosti do 10 t</t>
  </si>
  <si>
    <t>kus</t>
  </si>
  <si>
    <t>-355552707</t>
  </si>
  <si>
    <t xml:space="preserve">Osazení dílců rámové konstrukce propustků a podchodů  hmotnosti jednotlivě přes 5 do 10 t</t>
  </si>
  <si>
    <t>osazení dílců (zabudování) na propustku:</t>
  </si>
  <si>
    <t>vtokový dílec P3 (8,535 t/ks):</t>
  </si>
  <si>
    <t>mezilehlé dílce P2 (7,588 t/ks):</t>
  </si>
  <si>
    <t xml:space="preserve">svahové křídlo kolmé, dílec P5 (7,500  t/ks):</t>
  </si>
  <si>
    <t>vtokové křídlo K1 (7,656 t/ks):</t>
  </si>
  <si>
    <t>vtokové křídlo K2 (7,656 t/ks):</t>
  </si>
  <si>
    <t>41</t>
  </si>
  <si>
    <t>389121113</t>
  </si>
  <si>
    <t>Osazení dílců rámové konstrukce propustků a podchodů hmotnosti do 25 t</t>
  </si>
  <si>
    <t>1994371576</t>
  </si>
  <si>
    <t xml:space="preserve">Osazení dílců rámové konstrukce propustků a podchodů  hmotnosti jednotlivě přes 10 do 25 t</t>
  </si>
  <si>
    <t>mezilehlé dílce P1 (10,143 t/ks):</t>
  </si>
  <si>
    <t>výtokový dílec P4 (10,550 t/ks):</t>
  </si>
  <si>
    <t>koncový dílec P6 (10,143 t/ks):</t>
  </si>
  <si>
    <t>42</t>
  </si>
  <si>
    <t>R0001pref</t>
  </si>
  <si>
    <t>prefabrikáty dle projektu - celkem 14 ks</t>
  </si>
  <si>
    <t>kpl.</t>
  </si>
  <si>
    <t>-1326646436</t>
  </si>
  <si>
    <t>Dodání prefabrikátů dle projektu - celkem 14 ks (P1-P6, K1 a K2) včetně dopravy</t>
  </si>
  <si>
    <t xml:space="preserve">Poznámka k položce:_x000d_
Poznámka k položce: schválený pro SŽ včetně dopravy na stavbu. Zadavatel z časových důvodů materiál předobjednal u schváleného výrobce včetně dopravy do žst. Most (cca 1,25 mil. Kč bez DPH), viz ZTP._x000d_
</t>
  </si>
  <si>
    <t>Vodorovné konstrukce</t>
  </si>
  <si>
    <t>43</t>
  </si>
  <si>
    <t>145203136</t>
  </si>
  <si>
    <t xml:space="preserve">do dlažby </t>
  </si>
  <si>
    <t>26,6*1,1*3,03/1000</t>
  </si>
  <si>
    <t>44</t>
  </si>
  <si>
    <t>451315114</t>
  </si>
  <si>
    <t>Podkladní nebo výplňová vrstva z betonu C 12/15 tl do 100 mm</t>
  </si>
  <si>
    <t>-166984410</t>
  </si>
  <si>
    <t xml:space="preserve">Podkladní a výplňové vrstvy z betonu prostého  tloušťky do 100 mm, z betonu C 12/15</t>
  </si>
  <si>
    <t>Podkladní beton tl. 100 mm pod základovou deskou:</t>
  </si>
  <si>
    <t>8,8/0,1</t>
  </si>
  <si>
    <t>45</t>
  </si>
  <si>
    <t>451571221</t>
  </si>
  <si>
    <t>Podklad pod dlažbu ze štěrkopísku tl do 100 mm</t>
  </si>
  <si>
    <t>-1231698596</t>
  </si>
  <si>
    <t xml:space="preserve">Podklad pod dlažbu ze štěrkopísku  tl. do 100 mm</t>
  </si>
  <si>
    <t>19*1,4</t>
  </si>
  <si>
    <t>46</t>
  </si>
  <si>
    <t>452311171</t>
  </si>
  <si>
    <t>Podkladní desky z betonu prostého tř. C 30/37 otevřený výkop</t>
  </si>
  <si>
    <t>1576023985</t>
  </si>
  <si>
    <t>Podkladní a zajišťovací konstrukce z betonu prostého v otevřeném výkopu desky pod potrubí, stoky a drobné objekty z betonu tř. C 30/37</t>
  </si>
  <si>
    <t>47</t>
  </si>
  <si>
    <t>452368211</t>
  </si>
  <si>
    <t>Výztuž podkladních desek nebo bloků nebo pražců otevřený výkop ze svařovaných sítí Kari</t>
  </si>
  <si>
    <t>-614091723</t>
  </si>
  <si>
    <t>Výztuž podkladních desek, bloků nebo pražců v otevřeném výkopu ze svařovaných sítí typu Kari</t>
  </si>
  <si>
    <t>kari síť 6x150x150 do podkladního betonu dlažby celkem 26,6 m2 + 10% na přesahy</t>
  </si>
  <si>
    <t>26,6*1,1*0,00303</t>
  </si>
  <si>
    <t>48</t>
  </si>
  <si>
    <t>462511112</t>
  </si>
  <si>
    <t>Zához prostoru z drenážního betonu</t>
  </si>
  <si>
    <t>484173088</t>
  </si>
  <si>
    <t xml:space="preserve">Zához prostoru  z drenážního betonu</t>
  </si>
  <si>
    <t>Poznámka k položce:_x000d_
pod pažením 1.TK (pro práce ve 2.TK)</t>
  </si>
  <si>
    <t>49</t>
  </si>
  <si>
    <t>465513157</t>
  </si>
  <si>
    <t>Dlažba svahu u opěr z upraveného lomového žulového kamene tl 200 mm do lože C 25/30 pl přes 10 m2</t>
  </si>
  <si>
    <t>370951196</t>
  </si>
  <si>
    <t xml:space="preserve">Dlažba svahu u mostních opěr z upraveného lomového žulového kamene  s vyspárováním maltou MC 25, šíře spáry 15 mm do betonového lože C 25/30 tloušťky 200 mm, plochy přes 10 m2</t>
  </si>
  <si>
    <t>Komunikace pozemní</t>
  </si>
  <si>
    <t>50</t>
  </si>
  <si>
    <t>511501111</t>
  </si>
  <si>
    <t>Konstrukční vrstva tělesa železničního spodku ze štěrkodrti</t>
  </si>
  <si>
    <t>-702393315</t>
  </si>
  <si>
    <t>Podkladní konstrukční vrstvy pro kolej jakékoliv tloušťky a šířky pruhu s dodáním hmot ze štěrkodrti</t>
  </si>
  <si>
    <t>Úpravy povrchů, podlahy a osazování výplní</t>
  </si>
  <si>
    <t>51</t>
  </si>
  <si>
    <t>628613233</t>
  </si>
  <si>
    <t>Protikorozní ochrana OK mostu III. tř.- základní a podkladní epoxidový, vrchní PU nátěr s metalizací</t>
  </si>
  <si>
    <t>263857256</t>
  </si>
  <si>
    <t>Protikorozní ochrana ocelových mostních konstrukcí včetně otryskání povrchu základní a podkladní epoxidový a vrchní polyuretanový nátěr s metalizací III. třídy</t>
  </si>
  <si>
    <t>"Zábradlí</t>
  </si>
  <si>
    <t>8*1,06*4*0,07</t>
  </si>
  <si>
    <t>(2,4+2,39+2*2,507)*4*0,06</t>
  </si>
  <si>
    <t>((2*2,4)+(2*2,39)+(2*2*2,507))*4*0,05</t>
  </si>
  <si>
    <t>8*(0,2*0,2*2+0,02*0,2*4)</t>
  </si>
  <si>
    <t>52</t>
  </si>
  <si>
    <t>15625101</t>
  </si>
  <si>
    <t>drát metalizační Zn D 3mm</t>
  </si>
  <si>
    <t>1123477375</t>
  </si>
  <si>
    <t>Poznámka k položce:_x000d_
1,517 kg/m2</t>
  </si>
  <si>
    <t>9,417*1,517</t>
  </si>
  <si>
    <t>Ostatní konstrukce a práce-bourání</t>
  </si>
  <si>
    <t>53</t>
  </si>
  <si>
    <t>911121211</t>
  </si>
  <si>
    <t>Výroba ocelového zábradli při opravách mostů</t>
  </si>
  <si>
    <t>923530485</t>
  </si>
  <si>
    <t>Oprava ocelového zábradlí svařovaného nebo šroubovaného výroba</t>
  </si>
  <si>
    <t>Poznámka k položce:_x000d_
Výroba nového zábradlí</t>
  </si>
  <si>
    <t>2,4</t>
  </si>
  <si>
    <t>2,495+2,39+2,495</t>
  </si>
  <si>
    <t>54</t>
  </si>
  <si>
    <t>911121311</t>
  </si>
  <si>
    <t>Montáž ocelového zábradli při opravách mostů</t>
  </si>
  <si>
    <t>1639884855</t>
  </si>
  <si>
    <t>Oprava ocelového zábradlí svařovaného nebo šroubovaného montáž</t>
  </si>
  <si>
    <t>55</t>
  </si>
  <si>
    <t>13010R01</t>
  </si>
  <si>
    <t>úhelník ocelový rovnostranný jakost 11 375 70x70x8mm</t>
  </si>
  <si>
    <t>1868046325</t>
  </si>
  <si>
    <t>Poznámka k položce:_x000d_
hmotnost 8,37 kg/m</t>
  </si>
  <si>
    <t>pro sloupky zábradlí:</t>
  </si>
  <si>
    <t>8*1,06*8,37/1000</t>
  </si>
  <si>
    <t>56</t>
  </si>
  <si>
    <t>13011066</t>
  </si>
  <si>
    <t>úhelník ocelový rovnostranný jakost 11 375 60x60x5mm</t>
  </si>
  <si>
    <t>1667332580</t>
  </si>
  <si>
    <t>Poznámka k položce:_x000d_
hmotnost 4,57 kg/m</t>
  </si>
  <si>
    <t>pro madla zábradlí:</t>
  </si>
  <si>
    <t>(2,4+2,39+2*2,507)*4,57/1000</t>
  </si>
  <si>
    <t>57</t>
  </si>
  <si>
    <t>13010420</t>
  </si>
  <si>
    <t>úhelník ocelový rovnostranný jakost 11 375 50x50x5mm</t>
  </si>
  <si>
    <t>-1687730393</t>
  </si>
  <si>
    <t>Poznámka k položce:_x000d_
Hmotnost: 4,03 kg/m</t>
  </si>
  <si>
    <t>pro příčle zábradlí:</t>
  </si>
  <si>
    <t>((2*2,4)+(2*2,39)+(2*2*2,507))*4,03/1000</t>
  </si>
  <si>
    <t>58</t>
  </si>
  <si>
    <t>13611248</t>
  </si>
  <si>
    <t>plech ocelový hladký jakost S235JR tl 20mm tabule</t>
  </si>
  <si>
    <t>-141038529</t>
  </si>
  <si>
    <t xml:space="preserve">Poznámka k položce:_x000d_
Hmotnost 960 kg/kus, 157 kg/m2_x000d_
</t>
  </si>
  <si>
    <t>pro kotevní desky zábradlí, tl. 20 mm:</t>
  </si>
  <si>
    <t>8*0,2*0,2*157/1000</t>
  </si>
  <si>
    <t>59</t>
  </si>
  <si>
    <t>916231213</t>
  </si>
  <si>
    <t>Osazení chodníkového obrubníku betonového stojatého s boční opěrou do lože z betonu prostého</t>
  </si>
  <si>
    <t>-1921008320</t>
  </si>
  <si>
    <t>Osazení chodníkového obrubníku betonového se zřízením lože, s vyplněním a zatřením spár cementovou maltou stojatého s boční opěrou z betonu prostého, do lože z betonu prostého</t>
  </si>
  <si>
    <t>60</t>
  </si>
  <si>
    <t>59217017</t>
  </si>
  <si>
    <t>obrubník betonový chodníkový 1000x100x250mm</t>
  </si>
  <si>
    <t>-737955312</t>
  </si>
  <si>
    <t>27,4509803921569*1,02 'Přepočtené koeficientem množství</t>
  </si>
  <si>
    <t>61</t>
  </si>
  <si>
    <t>919726124</t>
  </si>
  <si>
    <t>Geotextilie pro ochranu, separaci a filtraci netkaná měrná hmotnost do 800 g/m2</t>
  </si>
  <si>
    <t>705075451</t>
  </si>
  <si>
    <t>Geotextilie netkaná pro ochranu, separaci nebo filtraci měrná hmotnost přes 500 do 800 g/m2</t>
  </si>
  <si>
    <t>ochrana izolace rubu:</t>
  </si>
  <si>
    <t>246,000</t>
  </si>
  <si>
    <t>62</t>
  </si>
  <si>
    <t>931992121</t>
  </si>
  <si>
    <t>Výplň dilatačních spár z extrudovaného polystyrénu tl 20 mm</t>
  </si>
  <si>
    <t>1924297459</t>
  </si>
  <si>
    <t xml:space="preserve">Výplň dilatačních spár z polystyrenu  extrudovaného, tloušťky 20 mm</t>
  </si>
  <si>
    <t>Poznámka k položce:_x000d_
spára mezi dlažbou a pref. konstrukcemi</t>
  </si>
  <si>
    <t xml:space="preserve">vtok </t>
  </si>
  <si>
    <t>(2*(1,5+2,5+0,44+2,5)+2,4)*0,3</t>
  </si>
  <si>
    <t xml:space="preserve">výtok </t>
  </si>
  <si>
    <t>((2*3,0)+2,4)*0,3</t>
  </si>
  <si>
    <t>63</t>
  </si>
  <si>
    <t>931994142</t>
  </si>
  <si>
    <t>Těsnění dilatační spáry betonové konstrukce polyuretanovým tmelem do pl 4,0 cm2</t>
  </si>
  <si>
    <t>-1072881014</t>
  </si>
  <si>
    <t xml:space="preserve">Těsnění spáry betonové konstrukce pásy, profily, tmely  tmelem polyuretanovým spáry dilatační do 4,0 cm2</t>
  </si>
  <si>
    <t>2*(1,5+2,5+0,44+2,5)+2,4</t>
  </si>
  <si>
    <t>(2*3,0)+2,4</t>
  </si>
  <si>
    <t>64</t>
  </si>
  <si>
    <t>935112111</t>
  </si>
  <si>
    <t>Osazení příkopového žlabu do betonu tl 100 mm z betonových tvárnic š 500 mm</t>
  </si>
  <si>
    <t>213117037</t>
  </si>
  <si>
    <t>Osazení betonového příkopového žlabu s vyplněním a zatřením spár cementovou maltou s ložem tl. 100 mm z betonu prostého z betonových příkopových tvárnic šířky do 500 mm</t>
  </si>
  <si>
    <t>65</t>
  </si>
  <si>
    <t>59227029</t>
  </si>
  <si>
    <t>žlabovka příkopová betonová 500x680x60mm</t>
  </si>
  <si>
    <t>636068370</t>
  </si>
  <si>
    <t>66</t>
  </si>
  <si>
    <t>936942211</t>
  </si>
  <si>
    <t>Zhotovení tabulky s letopočtem opravy mostu vložením šablony do bednění</t>
  </si>
  <si>
    <t>-326374168</t>
  </si>
  <si>
    <t>Zhotovení tabulky s letopočtem opravy nebo větší údržby vložením šablony do bednění</t>
  </si>
  <si>
    <t>Poznámka k položce:_x000d_
Včetně zhotovení 1x základního PKO nátěru výztuže u vlysu s letopočtem s ručním očištěním kartáčem</t>
  </si>
  <si>
    <t>říms čel</t>
  </si>
  <si>
    <t>67</t>
  </si>
  <si>
    <t>953965132</t>
  </si>
  <si>
    <t>Kotevní šroub pro chemické kotvy M 16 dl 260 mm</t>
  </si>
  <si>
    <t>938342366</t>
  </si>
  <si>
    <t xml:space="preserve">Kotvy chemické s vyvrtáním otvoru  kotevní šrouby pro chemické kotvy, velikost M 16, délka 260 mm</t>
  </si>
  <si>
    <t>šrouby do patních desek zábradlí nerez kvality A4:</t>
  </si>
  <si>
    <t>8*4</t>
  </si>
  <si>
    <t>68</t>
  </si>
  <si>
    <t>962021112</t>
  </si>
  <si>
    <t>Bourání mostních zdí a pilířů z kamene</t>
  </si>
  <si>
    <t>769383128</t>
  </si>
  <si>
    <t>Bourání mostních konstrukcí zdiva a pilířů z kamene nebo cihel</t>
  </si>
  <si>
    <t>stávající část propustku vpravo včetně klenby a římsy vpravo:</t>
  </si>
  <si>
    <t>101,5*(8,4/15,7)</t>
  </si>
  <si>
    <t>69</t>
  </si>
  <si>
    <t>962051111</t>
  </si>
  <si>
    <t>Bourání mostních zdí a pilířů z ŽB</t>
  </si>
  <si>
    <t>-427890330</t>
  </si>
  <si>
    <t>Bourání mostních konstrukcí zdiva a pilířů ze železového betonu</t>
  </si>
  <si>
    <t>stávající část propustku vlevo včetně desky, římsy vlevo a bet. pražců vpravo na římse:</t>
  </si>
  <si>
    <t>101,5*(7,3/15,7)</t>
  </si>
  <si>
    <t>70</t>
  </si>
  <si>
    <t>966075141</t>
  </si>
  <si>
    <t>Odstranění kovového zábradlí vcelku</t>
  </si>
  <si>
    <t>1894957014</t>
  </si>
  <si>
    <t>Odstranění různých konstrukcí na mostech kovového zábradlí vcelku</t>
  </si>
  <si>
    <t>trubkové zábradlí vlevo:</t>
  </si>
  <si>
    <t>3,4</t>
  </si>
  <si>
    <t>71</t>
  </si>
  <si>
    <t>R91345</t>
  </si>
  <si>
    <t>Nivelační značky kovové</t>
  </si>
  <si>
    <t>KUS</t>
  </si>
  <si>
    <t>1887460544</t>
  </si>
  <si>
    <t>997</t>
  </si>
  <si>
    <t>Přesun sutě</t>
  </si>
  <si>
    <t>72</t>
  </si>
  <si>
    <t>997013811</t>
  </si>
  <si>
    <t>Poplatek za uložení na skládce (skládkovné) stavebního odpadu dřevěného kód odpadu 17 02 01</t>
  </si>
  <si>
    <t>-1805144651</t>
  </si>
  <si>
    <t>Poplatek za uložení stavebního odpadu na skládce (skládkovné) dřevěného zatříděného do Katalogu odpadů pod kódem 17 02 01</t>
  </si>
  <si>
    <t>z odstranění stávajícího pažení zdiva čela vpravo (fošny, svlaky, rozpěry):</t>
  </si>
  <si>
    <t>0,142+0,106</t>
  </si>
  <si>
    <t>73</t>
  </si>
  <si>
    <t>997013862</t>
  </si>
  <si>
    <t xml:space="preserve">Poplatek za uložení stavebního odpadu na recyklační skládce (skládkovné) z armovaného betonu kód odpadu  17 01 01</t>
  </si>
  <si>
    <t>394728883</t>
  </si>
  <si>
    <t>Poplatek za uložení stavebního odpadu na recyklační skládce (skládkovné) z armovaného betonu zatříděného do Katalogu odpadů pod kódem 17 01 01</t>
  </si>
  <si>
    <t>Poznámka k položce:_x000d_
Poznámka k položce: např EKOSTAVBY Louny s.r.o. - Recyklační středisko Žatec</t>
  </si>
  <si>
    <t>z bourání ŽB. části propustku vlevo:</t>
  </si>
  <si>
    <t>113,266</t>
  </si>
  <si>
    <t>74</t>
  </si>
  <si>
    <t>997013873</t>
  </si>
  <si>
    <t>-1017623136</t>
  </si>
  <si>
    <t>z bourání kamenné části propustku vpravo:</t>
  </si>
  <si>
    <t>135,222</t>
  </si>
  <si>
    <t>75</t>
  </si>
  <si>
    <t>997211511</t>
  </si>
  <si>
    <t>Vodorovná doprava suti po suchu na vzdálenost do 1 km</t>
  </si>
  <si>
    <t>1090131972</t>
  </si>
  <si>
    <t xml:space="preserve">Vodorovná doprava suti nebo vybouraných hmot  suti se složením a hrubým urovnáním, na vzdálenost do 1 km</t>
  </si>
  <si>
    <t>suť:</t>
  </si>
  <si>
    <t>0,248+113,266+135,222</t>
  </si>
  <si>
    <t>demontované zábradlí vlevo do kovošrotu (výzisk SMT):</t>
  </si>
  <si>
    <t>0,061</t>
  </si>
  <si>
    <t>76</t>
  </si>
  <si>
    <t>997211519</t>
  </si>
  <si>
    <t>Příplatek ZKD 1 km u vodorovné dopravy suti</t>
  </si>
  <si>
    <t>1606812959</t>
  </si>
  <si>
    <t xml:space="preserve">Vodorovná doprava suti nebo vybouraných hmot  suti se složením a hrubým urovnáním, na vzdálenost Příplatek k ceně za každý další i započatý 1 km přes 1 km</t>
  </si>
  <si>
    <t>Poznámka k položce:_x000d_
5 km, např. skládka Herkul Obrnice</t>
  </si>
  <si>
    <t>248,797*4</t>
  </si>
  <si>
    <t>77</t>
  </si>
  <si>
    <t>997211521</t>
  </si>
  <si>
    <t>Vodorovná doprava vybouraných hmot po suchu na vzdálenost do 1 km</t>
  </si>
  <si>
    <t>247546601</t>
  </si>
  <si>
    <t xml:space="preserve">Vodorovná doprava suti nebo vybouraných hmot  vybouraných hmot se složením a hrubým urovnáním nebo s přeložením na jiný dopravní prostředek kromě lodi, na vzdálenost do 1 km</t>
  </si>
  <si>
    <t>převážení prefabrikátů z žst. Most na propustek:</t>
  </si>
  <si>
    <t>120,405</t>
  </si>
  <si>
    <t>78</t>
  </si>
  <si>
    <t>997211611</t>
  </si>
  <si>
    <t>Nakládání suti na dopravní prostředky pro vodorovnou dopravu</t>
  </si>
  <si>
    <t>-184677404</t>
  </si>
  <si>
    <t xml:space="preserve">Nakládání suti nebo vybouraných hmot  na dopravní prostředky pro vodorovnou dopravu suti</t>
  </si>
  <si>
    <t>79</t>
  </si>
  <si>
    <t>997211612</t>
  </si>
  <si>
    <t>Nakládání vybouraných hmot na dopravní prostředky pro vodorovnou dopravu</t>
  </si>
  <si>
    <t>-1548540317</t>
  </si>
  <si>
    <t xml:space="preserve">Nakládání suti nebo vybouraných hmot  na dopravní prostředky pro vodorovnou dopravu vybouraných hmot</t>
  </si>
  <si>
    <t>vyložení dílců z aut v žst. Most:</t>
  </si>
  <si>
    <t>naložení dílců k převezení na propustek:</t>
  </si>
  <si>
    <t>998</t>
  </si>
  <si>
    <t>Přesun hmot</t>
  </si>
  <si>
    <t>80</t>
  </si>
  <si>
    <t>998214111</t>
  </si>
  <si>
    <t>Přesun hmot pro mosty montované z dílců ŽB nebo předpjatých v do 20 m</t>
  </si>
  <si>
    <t>1356005952</t>
  </si>
  <si>
    <t xml:space="preserve">Přesun hmot pro mosty montované z dílců železobetonových nebo předpjatých  vodorovná dopravní vzdálenost do 100 m výška mostu do 20 m</t>
  </si>
  <si>
    <t>Poznámka k položce:_x000d_
dobrý přístupu k objektu - zprava trati mísní komunikace (ul. Ke Skále)</t>
  </si>
  <si>
    <t>711</t>
  </si>
  <si>
    <t>Izolace proti vodě, vlhkosti a plynům</t>
  </si>
  <si>
    <t>81</t>
  </si>
  <si>
    <t>711112001</t>
  </si>
  <si>
    <t>Provedení izolace proti zemní vlhkosti svislé za studena nátěrem penetračním</t>
  </si>
  <si>
    <t>-1882778308</t>
  </si>
  <si>
    <t xml:space="preserve">Provedení izolace proti zemní vlhkosti natěradly a tmely za studena  na ploše svislé S nátěrem penetračním</t>
  </si>
  <si>
    <t>Poznámka k položce:_x000d_
Np</t>
  </si>
  <si>
    <t>Izolace propustku a rubové strany křídel:</t>
  </si>
  <si>
    <t>176,7</t>
  </si>
  <si>
    <t>82</t>
  </si>
  <si>
    <t>111631500</t>
  </si>
  <si>
    <t>lak penetrační asfaltový</t>
  </si>
  <si>
    <t>-1691257783</t>
  </si>
  <si>
    <t>Poznámka k položce:_x000d_
Poznámka k položce: Poznámka k položce:, Spotřeba 0,3-0,4kg/m2</t>
  </si>
  <si>
    <t>176,7*0,00035</t>
  </si>
  <si>
    <t>83</t>
  </si>
  <si>
    <t>711112011</t>
  </si>
  <si>
    <t>Provedení izolace proti zemní vlhkosti svislé za studena suspenzí asfaltovou</t>
  </si>
  <si>
    <t>-326833723</t>
  </si>
  <si>
    <t xml:space="preserve">Provedení izolace proti zemní vlhkosti natěradly a tmely za studena  na ploše svislé S nátěrem suspensí asfaltovou</t>
  </si>
  <si>
    <t>Poznámka k položce:_x000d_
2x Na</t>
  </si>
  <si>
    <t>176,7*2</t>
  </si>
  <si>
    <t>84</t>
  </si>
  <si>
    <t>111631780</t>
  </si>
  <si>
    <t>lak hydroizolační asfaltový pro izolaci trub</t>
  </si>
  <si>
    <t>129735906</t>
  </si>
  <si>
    <t>Poznámka k položce:_x000d_
Poznámka k položce: Poznámka k položce:, Spotřeba: 0,3-0,5 kg/m2</t>
  </si>
  <si>
    <t>353,400*0,4/1000</t>
  </si>
  <si>
    <t>85</t>
  </si>
  <si>
    <t>711441559</t>
  </si>
  <si>
    <t>Provedení izolace proti tlakové vodě vodorovné přitavením pásu NAIP</t>
  </si>
  <si>
    <t>-1774241086</t>
  </si>
  <si>
    <t xml:space="preserve">Provedení izolace proti povrchové a podpovrchové tlakové vodě pásy přitavením  NAIP na ploše vodorovné V</t>
  </si>
  <si>
    <t>Spára mezi křídlem a rám. prefabrikátem z rubové strany pásem NAIP tl. 5mm, šířky 300 mm:</t>
  </si>
  <si>
    <t>2*1,2</t>
  </si>
  <si>
    <t>86</t>
  </si>
  <si>
    <t>711442559</t>
  </si>
  <si>
    <t>Provedení izolace proti tlakové vodě svislé přitavením pásu NAIP</t>
  </si>
  <si>
    <t>484063046</t>
  </si>
  <si>
    <t xml:space="preserve">Provedení izolace proti povrchové a podpovrchové tlakové vodě pásy přitavením  NAIP na ploše svislé S</t>
  </si>
  <si>
    <t>2*(0,25+1,62)</t>
  </si>
  <si>
    <t>87</t>
  </si>
  <si>
    <t>62855015</t>
  </si>
  <si>
    <t>pás asfaltový natavitelný modifikovaný SBS tl 5,0mm pro dopravní stavby s vložkou ze polyesterové rohože a hrubozrnným břidličným posypem na horním povrchu</t>
  </si>
  <si>
    <t>288519059</t>
  </si>
  <si>
    <t>Pro izolaci spáry mezi křídlem a rám. prefabrikátem z rubové strany pásem NAIP tl. 5mm, šířky 300 mm:</t>
  </si>
  <si>
    <t>2,4+3,74</t>
  </si>
  <si>
    <t>6,14*1,221 'Přepočtené koeficientem množství</t>
  </si>
  <si>
    <t>88</t>
  </si>
  <si>
    <t>998711181</t>
  </si>
  <si>
    <t>Příplatek k přesunu hmot tonážní 711 prováděný bez použití mechanizace</t>
  </si>
  <si>
    <t>-971852807</t>
  </si>
  <si>
    <t xml:space="preserve">Přesun hmot pro izolace proti vodě, vlhkosti a plynům  stanovený z hmotnosti přesunovaného materiálu Příplatek k cenám za přesun prováděný bez použití mechanizace pro jakoukoliv výšku objektu</t>
  </si>
  <si>
    <t>002 - Svrškové práce v koleji v TÚ 0694 (kolej vlevo)</t>
  </si>
  <si>
    <t>OST - Ostatní</t>
  </si>
  <si>
    <t>VRN - Vedlejší rozpočtové náklady</t>
  </si>
  <si>
    <t>5905023030</t>
  </si>
  <si>
    <t>Úprava povrchu stezky rozprostřením štěrkodrtě přes 5 do 10 cm</t>
  </si>
  <si>
    <t>Sborník UOŽI 01 2021</t>
  </si>
  <si>
    <t>-679528271</t>
  </si>
  <si>
    <t>Úprava povrchu stezky rozprostřením štěrkodrtě přes 5 do 10 cm. Poznámka: 1. V cenách jsou započteny náklady na rozprostření a urovnání kameniva včetně zhutnění povrchu stezky. Platí pro nový i stávající stav. 2. V cenách nejsou obsaženy náklady na dodávku drtě.</t>
  </si>
  <si>
    <t xml:space="preserve">Poznámka k položce:_x000d_
oblast propustku v délce 13,175 m, šířka stezky 0,5 m oboustranně_x000d_
</t>
  </si>
  <si>
    <t xml:space="preserve">"stezka"  13,175*0,5*2</t>
  </si>
  <si>
    <t>5905025110</t>
  </si>
  <si>
    <t>Doplnění stezky štěrkodrtí souvislé</t>
  </si>
  <si>
    <t>-170100298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</si>
  <si>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</si>
  <si>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 xml:space="preserve">Poznámka k položce:_x000d_
oblast propustku v délce 13,175 m_x000d_
</t>
  </si>
  <si>
    <t>"stezka doplnění" 13,175*0,5*0,05*2</t>
  </si>
  <si>
    <t>5905050060</t>
  </si>
  <si>
    <t>Souvislá výměna KL se snesením KR koleje pražce betonové rozdělení "d"</t>
  </si>
  <si>
    <t>km</t>
  </si>
  <si>
    <t>403018734</t>
  </si>
  <si>
    <t>Souvislá výměna KL se snesením KR koleje pražce betonové rozdělení "d".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</si>
  <si>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"km 120,430 - výměna lože " 13,175/1000</t>
  </si>
  <si>
    <t>5905105030</t>
  </si>
  <si>
    <t>Doplnění KL kamenivem souvisle strojně v koleji</t>
  </si>
  <si>
    <t>-453120198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</si>
  <si>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</si>
  <si>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Poznámka k položce:_x000d_
oblast propustku v délce 13,175 m_x000d_
2,136 m3/m koleje_x000d_
doplnění pro úpravu GPK ASP</t>
  </si>
  <si>
    <t>"propustek" 13,175*2,136</t>
  </si>
  <si>
    <t>"doplnění pro ASP" 15</t>
  </si>
  <si>
    <t>5905110010</t>
  </si>
  <si>
    <t>Snížení KL pod patou kolejnice v koleji</t>
  </si>
  <si>
    <t>-1327242904</t>
  </si>
  <si>
    <t>Snížení KL pod patou kolejnice v koleji. Poznámka: 1. V cenách jsou započteny náklady na snížení KL pod patou kolejnice ručně vidlemi. 2. V cenách nejsou obsaženy náklady na doplnění a dodávku kameniva.</t>
  </si>
  <si>
    <t>Poznámka k položce:_x000d_
etapa propracování včetně propustku</t>
  </si>
  <si>
    <t>"etapa propracování" (150+13)/1000</t>
  </si>
  <si>
    <t>5905115010</t>
  </si>
  <si>
    <t>Příplatek za úpravu nadvýšení KL v oblouku o malém poloměru</t>
  </si>
  <si>
    <t>532998763</t>
  </si>
  <si>
    <t>Příplatek za úpravu nadvýšení KL v oblouku o malém poloměru. Poznámka: 1. V cenách jsou započteny náklady na úpravu nadvýšení KL ručně. 2. V cenách nejsou obsaženy náklady na doplnění a zřízení nadvýšení z vozů a na dodávku kameniva.</t>
  </si>
  <si>
    <t>Poznámka k položce:_x000d_
oblast propustku v délce 13,175 m</t>
  </si>
  <si>
    <t>"propustek nadvýšení" 13,175</t>
  </si>
  <si>
    <t>5906130390</t>
  </si>
  <si>
    <t>Montáž kolejového roštu v ose koleje pražce betonové vystrojené tv. S49 rozdělení "d"</t>
  </si>
  <si>
    <t>539128993</t>
  </si>
  <si>
    <t>Montáž kolejového roštu v ose koleje pražce betonové vystrojené tv. S49 rozdělení "d". Poznámka: 1. V cenách jsou započteny náklady na manipulaci a montáž KR, u pražců dřevěných nevystrojených i na vrtání pražců. 2. V cenách nejsou obsaženy náklady na dodávku materiálu.</t>
  </si>
  <si>
    <t xml:space="preserve">Poznámka k položce:_x000d_
kolejový rošt nad propustkem v délce 13,175 m_x000d_
užité pražce SB6/S49  stávající _x000d_
kolejnice S49 užité, budou vloženy kolejnice o délce 19 m v obou pasech_x000d_
kolejnice na místo stavby dodá TO Obrnice_x000d_
komplety ŽS4 včetně pryžových podložek stávající, výměna jen případně ojediněle</t>
  </si>
  <si>
    <t>"km 120,430 - montáž" 13,175/1000</t>
  </si>
  <si>
    <t>5906140200</t>
  </si>
  <si>
    <t>Demontáž kolejového roštu koleje v ose koleje pražce betonové tv. S49 rozdělení "d"</t>
  </si>
  <si>
    <t>-831045978</t>
  </si>
  <si>
    <t>Demontáž kolejového roštu koleje v ose koleje pražce betonové tv. S49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</si>
  <si>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 xml:space="preserve">Poznámka k položce:_x000d_
kolejový rošt nad propustkem v délce 13,175 m_x000d_
betonové pražce zůstanou stávající _x000d_
</t>
  </si>
  <si>
    <t>"km 120,430 - demontáž " 13,175/1000</t>
  </si>
  <si>
    <t>5907015040</t>
  </si>
  <si>
    <t>Ojedinělá výměna kolejnic stávající upevnění tv. S49 rozdělení "d"</t>
  </si>
  <si>
    <t>-1511286097</t>
  </si>
  <si>
    <t>Ojedinělá výměna kolejnic stávající upevnění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</si>
  <si>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 xml:space="preserve">Poznámka k položce:_x000d_
přes propustek  budou vloženy kolejnice v celkové délce 19 m v obou pasech_x000d_
( odečet 13,175 m v každém pasu za montáž kolejového roštu )_x000d_
</t>
  </si>
  <si>
    <t>"km 120,430 - kolejnice" (19*2)-(13,175*2)</t>
  </si>
  <si>
    <t>5907050120</t>
  </si>
  <si>
    <t>Dělení kolejnic kyslíkem soustavy S49 nebo T</t>
  </si>
  <si>
    <t>-359078152</t>
  </si>
  <si>
    <t>Dělení kolejnic kyslíkem soustavy S49 nebo T. Poznámka: 1. V cenách jsou započteny náklady na manipulaci, podložení, označení a provedení řezu kolejnice.</t>
  </si>
  <si>
    <t>Poznámka k položce:_x000d_
Řez=kus_x000d_
dělení stávajících kolejnic = 4 ks_x000d_
rozřez vyjmutých kolejnic na délku max.6 m = 6 ks</t>
  </si>
  <si>
    <t>"stávající kolejnice před vyjmutím" 4</t>
  </si>
  <si>
    <t>"vyjmuté kolejnice do šrotu" 6</t>
  </si>
  <si>
    <t>5908005430</t>
  </si>
  <si>
    <t>Oprava kolejnicového styku demontáž spojek tv. S49</t>
  </si>
  <si>
    <t>styk</t>
  </si>
  <si>
    <t>1909558480</t>
  </si>
  <si>
    <t>Oprava kolejnicového styku demontáž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</si>
  <si>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 xml:space="preserve">Poznámka k položce:_x000d_
demontáž spojek před svařováním_x000d_
</t>
  </si>
  <si>
    <t>"spojky demontáž" 4</t>
  </si>
  <si>
    <t>5908005530</t>
  </si>
  <si>
    <t>Oprava kolejnicového styku montáž spojek tv. S49</t>
  </si>
  <si>
    <t>706210841</t>
  </si>
  <si>
    <t>Oprava kolejnicového styku 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</si>
  <si>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 xml:space="preserve">Poznámka k položce:_x000d_
montáž spojek před úpravou GPK_x000d_
spojky budou připevněny ke kolejnici třmeny ( bez vrtání otvorů ),_x000d_
spojky dle potřeby zhotoviteli zapůjčí TO Obrnice_x000d_
</t>
  </si>
  <si>
    <t>"spojky montáž" 4</t>
  </si>
  <si>
    <t>5908050005</t>
  </si>
  <si>
    <t>Výměna upevnění podkladnicového komplet</t>
  </si>
  <si>
    <t>-1469688166</t>
  </si>
  <si>
    <t>Výměna upevnění podkladnicového komplet. Poznámka: 1. V cenách jsou započteny náklady na demontáž, výměnu a montáž, ošetření součástí mazivem a naložení výzisku na dopravní prostředek. 2. V cenách nejsou obsaženy náklady na vrtání pražce a dodávku materiálu.</t>
  </si>
  <si>
    <t>Poznámka k položce:_x000d_
výměna jen ojediněle ( pouze poškozené )</t>
  </si>
  <si>
    <t>5908052010</t>
  </si>
  <si>
    <t>Výměna podložky pryžové pod patu kolejnice</t>
  </si>
  <si>
    <t>-484280190</t>
  </si>
  <si>
    <t>Výměna podložky pryžové pod patu kolejnice. Poznámka: 1. V cenách jsou započteny náklady na demontáž upevňovadel, výměnu součásti, montáž upevňovadel a ošetření součástí mazivem. 2. V cenách nejsou obsaženy náklady na dodávku materiálu.</t>
  </si>
  <si>
    <t>5909031020</t>
  </si>
  <si>
    <t>Úprava GPK koleje směrové a výškové uspořádání pražce betonové</t>
  </si>
  <si>
    <t>1498243963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</si>
  <si>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</si>
  <si>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 xml:space="preserve">Poznámka k položce:_x000d_
Kilometr koleje=km_x000d_
úprava GPK _x000d_
etapa"akce"_x000d_
- napojení opravovaného úseku na stávající stav v délce 150 m_x000d_
etapa"propracování"_x000d_
- dtto_x000d_
_x000d_
</t>
  </si>
  <si>
    <t>"etapa akce" 150/1000</t>
  </si>
  <si>
    <t>"etapa propracování" 150/1000</t>
  </si>
  <si>
    <t>5909050010</t>
  </si>
  <si>
    <t>Stabilizace kolejového lože koleje nově zřízeného nebo čistého</t>
  </si>
  <si>
    <t>-695211143</t>
  </si>
  <si>
    <t>Stabilizace kolejového lože koleje nově zřízeného nebo čistého. Poznámka: 1. V cenách jsou započteny náklady na stabilizaci v režimu s řízeným (konstantním) poklesem včetně měření a předání tištěných výstupů.</t>
  </si>
  <si>
    <t>Poznámka k položce:_x000d_
S3/1, Kilometr koleje=km_x000d_
oblast propustku v délce 13,175 m</t>
  </si>
  <si>
    <t>"propustek" 13,175/1000</t>
  </si>
  <si>
    <t>5909050020</t>
  </si>
  <si>
    <t>Stabilizace kolejového lože koleje stávajícího</t>
  </si>
  <si>
    <t>1726322040</t>
  </si>
  <si>
    <t>Stabilizace kolejového lože koleje stávajícího. Poznámka: 1. V cenách jsou započteny náklady na stabilizaci v režimu s řízeným (konstantním) poklesem včetně měření a předání tištěných výstupů.</t>
  </si>
  <si>
    <t xml:space="preserve">Poznámka k položce:_x000d_
S3/1, Kilometr koleje=km_x000d_
napojení opravovaného úseku na stávající stav v délce 150 m_x000d_
</t>
  </si>
  <si>
    <t>5910020030</t>
  </si>
  <si>
    <t>Svařování kolejnic termitem plný předehřev standardní spára svar sériový tv. S49</t>
  </si>
  <si>
    <t>svar</t>
  </si>
  <si>
    <t>-989694204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</si>
  <si>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</si>
  <si>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 xml:space="preserve">Poznámka k položce:_x000d_
montážní svary_x000d_
</t>
  </si>
  <si>
    <t>"montážní svary Lp+Pp" 1+1</t>
  </si>
  <si>
    <t>5910020130</t>
  </si>
  <si>
    <t>Svařování kolejnic termitem plný předehřev standardní spára svar jednotlivý tv. S49</t>
  </si>
  <si>
    <t>716873571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</si>
  <si>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</si>
  <si>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Poznámka k položce:_x000d_
závěrné svary</t>
  </si>
  <si>
    <t>"závěrné svary Lp+Pp" 1+1</t>
  </si>
  <si>
    <t>5910035030</t>
  </si>
  <si>
    <t>Dosažení dovolené upínací teploty v BK prodloužením kolejnicového pásu v koleji tv. S49</t>
  </si>
  <si>
    <t>1693914364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</si>
  <si>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</si>
  <si>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Poznámka k položce:_x000d_
napínání závěrných svarů na UT BK = 23°C</t>
  </si>
  <si>
    <t>5910040320</t>
  </si>
  <si>
    <t>Umožnění volné dilatace kolejnice demontáž upevňovadel s osazením kluzných podložek rozdělení pražců "d"</t>
  </si>
  <si>
    <t>1026115896</t>
  </si>
  <si>
    <t>Umožnění volné dilatace kolejnice demontáž upevňovadel s osazením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</si>
  <si>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 xml:space="preserve">Poznámka k položce:_x000d_
Metr kolejnice=m_x000d_
úprava UT BK 50 + 19 + 50 = 119 m koleje_x000d_
</t>
  </si>
  <si>
    <t>"úprava UT BK" (50+19+50)*2</t>
  </si>
  <si>
    <t>5910040420</t>
  </si>
  <si>
    <t>Umožnění volné dilatace kolejnice montáž upevňovadel s odstraněním kluzných podložek rozdělení pražců "d"</t>
  </si>
  <si>
    <t>514633757</t>
  </si>
  <si>
    <t>Umožnění volné dilatace kolejnice montáž upevňovadel s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</si>
  <si>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Poznámka k položce:_x000d_
Metr kolejnice=m_x000d_
úprava UT BK 50 + 19 + 50 = 119 m koleje</t>
  </si>
  <si>
    <t>5910135010</t>
  </si>
  <si>
    <t>Demontáž pražcové kotvy v koleji</t>
  </si>
  <si>
    <t>-1522114857</t>
  </si>
  <si>
    <t>Demontáž pražcové kotvy v koleji. Poznámka: 1. V cenách jsou započteny náklady na odstranění kameniva, demontáž, dohození a úpravu kameniva a naložení výzisku na dopravní prostředek.</t>
  </si>
  <si>
    <t>Poznámka k položce:_x000d_
demontáž stávajících pražcových kotev - nově již nebudou osazeny</t>
  </si>
  <si>
    <t>OST</t>
  </si>
  <si>
    <t>Ostatní</t>
  </si>
  <si>
    <t>9902100100</t>
  </si>
  <si>
    <t>Doprava obousměrná (např. dodávek z vlastních zásob zhotovitele nebo objednatele nebo výzisku) mechanizací o nosnosti přes 3,5 t sypanin (kameniva, písku, suti, dlažebních kostek, atd.) do 10 km</t>
  </si>
  <si>
    <t>512</t>
  </si>
  <si>
    <t>-663863024</t>
  </si>
  <si>
    <t>Doprava obousměrná (např. dodávek z vlastních zásob zhotovitele nebo objednatele nebo výzisku) mechanizací o nosnosti přes 3,5 t sypanin (kameniva, písku, suti, dlažebních kostek,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</si>
  <si>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Poznámka k položce:_x000d_
výzisk štěrkového lože na skládku</t>
  </si>
  <si>
    <t>"štěrkové lože na skládku" (13,175*2,136)*1,8</t>
  </si>
  <si>
    <t>5955101005</t>
  </si>
  <si>
    <t>Kamenivo drcené štěrk frakce 31,5/63 třídy min. BII</t>
  </si>
  <si>
    <t>-562498841</t>
  </si>
  <si>
    <t>"propustek" 13,175*2,136*1,65</t>
  </si>
  <si>
    <t>"doplnění pro ASP" 15*1,65</t>
  </si>
  <si>
    <t>5955101014</t>
  </si>
  <si>
    <t>Kamenivo drcené štěrkodrť frakce 0/8</t>
  </si>
  <si>
    <t>-781996986</t>
  </si>
  <si>
    <t>"stezka doplnění" 13,175*0,5*0,05*2*1,65</t>
  </si>
  <si>
    <t>5958128010</t>
  </si>
  <si>
    <t>Komplety ŽS 4 (šroub RS 1, matice M 24, podložka Fe6, svěrka ŽS4)</t>
  </si>
  <si>
    <t>-1962507987</t>
  </si>
  <si>
    <t xml:space="preserve">Poznámka k položce:_x000d_
komplety ŽS4 - ojedinělá výměna_x000d_
</t>
  </si>
  <si>
    <t>5958158005</t>
  </si>
  <si>
    <t xml:space="preserve">Podložka pryžová pod patu kolejnice S49  183/126/6</t>
  </si>
  <si>
    <t>847387659</t>
  </si>
  <si>
    <t xml:space="preserve">Poznámka k položce:_x000d_
pryžové podložky - ojedinělá výměna_x000d_
_x000d_
</t>
  </si>
  <si>
    <t>9903200100</t>
  </si>
  <si>
    <t>Přeprava mechanizace na místo prováděných prací o hmotnosti přes 12 t přes 50 do 100 km</t>
  </si>
  <si>
    <t>-1017508692</t>
  </si>
  <si>
    <t xml:space="preserve">Přeprava mechanizace na místo prováděných prací o hmotnosti přes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</si>
  <si>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dyn. stabilizátor, ASP a PUŠL (nájezd ke konci výluky 20N 2.6.-21.6.2021 TK Obrnice-Most a 1.TK Most-Č.Zlatníky):</t>
  </si>
  <si>
    <t>1+1+1</t>
  </si>
  <si>
    <t>9909000700</t>
  </si>
  <si>
    <t>Poplatek za recyklaci kameniva</t>
  </si>
  <si>
    <t>-396627139</t>
  </si>
  <si>
    <t xml:space="preserve">Poplatek za recyklaci kameniva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</si>
  <si>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 xml:space="preserve">Poznámka k položce:_x000d_
skládkovné_x000d_
</t>
  </si>
  <si>
    <t>Vedlejší rozpočtové náklady</t>
  </si>
  <si>
    <t>021211001</t>
  </si>
  <si>
    <t>Průzkumné práce pro opravy Doplňující laboratorní rozbor kontaminace zeminy nebo kol. lože</t>
  </si>
  <si>
    <t>-927839264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</si>
  <si>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</si>
  <si>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Poznámka k položce:_x000d_
z odstraněného štěrku kolejového lože</t>
  </si>
  <si>
    <t>033131001</t>
  </si>
  <si>
    <t>Provozní vlivy Organizační zajištění prací při zřizování a udržování BK kolejí a výhybek</t>
  </si>
  <si>
    <t>522302611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</si>
  <si>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</si>
  <si>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 xml:space="preserve">Poznámka k položce:_x000d_
úprava UT BK v délce 134 m koleje_x000d_
( 50+19+50 m )_x000d_
</t>
  </si>
  <si>
    <t>003 - Svrškové práce ve 2 kolejích v TÚ 0591 (prostřední kolej a kolej vpravo)</t>
  </si>
  <si>
    <t>1503775368</t>
  </si>
  <si>
    <t xml:space="preserve">Poznámka k položce:_x000d_
oblast propustku v délce 16,00 m, šířka stezky1,0 m vně 1.a 2.TK_x000d_
</t>
  </si>
  <si>
    <t xml:space="preserve">"stezka"  16*1*2</t>
  </si>
  <si>
    <t>1275829862</t>
  </si>
  <si>
    <t xml:space="preserve">Poznámka k položce:_x000d_
oblast propustku v délce 16,0 m_x000d_
</t>
  </si>
  <si>
    <t>"stezka doplnění" 16*1*0,05*2</t>
  </si>
  <si>
    <t>273458451</t>
  </si>
  <si>
    <t xml:space="preserve">Poznámka k položce:_x000d_
oblast propustku v délce 16,00 m v každé koleji_x000d_
</t>
  </si>
  <si>
    <t xml:space="preserve">"1.TK km 44,948  - výměna lože " 16/1000</t>
  </si>
  <si>
    <t xml:space="preserve">"2.TK km 44,948  - výměna lože " 16/1000</t>
  </si>
  <si>
    <t>-1426704739</t>
  </si>
  <si>
    <t>Poznámka k položce:_x000d_
oblast propustku v délce 16 m_x000d_
2,136 m3/m koleje_x000d_
doplnění pro úpravu GPK ASP</t>
  </si>
  <si>
    <t>"1.TK propustek" 16*2,136</t>
  </si>
  <si>
    <t>"2.TK propustek" 16*2,136</t>
  </si>
  <si>
    <t>"doplnění pro ASP" 60</t>
  </si>
  <si>
    <t>159707149</t>
  </si>
  <si>
    <t>Poznámka k položce:_x000d_
etapa propracování včetně propustku pod 1.a 2.TK</t>
  </si>
  <si>
    <t>"etapa propracování" (700+16)/1000*2</t>
  </si>
  <si>
    <t>-1055017980</t>
  </si>
  <si>
    <t>Poznámka k položce:_x000d_
oblast propustku v délce 16 m</t>
  </si>
  <si>
    <t>"1.TK nadvýšení" 16</t>
  </si>
  <si>
    <t>"2.TK nadvýšení" 16</t>
  </si>
  <si>
    <t>5905120030</t>
  </si>
  <si>
    <t>Prolití kameniva KL pryskyřicí strukturní dočasné jako náhrada pažení tl. do 600 mm</t>
  </si>
  <si>
    <t>-506517533</t>
  </si>
  <si>
    <t>Prolití kameniva KL pryskyřicí strukturní dočasné jako náhrada pažení tl. do 600 mm. Poznámka: 1. V cenách jsou započteny náklady na prolepení vrstvy kameniva. 2. V cenách nejsou obsaženy náklady na dodávku směsi.</t>
  </si>
  <si>
    <t>Poznámka k položce:_x000d_
včetně dodání směsi</t>
  </si>
  <si>
    <t>ve 2.TK Č.Zlatníky-Most u pažení mezi kolejemi v denní výluce 1.6.2021 včetně dodání směsi:</t>
  </si>
  <si>
    <t>0,2*16</t>
  </si>
  <si>
    <t>-410145071</t>
  </si>
  <si>
    <t>Poznámka k položce:_x000d_
kolejový rošt nad propustkem v délce 16,00 m_x000d_
pražce SB6/S49 i kolejnice stávající, pouze v 1.TK v Lp bude vložena kolejnice o délce 17 m _x000d_
kolejnici na místo stavby dodá TO Most_x000d_
komplety ŽS4 stávající, výměněny budou pryžové podložky</t>
  </si>
  <si>
    <t>"1.TK km 44,948 - montáž" 16/1000</t>
  </si>
  <si>
    <t>"2.TK km 44,948 - montáž" 16/1000</t>
  </si>
  <si>
    <t>-2146626490</t>
  </si>
  <si>
    <t xml:space="preserve">Poznámka k položce:_x000d_
kolejový rošt nad propustkem v délce 16,00 m v 1.a 2.TK_x000d_
</t>
  </si>
  <si>
    <t>"1.TK km 44,948 - demontáž" 16/1000</t>
  </si>
  <si>
    <t>"2.TK km 44,948 - demontáž" 16/1000</t>
  </si>
  <si>
    <t>5907015490</t>
  </si>
  <si>
    <t>Ojedinělá výměna kolejnic současně s výměnou pryžové podložky tv. S49 rozdělení "d"</t>
  </si>
  <si>
    <t>1318613605</t>
  </si>
  <si>
    <t>Ojedinělá výměna kolejnic současně s výměnou pryžové podložky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</si>
  <si>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Poznámka k položce:_x000d_
1.TK km 44,948 Lp_x000d_
bude vložena kolejnice o délce 17 m_x000d_
( odečet 16 m za montáž propustku )</t>
  </si>
  <si>
    <t>"1.TK km 44,948 Lp" 17-16</t>
  </si>
  <si>
    <t>1453974588</t>
  </si>
  <si>
    <t xml:space="preserve">Poznámka k položce:_x000d_
Řez=kus_x000d_
dělení stávajících kolejnic = 4 ks v každé koleji_x000d_
</t>
  </si>
  <si>
    <t>"1.TK stávající kolejnice před vyjmutím" 4</t>
  </si>
  <si>
    <t>"2.TK stávající kolejnice před vyjmutím" 4</t>
  </si>
  <si>
    <t>457753507</t>
  </si>
  <si>
    <t>demontáž spojek před svařováním:</t>
  </si>
  <si>
    <t>"1.TK spojky demontáž" 4</t>
  </si>
  <si>
    <t>"2.TK spojky demontáž" 4</t>
  </si>
  <si>
    <t>1126857544</t>
  </si>
  <si>
    <t xml:space="preserve">Poznámka k položce:_x000d_
spojky budou připevněny ke kolejnici třmeny ( bez vrtání otvorů ),_x000d_
spojky dle potřeby zhotoviteli zapůjčí TO Most_x000d_
</t>
  </si>
  <si>
    <t>montáž spojek před úpravou GPK:</t>
  </si>
  <si>
    <t>"1.TK spojky montáž" 4</t>
  </si>
  <si>
    <t>"2.TK spojky montáž" 4</t>
  </si>
  <si>
    <t>-208730623</t>
  </si>
  <si>
    <t>Poznámka k položce:_x000d_
výměna pryžových podložek pouze v 1.TK ve vzdálenosti 50 m ( 82 pražců ) od opravovaného propustku na každou stranu</t>
  </si>
  <si>
    <t>"1.TK pryžovky" 82*2*2</t>
  </si>
  <si>
    <t>353735644</t>
  </si>
  <si>
    <t xml:space="preserve">Poznámka k položce:_x000d_
Kilometr koleje=km_x000d_
úprava GPK _x000d_
etapa"akce"_x000d_
- napojení opravovaného úseku na stávající stav v délce 700 m v obou kolejích_x000d_
etapa"propracování"_x000d_
- dtto_x000d_
_x000d_
</t>
  </si>
  <si>
    <t>"etapa akce 1. a 2.TK" 700/1000*2</t>
  </si>
  <si>
    <t>"etapa propracování 1. a 2.TK" 700/1000*2</t>
  </si>
  <si>
    <t>-167370664</t>
  </si>
  <si>
    <t>Poznámka k položce:_x000d_
S3/1, Kilometr koleje=km_x000d_
oblast propustku v délce 16,00 m v obou kolejích</t>
  </si>
  <si>
    <t>"propustek 1. a 2.TK" 16/1000*2</t>
  </si>
  <si>
    <t>-150215776</t>
  </si>
  <si>
    <t xml:space="preserve">Poznámka k položce:_x000d_
S3/1, Kilometr koleje=km_x000d_
napojení opravovaného úseku na stávající stav v délce 700 m v obou kolejích_x000d_
v rámci propracování odečet 16 m v každé koleji za propustek_x000d_
</t>
  </si>
  <si>
    <t>"etapa propracování 1. a 2.TK" (700/1000*2)-(16/1000*2)</t>
  </si>
  <si>
    <t>-1813888831</t>
  </si>
  <si>
    <t xml:space="preserve">Poznámka k položce:_x000d_
montážní svary - pouze v 1.TK_x000d_
( ve 2.TK jsou svary součástí samostatné akce ST Most )_x000d_
</t>
  </si>
  <si>
    <t>"1.TK montážní svary Lp+Pp" 1+1</t>
  </si>
  <si>
    <t>-1260858374</t>
  </si>
  <si>
    <t>Poznámka k položce:_x000d_
závěrné svary - pouze v 1.TK_x000d_
( ve 2.TK jsou svary součástí samostatné akce ST Most )</t>
  </si>
  <si>
    <t>"1.TK závěrné svary Lp+Pp" 1+1</t>
  </si>
  <si>
    <t>605772874</t>
  </si>
  <si>
    <t xml:space="preserve">Poznámka k položce:_x000d_
napínání závěrných svarů v 1.TK  na UT BK = 23°C</t>
  </si>
  <si>
    <t>1074377095</t>
  </si>
  <si>
    <t xml:space="preserve">Poznámka k položce:_x000d_
Metr kolejnice=m_x000d_
úprava UT BK pouze v 1.TK_x000d_
50 + 16 + 50 = 116 m koleje_x000d_
</t>
  </si>
  <si>
    <t>"1.TK úprava UT BK" (50+16+50)*2</t>
  </si>
  <si>
    <t>100132994</t>
  </si>
  <si>
    <t>Poznámka k položce:_x000d_
Metr kolejnice=m_x000d_
úprava UT BK pouze v 1.TK_x000d_
50 + 16 + 50 = 116 m koleje</t>
  </si>
  <si>
    <t>"úprava UT BK" (50+16+50)*2</t>
  </si>
  <si>
    <t>9901000100</t>
  </si>
  <si>
    <t>Doprava obousměrná (např. dodávek z vlastních zásob zhotovitele nebo objednatele nebo výzisku) mechanizací o nosnosti do 3,5 t elektrosoučástek, montážního materiálu, kameniva, písku, dlažebních kostek, suti, atd. do 10 km</t>
  </si>
  <si>
    <t>-1164292598</t>
  </si>
  <si>
    <t>Doprava obousměrná (např. dodávek z vlastních zásob zhotovitele nebo objednatele nebo výzisku) mechanizací o nosnosti do 3,5 t elektrosoučástek, montážního materiálu, kameniva, písku, dlažebních kostek, suti, atd.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</si>
  <si>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Poznámka k položce:_x000d_
doprava pryžových podložek na skládku</t>
  </si>
  <si>
    <t>2061496046</t>
  </si>
  <si>
    <t>"1.TK propustek - štěrkové lože na skládku" 16*2,136*1,8</t>
  </si>
  <si>
    <t>"2.TK propustek - štěrkové lože na skládku" 16*2,136*1,8</t>
  </si>
  <si>
    <t>278372195</t>
  </si>
  <si>
    <t>"1.TK propustek" 16*2,136*1,65</t>
  </si>
  <si>
    <t>"2.TK propustek" 16*2,136*1,65</t>
  </si>
  <si>
    <t>"doplnění pro ASP" 60*1,65</t>
  </si>
  <si>
    <t>-1262035590</t>
  </si>
  <si>
    <t>"stezka doplnění" 16*1*0,05*2*1,65</t>
  </si>
  <si>
    <t>452623280</t>
  </si>
  <si>
    <t xml:space="preserve">Poznámka k položce:_x000d_
pryžové podložky _x000d_
- oblast propustku v 1.TK = 27 pražců_x000d_
- napojení na stávající stav v 1.TK = 82 pražců na každou stranu _x000d_
_x000d_
</t>
  </si>
  <si>
    <t>"1.TK propustek" 27*2</t>
  </si>
  <si>
    <t>"1.TK napojení" 82*2*2</t>
  </si>
  <si>
    <t>22339642</t>
  </si>
  <si>
    <t>dyn. stabilizátor, ASP a PUŠL (nájezd ke konci výluky 27N 22.6.-18.7.2021 2.TK Č.Zlatníky-Most):</t>
  </si>
  <si>
    <t>9909000400</t>
  </si>
  <si>
    <t>Poplatek za likvidaci plastových součástí</t>
  </si>
  <si>
    <t>874200748</t>
  </si>
  <si>
    <t xml:space="preserve">Poplatek za likvidaci plastových součástí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</si>
  <si>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 xml:space="preserve">Poznámka k položce:_x000d_
skládkovné - pryžovky_x000d_
</t>
  </si>
  <si>
    <t>"1.TK propustek" 27*2*0,163/1000</t>
  </si>
  <si>
    <t>"1.TK napojení" 82*2*2*0,163/1000</t>
  </si>
  <si>
    <t>1152989215</t>
  </si>
  <si>
    <t>1729410936</t>
  </si>
  <si>
    <t>Poznámka k položce:_x000d_
úprava UT BK pouze v 1.TK_x000d_
50 + 16 + 50 = 116 m koleje</t>
  </si>
  <si>
    <t>002 - VRN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</si>
  <si>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</si>
  <si>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</si>
  <si>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</si>
  <si>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VRN1</t>
  </si>
  <si>
    <t>Průzkumné, geodetické a projektové práce</t>
  </si>
  <si>
    <t>012002000</t>
  </si>
  <si>
    <t>Geodetické práce</t>
  </si>
  <si>
    <t>kpl</t>
  </si>
  <si>
    <t>-1329342802</t>
  </si>
  <si>
    <t>Poznámka k položce:_x000d_
Vytyčení dotčených inženýrských sítí včetně zajištění dohledu správce sítí při provádění stavebních prací - 3 správci sítí (SŽ SSZT, SEE a ČD-TELEMATIKA)</t>
  </si>
  <si>
    <t>013002000</t>
  </si>
  <si>
    <t>Projektové práce</t>
  </si>
  <si>
    <t>419054589</t>
  </si>
  <si>
    <t>Poznámka k položce:_x000d_
Poznámka k položce: zpracování dokumentace skutečného provedení stavby - 2x (v trvalém tisku i digitálně) s využitím železničního bodového pole a po projednání a schválení SŽG.</t>
  </si>
  <si>
    <t>VRN3</t>
  </si>
  <si>
    <t>Zařízení staveniště</t>
  </si>
  <si>
    <t>030001000</t>
  </si>
  <si>
    <t>1133417972</t>
  </si>
  <si>
    <t>Poznámka k položce:_x000d_
Poznámka k položce: dodávky vody a energie, příjezdové komunikace včetně příp. omezení provozu a dopravního značení,příp. pronájmy pozemků, střežení pracoviště, uvedení pozemků do původního stavu, včetně přípravy a likvidace staveniště.</t>
  </si>
  <si>
    <t>VRN4</t>
  </si>
  <si>
    <t>Inženýrská činnost</t>
  </si>
  <si>
    <t>043134000</t>
  </si>
  <si>
    <t>Zkoušky zatěžovací</t>
  </si>
  <si>
    <t>1376196372</t>
  </si>
  <si>
    <t>Poznámka k položce:_x000d_
Statická zatěžovací zkouška pláně - na propustku v každé koleji</t>
  </si>
  <si>
    <t>v koleji vlevo (v km 120,430 TK Obrnice - Most):</t>
  </si>
  <si>
    <t>v prostření koleji (v km 44,948 1.TK Ústí n.L.západ - Most):</t>
  </si>
  <si>
    <t>v koleji vpravo (v km 44,948 ve 2.TK Ústí n.L.západ - Most):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</si>
</sst>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9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0694Z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Oprava propustku v km 120,430 v úseku Obrnice – Most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1. 3. 2021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ROUND(AG95+AG99,2)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ROUND(AS95+AS99,2)</f>
        <v>0</v>
      </c>
      <c r="AT94" s="114">
        <f>ROUND(SUM(AV94:AW94),2)</f>
        <v>0</v>
      </c>
      <c r="AU94" s="115">
        <f>ROUND(AU95+AU99,5)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ROUND(AZ95+AZ99,2)</f>
        <v>0</v>
      </c>
      <c r="BA94" s="114">
        <f>ROUND(BA95+BA99,2)</f>
        <v>0</v>
      </c>
      <c r="BB94" s="114">
        <f>ROUND(BB95+BB99,2)</f>
        <v>0</v>
      </c>
      <c r="BC94" s="114">
        <f>ROUND(BC95+BC99,2)</f>
        <v>0</v>
      </c>
      <c r="BD94" s="116">
        <f>ROUND(BD95+BD99,2)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7"/>
      <c r="B95" s="119"/>
      <c r="C95" s="120"/>
      <c r="D95" s="121" t="s">
        <v>77</v>
      </c>
      <c r="E95" s="121"/>
      <c r="F95" s="121"/>
      <c r="G95" s="121"/>
      <c r="H95" s="121"/>
      <c r="I95" s="122"/>
      <c r="J95" s="121" t="s">
        <v>78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ROUND(SUM(AG96:AG98),2)</f>
        <v>0</v>
      </c>
      <c r="AH95" s="122"/>
      <c r="AI95" s="122"/>
      <c r="AJ95" s="122"/>
      <c r="AK95" s="122"/>
      <c r="AL95" s="122"/>
      <c r="AM95" s="122"/>
      <c r="AN95" s="124">
        <f>SUM(AG95,AT95)</f>
        <v>0</v>
      </c>
      <c r="AO95" s="122"/>
      <c r="AP95" s="122"/>
      <c r="AQ95" s="125" t="s">
        <v>79</v>
      </c>
      <c r="AR95" s="126"/>
      <c r="AS95" s="127">
        <f>ROUND(SUM(AS96:AS98),2)</f>
        <v>0</v>
      </c>
      <c r="AT95" s="128">
        <f>ROUND(SUM(AV95:AW95),2)</f>
        <v>0</v>
      </c>
      <c r="AU95" s="129">
        <f>ROUND(SUM(AU96:AU98),5)</f>
        <v>0</v>
      </c>
      <c r="AV95" s="128">
        <f>ROUND(AZ95*L29,2)</f>
        <v>0</v>
      </c>
      <c r="AW95" s="128">
        <f>ROUND(BA95*L30,2)</f>
        <v>0</v>
      </c>
      <c r="AX95" s="128">
        <f>ROUND(BB95*L29,2)</f>
        <v>0</v>
      </c>
      <c r="AY95" s="128">
        <f>ROUND(BC95*L30,2)</f>
        <v>0</v>
      </c>
      <c r="AZ95" s="128">
        <f>ROUND(SUM(AZ96:AZ98),2)</f>
        <v>0</v>
      </c>
      <c r="BA95" s="128">
        <f>ROUND(SUM(BA96:BA98),2)</f>
        <v>0</v>
      </c>
      <c r="BB95" s="128">
        <f>ROUND(SUM(BB96:BB98),2)</f>
        <v>0</v>
      </c>
      <c r="BC95" s="128">
        <f>ROUND(SUM(BC96:BC98),2)</f>
        <v>0</v>
      </c>
      <c r="BD95" s="130">
        <f>ROUND(SUM(BD96:BD98),2)</f>
        <v>0</v>
      </c>
      <c r="BE95" s="7"/>
      <c r="BS95" s="131" t="s">
        <v>72</v>
      </c>
      <c r="BT95" s="131" t="s">
        <v>80</v>
      </c>
      <c r="BU95" s="131" t="s">
        <v>74</v>
      </c>
      <c r="BV95" s="131" t="s">
        <v>75</v>
      </c>
      <c r="BW95" s="131" t="s">
        <v>81</v>
      </c>
      <c r="BX95" s="131" t="s">
        <v>5</v>
      </c>
      <c r="CL95" s="131" t="s">
        <v>1</v>
      </c>
      <c r="CM95" s="131" t="s">
        <v>82</v>
      </c>
    </row>
    <row r="96" s="4" customFormat="1" ht="16.5" customHeight="1">
      <c r="A96" s="132" t="s">
        <v>83</v>
      </c>
      <c r="B96" s="70"/>
      <c r="C96" s="133"/>
      <c r="D96" s="133"/>
      <c r="E96" s="134" t="s">
        <v>77</v>
      </c>
      <c r="F96" s="134"/>
      <c r="G96" s="134"/>
      <c r="H96" s="134"/>
      <c r="I96" s="134"/>
      <c r="J96" s="133"/>
      <c r="K96" s="134" t="s">
        <v>84</v>
      </c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5">
        <f>'001 - Propustek v km 120,430'!J32</f>
        <v>0</v>
      </c>
      <c r="AH96" s="133"/>
      <c r="AI96" s="133"/>
      <c r="AJ96" s="133"/>
      <c r="AK96" s="133"/>
      <c r="AL96" s="133"/>
      <c r="AM96" s="133"/>
      <c r="AN96" s="135">
        <f>SUM(AG96,AT96)</f>
        <v>0</v>
      </c>
      <c r="AO96" s="133"/>
      <c r="AP96" s="133"/>
      <c r="AQ96" s="136" t="s">
        <v>85</v>
      </c>
      <c r="AR96" s="72"/>
      <c r="AS96" s="137">
        <v>0</v>
      </c>
      <c r="AT96" s="138">
        <f>ROUND(SUM(AV96:AW96),2)</f>
        <v>0</v>
      </c>
      <c r="AU96" s="139">
        <f>'001 - Propustek v km 120,430'!P131</f>
        <v>0</v>
      </c>
      <c r="AV96" s="138">
        <f>'001 - Propustek v km 120,430'!J35</f>
        <v>0</v>
      </c>
      <c r="AW96" s="138">
        <f>'001 - Propustek v km 120,430'!J36</f>
        <v>0</v>
      </c>
      <c r="AX96" s="138">
        <f>'001 - Propustek v km 120,430'!J37</f>
        <v>0</v>
      </c>
      <c r="AY96" s="138">
        <f>'001 - Propustek v km 120,430'!J38</f>
        <v>0</v>
      </c>
      <c r="AZ96" s="138">
        <f>'001 - Propustek v km 120,430'!F35</f>
        <v>0</v>
      </c>
      <c r="BA96" s="138">
        <f>'001 - Propustek v km 120,430'!F36</f>
        <v>0</v>
      </c>
      <c r="BB96" s="138">
        <f>'001 - Propustek v km 120,430'!F37</f>
        <v>0</v>
      </c>
      <c r="BC96" s="138">
        <f>'001 - Propustek v km 120,430'!F38</f>
        <v>0</v>
      </c>
      <c r="BD96" s="140">
        <f>'001 - Propustek v km 120,430'!F39</f>
        <v>0</v>
      </c>
      <c r="BE96" s="4"/>
      <c r="BT96" s="141" t="s">
        <v>82</v>
      </c>
      <c r="BV96" s="141" t="s">
        <v>75</v>
      </c>
      <c r="BW96" s="141" t="s">
        <v>86</v>
      </c>
      <c r="BX96" s="141" t="s">
        <v>81</v>
      </c>
      <c r="CL96" s="141" t="s">
        <v>1</v>
      </c>
    </row>
    <row r="97" s="4" customFormat="1" ht="23.25" customHeight="1">
      <c r="A97" s="132" t="s">
        <v>83</v>
      </c>
      <c r="B97" s="70"/>
      <c r="C97" s="133"/>
      <c r="D97" s="133"/>
      <c r="E97" s="134" t="s">
        <v>87</v>
      </c>
      <c r="F97" s="134"/>
      <c r="G97" s="134"/>
      <c r="H97" s="134"/>
      <c r="I97" s="134"/>
      <c r="J97" s="133"/>
      <c r="K97" s="134" t="s">
        <v>88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'002 - Svrškové práce v ko...'!J32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85</v>
      </c>
      <c r="AR97" s="72"/>
      <c r="AS97" s="137">
        <v>0</v>
      </c>
      <c r="AT97" s="138">
        <f>ROUND(SUM(AV97:AW97),2)</f>
        <v>0</v>
      </c>
      <c r="AU97" s="139">
        <f>'002 - Svrškové práce v ko...'!P124</f>
        <v>0</v>
      </c>
      <c r="AV97" s="138">
        <f>'002 - Svrškové práce v ko...'!J35</f>
        <v>0</v>
      </c>
      <c r="AW97" s="138">
        <f>'002 - Svrškové práce v ko...'!J36</f>
        <v>0</v>
      </c>
      <c r="AX97" s="138">
        <f>'002 - Svrškové práce v ko...'!J37</f>
        <v>0</v>
      </c>
      <c r="AY97" s="138">
        <f>'002 - Svrškové práce v ko...'!J38</f>
        <v>0</v>
      </c>
      <c r="AZ97" s="138">
        <f>'002 - Svrškové práce v ko...'!F35</f>
        <v>0</v>
      </c>
      <c r="BA97" s="138">
        <f>'002 - Svrškové práce v ko...'!F36</f>
        <v>0</v>
      </c>
      <c r="BB97" s="138">
        <f>'002 - Svrškové práce v ko...'!F37</f>
        <v>0</v>
      </c>
      <c r="BC97" s="138">
        <f>'002 - Svrškové práce v ko...'!F38</f>
        <v>0</v>
      </c>
      <c r="BD97" s="140">
        <f>'002 - Svrškové práce v ko...'!F39</f>
        <v>0</v>
      </c>
      <c r="BE97" s="4"/>
      <c r="BT97" s="141" t="s">
        <v>82</v>
      </c>
      <c r="BV97" s="141" t="s">
        <v>75</v>
      </c>
      <c r="BW97" s="141" t="s">
        <v>89</v>
      </c>
      <c r="BX97" s="141" t="s">
        <v>81</v>
      </c>
      <c r="CL97" s="141" t="s">
        <v>1</v>
      </c>
    </row>
    <row r="98" s="4" customFormat="1" ht="23.25" customHeight="1">
      <c r="A98" s="132" t="s">
        <v>83</v>
      </c>
      <c r="B98" s="70"/>
      <c r="C98" s="133"/>
      <c r="D98" s="133"/>
      <c r="E98" s="134" t="s">
        <v>90</v>
      </c>
      <c r="F98" s="134"/>
      <c r="G98" s="134"/>
      <c r="H98" s="134"/>
      <c r="I98" s="134"/>
      <c r="J98" s="133"/>
      <c r="K98" s="134" t="s">
        <v>91</v>
      </c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5">
        <f>'003 - Svrškové práce ve 2...'!J32</f>
        <v>0</v>
      </c>
      <c r="AH98" s="133"/>
      <c r="AI98" s="133"/>
      <c r="AJ98" s="133"/>
      <c r="AK98" s="133"/>
      <c r="AL98" s="133"/>
      <c r="AM98" s="133"/>
      <c r="AN98" s="135">
        <f>SUM(AG98,AT98)</f>
        <v>0</v>
      </c>
      <c r="AO98" s="133"/>
      <c r="AP98" s="133"/>
      <c r="AQ98" s="136" t="s">
        <v>85</v>
      </c>
      <c r="AR98" s="72"/>
      <c r="AS98" s="137">
        <v>0</v>
      </c>
      <c r="AT98" s="138">
        <f>ROUND(SUM(AV98:AW98),2)</f>
        <v>0</v>
      </c>
      <c r="AU98" s="139">
        <f>'003 - Svrškové práce ve 2...'!P124</f>
        <v>0</v>
      </c>
      <c r="AV98" s="138">
        <f>'003 - Svrškové práce ve 2...'!J35</f>
        <v>0</v>
      </c>
      <c r="AW98" s="138">
        <f>'003 - Svrškové práce ve 2...'!J36</f>
        <v>0</v>
      </c>
      <c r="AX98" s="138">
        <f>'003 - Svrškové práce ve 2...'!J37</f>
        <v>0</v>
      </c>
      <c r="AY98" s="138">
        <f>'003 - Svrškové práce ve 2...'!J38</f>
        <v>0</v>
      </c>
      <c r="AZ98" s="138">
        <f>'003 - Svrškové práce ve 2...'!F35</f>
        <v>0</v>
      </c>
      <c r="BA98" s="138">
        <f>'003 - Svrškové práce ve 2...'!F36</f>
        <v>0</v>
      </c>
      <c r="BB98" s="138">
        <f>'003 - Svrškové práce ve 2...'!F37</f>
        <v>0</v>
      </c>
      <c r="BC98" s="138">
        <f>'003 - Svrškové práce ve 2...'!F38</f>
        <v>0</v>
      </c>
      <c r="BD98" s="140">
        <f>'003 - Svrškové práce ve 2...'!F39</f>
        <v>0</v>
      </c>
      <c r="BE98" s="4"/>
      <c r="BT98" s="141" t="s">
        <v>82</v>
      </c>
      <c r="BV98" s="141" t="s">
        <v>75</v>
      </c>
      <c r="BW98" s="141" t="s">
        <v>92</v>
      </c>
      <c r="BX98" s="141" t="s">
        <v>81</v>
      </c>
      <c r="CL98" s="141" t="s">
        <v>1</v>
      </c>
    </row>
    <row r="99" s="7" customFormat="1" ht="16.5" customHeight="1">
      <c r="A99" s="132" t="s">
        <v>83</v>
      </c>
      <c r="B99" s="119"/>
      <c r="C99" s="120"/>
      <c r="D99" s="121" t="s">
        <v>87</v>
      </c>
      <c r="E99" s="121"/>
      <c r="F99" s="121"/>
      <c r="G99" s="121"/>
      <c r="H99" s="121"/>
      <c r="I99" s="122"/>
      <c r="J99" s="121" t="s">
        <v>93</v>
      </c>
      <c r="K99" s="121"/>
      <c r="L99" s="121"/>
      <c r="M99" s="121"/>
      <c r="N99" s="121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4">
        <f>'002 - VRN'!J30</f>
        <v>0</v>
      </c>
      <c r="AH99" s="122"/>
      <c r="AI99" s="122"/>
      <c r="AJ99" s="122"/>
      <c r="AK99" s="122"/>
      <c r="AL99" s="122"/>
      <c r="AM99" s="122"/>
      <c r="AN99" s="124">
        <f>SUM(AG99,AT99)</f>
        <v>0</v>
      </c>
      <c r="AO99" s="122"/>
      <c r="AP99" s="122"/>
      <c r="AQ99" s="125" t="s">
        <v>79</v>
      </c>
      <c r="AR99" s="126"/>
      <c r="AS99" s="142">
        <v>0</v>
      </c>
      <c r="AT99" s="143">
        <f>ROUND(SUM(AV99:AW99),2)</f>
        <v>0</v>
      </c>
      <c r="AU99" s="144">
        <f>'002 - VRN'!P120</f>
        <v>0</v>
      </c>
      <c r="AV99" s="143">
        <f>'002 - VRN'!J33</f>
        <v>0</v>
      </c>
      <c r="AW99" s="143">
        <f>'002 - VRN'!J34</f>
        <v>0</v>
      </c>
      <c r="AX99" s="143">
        <f>'002 - VRN'!J35</f>
        <v>0</v>
      </c>
      <c r="AY99" s="143">
        <f>'002 - VRN'!J36</f>
        <v>0</v>
      </c>
      <c r="AZ99" s="143">
        <f>'002 - VRN'!F33</f>
        <v>0</v>
      </c>
      <c r="BA99" s="143">
        <f>'002 - VRN'!F34</f>
        <v>0</v>
      </c>
      <c r="BB99" s="143">
        <f>'002 - VRN'!F35</f>
        <v>0</v>
      </c>
      <c r="BC99" s="143">
        <f>'002 - VRN'!F36</f>
        <v>0</v>
      </c>
      <c r="BD99" s="145">
        <f>'002 - VRN'!F37</f>
        <v>0</v>
      </c>
      <c r="BE99" s="7"/>
      <c r="BT99" s="131" t="s">
        <v>80</v>
      </c>
      <c r="BV99" s="131" t="s">
        <v>75</v>
      </c>
      <c r="BW99" s="131" t="s">
        <v>94</v>
      </c>
      <c r="BX99" s="131" t="s">
        <v>5</v>
      </c>
      <c r="CL99" s="131" t="s">
        <v>1</v>
      </c>
      <c r="CM99" s="131" t="s">
        <v>82</v>
      </c>
    </row>
    <row r="100" s="2" customFormat="1" ht="30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</sheetData>
  <sheetProtection sheet="1" formatColumns="0" formatRows="0" objects="1" scenarios="1" spinCount="100000" saltValue="GJbm6JHUAeFyC+MRuGzvynyIBaJa6NXJ4l7mO2nVLk3Nc8sxEzcsbZHQQ5lXgIrJ4IaC/zirhmbLfkdtm3NnrA==" hashValue="o3TN4T9p4xer2tWKTGPJMLkQkxfznfmrcih5jh2vvog2Rf4lB9SFzgkFjZdeZbxLPliWHrZYeZmaPNEsVPXFWg==" algorithmName="SHA-512" password="CC35"/>
  <mergeCells count="58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001 - Propustek v km 120,430'!C2" display="/"/>
    <hyperlink ref="A97" location="'002 - Svrškové práce v ko...'!C2" display="/"/>
    <hyperlink ref="A98" location="'003 - Svrškové práce ve 2...'!C2" display="/"/>
    <hyperlink ref="A99" location="'002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82</v>
      </c>
    </row>
    <row r="4" s="1" customFormat="1" ht="24.96" customHeight="1">
      <c r="B4" s="20"/>
      <c r="D4" s="148" t="s">
        <v>95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zakázky'!K6</f>
        <v>Oprava propustku v km 120,430 v úseku Obrnice – Most</v>
      </c>
      <c r="F7" s="150"/>
      <c r="G7" s="150"/>
      <c r="H7" s="150"/>
      <c r="L7" s="20"/>
    </row>
    <row r="8" s="1" customFormat="1" ht="12" customHeight="1">
      <c r="B8" s="20"/>
      <c r="D8" s="150" t="s">
        <v>96</v>
      </c>
      <c r="L8" s="20"/>
    </row>
    <row r="9" s="2" customFormat="1" ht="16.5" customHeight="1">
      <c r="A9" s="38"/>
      <c r="B9" s="44"/>
      <c r="C9" s="38"/>
      <c r="D9" s="38"/>
      <c r="E9" s="151" t="s">
        <v>97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98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99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zakázky'!AN8</f>
        <v>1. 3. 2021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zakázky'!AN10="","",'Rekapitulace zakázky'!AN10)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zakázky'!E11="","",'Rekapitulace zakázky'!E11)</f>
        <v xml:space="preserve"> </v>
      </c>
      <c r="F17" s="38"/>
      <c r="G17" s="38"/>
      <c r="H17" s="38"/>
      <c r="I17" s="150" t="s">
        <v>26</v>
      </c>
      <c r="J17" s="141" t="str">
        <f>IF('Rekapitulace zakázky'!AN11="","",'Rekapitulace zakázky'!AN11)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zakázky'!E14</f>
        <v>Vyplň údaj</v>
      </c>
      <c r="F20" s="141"/>
      <c r="G20" s="141"/>
      <c r="H20" s="141"/>
      <c r="I20" s="150" t="s">
        <v>26</v>
      </c>
      <c r="J20" s="33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tr">
        <f>IF('Rekapitulace zakázky'!AN16="","",'Rekapitulace zakázky'!AN16)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zakázky'!E17="","",'Rekapitulace zakázky'!E17)</f>
        <v xml:space="preserve"> </v>
      </c>
      <c r="F23" s="38"/>
      <c r="G23" s="38"/>
      <c r="H23" s="38"/>
      <c r="I23" s="150" t="s">
        <v>26</v>
      </c>
      <c r="J23" s="141" t="str">
        <f>IF('Rekapitulace zakázky'!AN17="","",'Rekapitulace zakázky'!AN17)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tr">
        <f>IF('Rekapitulace zakázky'!AN19="","",'Rekapitulace zakázky'!AN19)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zakázky'!E20="","",'Rekapitulace zakázky'!E20)</f>
        <v xml:space="preserve"> </v>
      </c>
      <c r="F26" s="38"/>
      <c r="G26" s="38"/>
      <c r="H26" s="38"/>
      <c r="I26" s="150" t="s">
        <v>26</v>
      </c>
      <c r="J26" s="141" t="str">
        <f>IF('Rekapitulace zakázky'!AN20="","",'Rekapitulace zakázky'!AN20)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33</v>
      </c>
      <c r="E32" s="38"/>
      <c r="F32" s="38"/>
      <c r="G32" s="38"/>
      <c r="H32" s="38"/>
      <c r="I32" s="38"/>
      <c r="J32" s="160">
        <f>ROUND(J131,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35</v>
      </c>
      <c r="G34" s="38"/>
      <c r="H34" s="38"/>
      <c r="I34" s="161" t="s">
        <v>34</v>
      </c>
      <c r="J34" s="161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37</v>
      </c>
      <c r="E35" s="150" t="s">
        <v>38</v>
      </c>
      <c r="F35" s="163">
        <f>ROUND((SUM(BE131:BE506)),  2)</f>
        <v>0</v>
      </c>
      <c r="G35" s="38"/>
      <c r="H35" s="38"/>
      <c r="I35" s="164">
        <v>0.20999999999999999</v>
      </c>
      <c r="J35" s="163">
        <f>ROUND(((SUM(BE131:BE506))*I35),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39</v>
      </c>
      <c r="F36" s="163">
        <f>ROUND((SUM(BF131:BF506)),  2)</f>
        <v>0</v>
      </c>
      <c r="G36" s="38"/>
      <c r="H36" s="38"/>
      <c r="I36" s="164">
        <v>0.14999999999999999</v>
      </c>
      <c r="J36" s="163">
        <f>ROUND(((SUM(BF131:BF506))*I36),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40</v>
      </c>
      <c r="F37" s="163">
        <f>ROUND((SUM(BG131:BG506)),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41</v>
      </c>
      <c r="F38" s="163">
        <f>ROUND((SUM(BH131:BH506)),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42</v>
      </c>
      <c r="F39" s="163">
        <f>ROUND((SUM(BI131:BI506)),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43</v>
      </c>
      <c r="E41" s="167"/>
      <c r="F41" s="167"/>
      <c r="G41" s="168" t="s">
        <v>44</v>
      </c>
      <c r="H41" s="169" t="s">
        <v>45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Oprava propustku v km 120,430 v úseku Obrnice – Most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96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97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98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001 - Propustek v km 120,430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1. 3. 2021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101</v>
      </c>
      <c r="D96" s="185"/>
      <c r="E96" s="185"/>
      <c r="F96" s="185"/>
      <c r="G96" s="185"/>
      <c r="H96" s="185"/>
      <c r="I96" s="185"/>
      <c r="J96" s="186" t="s">
        <v>102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103</v>
      </c>
      <c r="D98" s="40"/>
      <c r="E98" s="40"/>
      <c r="F98" s="40"/>
      <c r="G98" s="40"/>
      <c r="H98" s="40"/>
      <c r="I98" s="40"/>
      <c r="J98" s="110">
        <f>J131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104</v>
      </c>
    </row>
    <row r="99" s="9" customFormat="1" ht="24.96" customHeight="1">
      <c r="A99" s="9"/>
      <c r="B99" s="188"/>
      <c r="C99" s="189"/>
      <c r="D99" s="190" t="s">
        <v>105</v>
      </c>
      <c r="E99" s="191"/>
      <c r="F99" s="191"/>
      <c r="G99" s="191"/>
      <c r="H99" s="191"/>
      <c r="I99" s="191"/>
      <c r="J99" s="192">
        <f>J132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106</v>
      </c>
      <c r="E100" s="196"/>
      <c r="F100" s="196"/>
      <c r="G100" s="196"/>
      <c r="H100" s="196"/>
      <c r="I100" s="196"/>
      <c r="J100" s="197">
        <f>J133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107</v>
      </c>
      <c r="E101" s="196"/>
      <c r="F101" s="196"/>
      <c r="G101" s="196"/>
      <c r="H101" s="196"/>
      <c r="I101" s="196"/>
      <c r="J101" s="197">
        <f>J229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108</v>
      </c>
      <c r="E102" s="196"/>
      <c r="F102" s="196"/>
      <c r="G102" s="196"/>
      <c r="H102" s="196"/>
      <c r="I102" s="196"/>
      <c r="J102" s="197">
        <f>J246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109</v>
      </c>
      <c r="E103" s="196"/>
      <c r="F103" s="196"/>
      <c r="G103" s="196"/>
      <c r="H103" s="196"/>
      <c r="I103" s="196"/>
      <c r="J103" s="197">
        <f>J301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4"/>
      <c r="C104" s="133"/>
      <c r="D104" s="195" t="s">
        <v>110</v>
      </c>
      <c r="E104" s="196"/>
      <c r="F104" s="196"/>
      <c r="G104" s="196"/>
      <c r="H104" s="196"/>
      <c r="I104" s="196"/>
      <c r="J104" s="197">
        <f>J327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4"/>
      <c r="C105" s="133"/>
      <c r="D105" s="195" t="s">
        <v>111</v>
      </c>
      <c r="E105" s="196"/>
      <c r="F105" s="196"/>
      <c r="G105" s="196"/>
      <c r="H105" s="196"/>
      <c r="I105" s="196"/>
      <c r="J105" s="197">
        <f>J330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4"/>
      <c r="C106" s="133"/>
      <c r="D106" s="195" t="s">
        <v>112</v>
      </c>
      <c r="E106" s="196"/>
      <c r="F106" s="196"/>
      <c r="G106" s="196"/>
      <c r="H106" s="196"/>
      <c r="I106" s="196"/>
      <c r="J106" s="197">
        <f>J343</f>
        <v>0</v>
      </c>
      <c r="K106" s="133"/>
      <c r="L106" s="19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4"/>
      <c r="C107" s="133"/>
      <c r="D107" s="195" t="s">
        <v>113</v>
      </c>
      <c r="E107" s="196"/>
      <c r="F107" s="196"/>
      <c r="G107" s="196"/>
      <c r="H107" s="196"/>
      <c r="I107" s="196"/>
      <c r="J107" s="197">
        <f>J431</f>
        <v>0</v>
      </c>
      <c r="K107" s="133"/>
      <c r="L107" s="19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4"/>
      <c r="C108" s="133"/>
      <c r="D108" s="195" t="s">
        <v>114</v>
      </c>
      <c r="E108" s="196"/>
      <c r="F108" s="196"/>
      <c r="G108" s="196"/>
      <c r="H108" s="196"/>
      <c r="I108" s="196"/>
      <c r="J108" s="197">
        <f>J469</f>
        <v>0</v>
      </c>
      <c r="K108" s="133"/>
      <c r="L108" s="19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88"/>
      <c r="C109" s="189"/>
      <c r="D109" s="190" t="s">
        <v>115</v>
      </c>
      <c r="E109" s="191"/>
      <c r="F109" s="191"/>
      <c r="G109" s="191"/>
      <c r="H109" s="191"/>
      <c r="I109" s="191"/>
      <c r="J109" s="192">
        <f>J473</f>
        <v>0</v>
      </c>
      <c r="K109" s="189"/>
      <c r="L109" s="193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69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116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183" t="str">
        <f>E7</f>
        <v>Oprava propustku v km 120,430 v úseku Obrnice – Most</v>
      </c>
      <c r="F119" s="32"/>
      <c r="G119" s="32"/>
      <c r="H119" s="32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" customFormat="1" ht="12" customHeight="1">
      <c r="B120" s="21"/>
      <c r="C120" s="32" t="s">
        <v>96</v>
      </c>
      <c r="D120" s="22"/>
      <c r="E120" s="22"/>
      <c r="F120" s="22"/>
      <c r="G120" s="22"/>
      <c r="H120" s="22"/>
      <c r="I120" s="22"/>
      <c r="J120" s="22"/>
      <c r="K120" s="22"/>
      <c r="L120" s="20"/>
    </row>
    <row r="121" s="2" customFormat="1" ht="16.5" customHeight="1">
      <c r="A121" s="38"/>
      <c r="B121" s="39"/>
      <c r="C121" s="40"/>
      <c r="D121" s="40"/>
      <c r="E121" s="183" t="s">
        <v>97</v>
      </c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98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76" t="str">
        <f>E11</f>
        <v>001 - Propustek v km 120,430</v>
      </c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20</v>
      </c>
      <c r="D125" s="40"/>
      <c r="E125" s="40"/>
      <c r="F125" s="27" t="str">
        <f>F14</f>
        <v xml:space="preserve"> </v>
      </c>
      <c r="G125" s="40"/>
      <c r="H125" s="40"/>
      <c r="I125" s="32" t="s">
        <v>22</v>
      </c>
      <c r="J125" s="79" t="str">
        <f>IF(J14="","",J14)</f>
        <v>1. 3. 2021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24</v>
      </c>
      <c r="D127" s="40"/>
      <c r="E127" s="40"/>
      <c r="F127" s="27" t="str">
        <f>E17</f>
        <v xml:space="preserve"> </v>
      </c>
      <c r="G127" s="40"/>
      <c r="H127" s="40"/>
      <c r="I127" s="32" t="s">
        <v>29</v>
      </c>
      <c r="J127" s="36" t="str">
        <f>E23</f>
        <v xml:space="preserve"> 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5.15" customHeight="1">
      <c r="A128" s="38"/>
      <c r="B128" s="39"/>
      <c r="C128" s="32" t="s">
        <v>27</v>
      </c>
      <c r="D128" s="40"/>
      <c r="E128" s="40"/>
      <c r="F128" s="27" t="str">
        <f>IF(E20="","",E20)</f>
        <v>Vyplň údaj</v>
      </c>
      <c r="G128" s="40"/>
      <c r="H128" s="40"/>
      <c r="I128" s="32" t="s">
        <v>31</v>
      </c>
      <c r="J128" s="36" t="str">
        <f>E26</f>
        <v xml:space="preserve"> 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0.32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11" customFormat="1" ht="29.28" customHeight="1">
      <c r="A130" s="199"/>
      <c r="B130" s="200"/>
      <c r="C130" s="201" t="s">
        <v>117</v>
      </c>
      <c r="D130" s="202" t="s">
        <v>58</v>
      </c>
      <c r="E130" s="202" t="s">
        <v>54</v>
      </c>
      <c r="F130" s="202" t="s">
        <v>55</v>
      </c>
      <c r="G130" s="202" t="s">
        <v>118</v>
      </c>
      <c r="H130" s="202" t="s">
        <v>119</v>
      </c>
      <c r="I130" s="202" t="s">
        <v>120</v>
      </c>
      <c r="J130" s="202" t="s">
        <v>102</v>
      </c>
      <c r="K130" s="203" t="s">
        <v>121</v>
      </c>
      <c r="L130" s="204"/>
      <c r="M130" s="100" t="s">
        <v>1</v>
      </c>
      <c r="N130" s="101" t="s">
        <v>37</v>
      </c>
      <c r="O130" s="101" t="s">
        <v>122</v>
      </c>
      <c r="P130" s="101" t="s">
        <v>123</v>
      </c>
      <c r="Q130" s="101" t="s">
        <v>124</v>
      </c>
      <c r="R130" s="101" t="s">
        <v>125</v>
      </c>
      <c r="S130" s="101" t="s">
        <v>126</v>
      </c>
      <c r="T130" s="102" t="s">
        <v>127</v>
      </c>
      <c r="U130" s="199"/>
      <c r="V130" s="199"/>
      <c r="W130" s="199"/>
      <c r="X130" s="199"/>
      <c r="Y130" s="199"/>
      <c r="Z130" s="199"/>
      <c r="AA130" s="199"/>
      <c r="AB130" s="199"/>
      <c r="AC130" s="199"/>
      <c r="AD130" s="199"/>
      <c r="AE130" s="199"/>
    </row>
    <row r="131" s="2" customFormat="1" ht="22.8" customHeight="1">
      <c r="A131" s="38"/>
      <c r="B131" s="39"/>
      <c r="C131" s="107" t="s">
        <v>128</v>
      </c>
      <c r="D131" s="40"/>
      <c r="E131" s="40"/>
      <c r="F131" s="40"/>
      <c r="G131" s="40"/>
      <c r="H131" s="40"/>
      <c r="I131" s="40"/>
      <c r="J131" s="205">
        <f>BK131</f>
        <v>0</v>
      </c>
      <c r="K131" s="40"/>
      <c r="L131" s="44"/>
      <c r="M131" s="103"/>
      <c r="N131" s="206"/>
      <c r="O131" s="104"/>
      <c r="P131" s="207">
        <f>P132+P473</f>
        <v>0</v>
      </c>
      <c r="Q131" s="104"/>
      <c r="R131" s="207">
        <f>R132+R473</f>
        <v>658.33951987939997</v>
      </c>
      <c r="S131" s="104"/>
      <c r="T131" s="208">
        <f>T132+T473</f>
        <v>249.25501500000004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72</v>
      </c>
      <c r="AU131" s="17" t="s">
        <v>104</v>
      </c>
      <c r="BK131" s="209">
        <f>BK132+BK473</f>
        <v>0</v>
      </c>
    </row>
    <row r="132" s="12" customFormat="1" ht="25.92" customHeight="1">
      <c r="A132" s="12"/>
      <c r="B132" s="210"/>
      <c r="C132" s="211"/>
      <c r="D132" s="212" t="s">
        <v>72</v>
      </c>
      <c r="E132" s="213" t="s">
        <v>129</v>
      </c>
      <c r="F132" s="213" t="s">
        <v>130</v>
      </c>
      <c r="G132" s="211"/>
      <c r="H132" s="211"/>
      <c r="I132" s="214"/>
      <c r="J132" s="215">
        <f>BK132</f>
        <v>0</v>
      </c>
      <c r="K132" s="211"/>
      <c r="L132" s="216"/>
      <c r="M132" s="217"/>
      <c r="N132" s="218"/>
      <c r="O132" s="218"/>
      <c r="P132" s="219">
        <f>P133+P229+P246+P301+P327+P330+P343+P431+P469</f>
        <v>0</v>
      </c>
      <c r="Q132" s="218"/>
      <c r="R132" s="219">
        <f>R133+R229+R246+R301+R327+R330+R343+R431+R469</f>
        <v>658.08533337940003</v>
      </c>
      <c r="S132" s="218"/>
      <c r="T132" s="220">
        <f>T133+T229+T246+T301+T327+T330+T343+T431+T469</f>
        <v>249.25501500000004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1" t="s">
        <v>80</v>
      </c>
      <c r="AT132" s="222" t="s">
        <v>72</v>
      </c>
      <c r="AU132" s="222" t="s">
        <v>73</v>
      </c>
      <c r="AY132" s="221" t="s">
        <v>131</v>
      </c>
      <c r="BK132" s="223">
        <f>BK133+BK229+BK246+BK301+BK327+BK330+BK343+BK431+BK469</f>
        <v>0</v>
      </c>
    </row>
    <row r="133" s="12" customFormat="1" ht="22.8" customHeight="1">
      <c r="A133" s="12"/>
      <c r="B133" s="210"/>
      <c r="C133" s="211"/>
      <c r="D133" s="212" t="s">
        <v>72</v>
      </c>
      <c r="E133" s="224" t="s">
        <v>80</v>
      </c>
      <c r="F133" s="224" t="s">
        <v>132</v>
      </c>
      <c r="G133" s="211"/>
      <c r="H133" s="211"/>
      <c r="I133" s="214"/>
      <c r="J133" s="225">
        <f>BK133</f>
        <v>0</v>
      </c>
      <c r="K133" s="211"/>
      <c r="L133" s="216"/>
      <c r="M133" s="217"/>
      <c r="N133" s="218"/>
      <c r="O133" s="218"/>
      <c r="P133" s="219">
        <f>SUM(P134:P228)</f>
        <v>0</v>
      </c>
      <c r="Q133" s="218"/>
      <c r="R133" s="219">
        <f>SUM(R134:R228)</f>
        <v>311.54194383999999</v>
      </c>
      <c r="S133" s="218"/>
      <c r="T133" s="220">
        <f>SUM(T134:T228)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1" t="s">
        <v>80</v>
      </c>
      <c r="AT133" s="222" t="s">
        <v>72</v>
      </c>
      <c r="AU133" s="222" t="s">
        <v>80</v>
      </c>
      <c r="AY133" s="221" t="s">
        <v>131</v>
      </c>
      <c r="BK133" s="223">
        <f>SUM(BK134:BK228)</f>
        <v>0</v>
      </c>
    </row>
    <row r="134" s="2" customFormat="1">
      <c r="A134" s="38"/>
      <c r="B134" s="39"/>
      <c r="C134" s="226" t="s">
        <v>80</v>
      </c>
      <c r="D134" s="226" t="s">
        <v>133</v>
      </c>
      <c r="E134" s="227" t="s">
        <v>134</v>
      </c>
      <c r="F134" s="228" t="s">
        <v>135</v>
      </c>
      <c r="G134" s="229" t="s">
        <v>136</v>
      </c>
      <c r="H134" s="230">
        <v>150</v>
      </c>
      <c r="I134" s="231"/>
      <c r="J134" s="232">
        <f>ROUND(I134*H134,2)</f>
        <v>0</v>
      </c>
      <c r="K134" s="228" t="s">
        <v>137</v>
      </c>
      <c r="L134" s="44"/>
      <c r="M134" s="233" t="s">
        <v>1</v>
      </c>
      <c r="N134" s="234" t="s">
        <v>38</v>
      </c>
      <c r="O134" s="91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138</v>
      </c>
      <c r="AT134" s="237" t="s">
        <v>133</v>
      </c>
      <c r="AU134" s="237" t="s">
        <v>82</v>
      </c>
      <c r="AY134" s="17" t="s">
        <v>131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80</v>
      </c>
      <c r="BK134" s="238">
        <f>ROUND(I134*H134,2)</f>
        <v>0</v>
      </c>
      <c r="BL134" s="17" t="s">
        <v>138</v>
      </c>
      <c r="BM134" s="237" t="s">
        <v>139</v>
      </c>
    </row>
    <row r="135" s="2" customFormat="1">
      <c r="A135" s="38"/>
      <c r="B135" s="39"/>
      <c r="C135" s="40"/>
      <c r="D135" s="239" t="s">
        <v>140</v>
      </c>
      <c r="E135" s="40"/>
      <c r="F135" s="240" t="s">
        <v>141</v>
      </c>
      <c r="G135" s="40"/>
      <c r="H135" s="40"/>
      <c r="I135" s="241"/>
      <c r="J135" s="40"/>
      <c r="K135" s="40"/>
      <c r="L135" s="44"/>
      <c r="M135" s="242"/>
      <c r="N135" s="243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140</v>
      </c>
      <c r="AU135" s="17" t="s">
        <v>82</v>
      </c>
    </row>
    <row r="136" s="13" customFormat="1">
      <c r="A136" s="13"/>
      <c r="B136" s="244"/>
      <c r="C136" s="245"/>
      <c r="D136" s="239" t="s">
        <v>142</v>
      </c>
      <c r="E136" s="246" t="s">
        <v>1</v>
      </c>
      <c r="F136" s="247" t="s">
        <v>143</v>
      </c>
      <c r="G136" s="245"/>
      <c r="H136" s="246" t="s">
        <v>1</v>
      </c>
      <c r="I136" s="248"/>
      <c r="J136" s="245"/>
      <c r="K136" s="245"/>
      <c r="L136" s="249"/>
      <c r="M136" s="250"/>
      <c r="N136" s="251"/>
      <c r="O136" s="251"/>
      <c r="P136" s="251"/>
      <c r="Q136" s="251"/>
      <c r="R136" s="251"/>
      <c r="S136" s="251"/>
      <c r="T136" s="25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3" t="s">
        <v>142</v>
      </c>
      <c r="AU136" s="253" t="s">
        <v>82</v>
      </c>
      <c r="AV136" s="13" t="s">
        <v>80</v>
      </c>
      <c r="AW136" s="13" t="s">
        <v>30</v>
      </c>
      <c r="AX136" s="13" t="s">
        <v>73</v>
      </c>
      <c r="AY136" s="253" t="s">
        <v>131</v>
      </c>
    </row>
    <row r="137" s="14" customFormat="1">
      <c r="A137" s="14"/>
      <c r="B137" s="254"/>
      <c r="C137" s="255"/>
      <c r="D137" s="239" t="s">
        <v>142</v>
      </c>
      <c r="E137" s="256" t="s">
        <v>1</v>
      </c>
      <c r="F137" s="257" t="s">
        <v>144</v>
      </c>
      <c r="G137" s="255"/>
      <c r="H137" s="258">
        <v>60</v>
      </c>
      <c r="I137" s="259"/>
      <c r="J137" s="255"/>
      <c r="K137" s="255"/>
      <c r="L137" s="260"/>
      <c r="M137" s="261"/>
      <c r="N137" s="262"/>
      <c r="O137" s="262"/>
      <c r="P137" s="262"/>
      <c r="Q137" s="262"/>
      <c r="R137" s="262"/>
      <c r="S137" s="262"/>
      <c r="T137" s="26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4" t="s">
        <v>142</v>
      </c>
      <c r="AU137" s="264" t="s">
        <v>82</v>
      </c>
      <c r="AV137" s="14" t="s">
        <v>82</v>
      </c>
      <c r="AW137" s="14" t="s">
        <v>30</v>
      </c>
      <c r="AX137" s="14" t="s">
        <v>73</v>
      </c>
      <c r="AY137" s="264" t="s">
        <v>131</v>
      </c>
    </row>
    <row r="138" s="13" customFormat="1">
      <c r="A138" s="13"/>
      <c r="B138" s="244"/>
      <c r="C138" s="245"/>
      <c r="D138" s="239" t="s">
        <v>142</v>
      </c>
      <c r="E138" s="246" t="s">
        <v>1</v>
      </c>
      <c r="F138" s="247" t="s">
        <v>145</v>
      </c>
      <c r="G138" s="245"/>
      <c r="H138" s="246" t="s">
        <v>1</v>
      </c>
      <c r="I138" s="248"/>
      <c r="J138" s="245"/>
      <c r="K138" s="245"/>
      <c r="L138" s="249"/>
      <c r="M138" s="250"/>
      <c r="N138" s="251"/>
      <c r="O138" s="251"/>
      <c r="P138" s="251"/>
      <c r="Q138" s="251"/>
      <c r="R138" s="251"/>
      <c r="S138" s="251"/>
      <c r="T138" s="25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3" t="s">
        <v>142</v>
      </c>
      <c r="AU138" s="253" t="s">
        <v>82</v>
      </c>
      <c r="AV138" s="13" t="s">
        <v>80</v>
      </c>
      <c r="AW138" s="13" t="s">
        <v>30</v>
      </c>
      <c r="AX138" s="13" t="s">
        <v>73</v>
      </c>
      <c r="AY138" s="253" t="s">
        <v>131</v>
      </c>
    </row>
    <row r="139" s="14" customFormat="1">
      <c r="A139" s="14"/>
      <c r="B139" s="254"/>
      <c r="C139" s="255"/>
      <c r="D139" s="239" t="s">
        <v>142</v>
      </c>
      <c r="E139" s="256" t="s">
        <v>1</v>
      </c>
      <c r="F139" s="257" t="s">
        <v>146</v>
      </c>
      <c r="G139" s="255"/>
      <c r="H139" s="258">
        <v>90</v>
      </c>
      <c r="I139" s="259"/>
      <c r="J139" s="255"/>
      <c r="K139" s="255"/>
      <c r="L139" s="260"/>
      <c r="M139" s="261"/>
      <c r="N139" s="262"/>
      <c r="O139" s="262"/>
      <c r="P139" s="262"/>
      <c r="Q139" s="262"/>
      <c r="R139" s="262"/>
      <c r="S139" s="262"/>
      <c r="T139" s="26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4" t="s">
        <v>142</v>
      </c>
      <c r="AU139" s="264" t="s">
        <v>82</v>
      </c>
      <c r="AV139" s="14" t="s">
        <v>82</v>
      </c>
      <c r="AW139" s="14" t="s">
        <v>30</v>
      </c>
      <c r="AX139" s="14" t="s">
        <v>73</v>
      </c>
      <c r="AY139" s="264" t="s">
        <v>131</v>
      </c>
    </row>
    <row r="140" s="15" customFormat="1">
      <c r="A140" s="15"/>
      <c r="B140" s="265"/>
      <c r="C140" s="266"/>
      <c r="D140" s="239" t="s">
        <v>142</v>
      </c>
      <c r="E140" s="267" t="s">
        <v>1</v>
      </c>
      <c r="F140" s="268" t="s">
        <v>147</v>
      </c>
      <c r="G140" s="266"/>
      <c r="H140" s="269">
        <v>150</v>
      </c>
      <c r="I140" s="270"/>
      <c r="J140" s="266"/>
      <c r="K140" s="266"/>
      <c r="L140" s="271"/>
      <c r="M140" s="272"/>
      <c r="N140" s="273"/>
      <c r="O140" s="273"/>
      <c r="P140" s="273"/>
      <c r="Q140" s="273"/>
      <c r="R140" s="273"/>
      <c r="S140" s="273"/>
      <c r="T140" s="274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5" t="s">
        <v>142</v>
      </c>
      <c r="AU140" s="275" t="s">
        <v>82</v>
      </c>
      <c r="AV140" s="15" t="s">
        <v>138</v>
      </c>
      <c r="AW140" s="15" t="s">
        <v>30</v>
      </c>
      <c r="AX140" s="15" t="s">
        <v>80</v>
      </c>
      <c r="AY140" s="275" t="s">
        <v>131</v>
      </c>
    </row>
    <row r="141" s="2" customFormat="1">
      <c r="A141" s="38"/>
      <c r="B141" s="39"/>
      <c r="C141" s="226" t="s">
        <v>82</v>
      </c>
      <c r="D141" s="226" t="s">
        <v>133</v>
      </c>
      <c r="E141" s="227" t="s">
        <v>148</v>
      </c>
      <c r="F141" s="228" t="s">
        <v>149</v>
      </c>
      <c r="G141" s="229" t="s">
        <v>136</v>
      </c>
      <c r="H141" s="230">
        <v>150</v>
      </c>
      <c r="I141" s="231"/>
      <c r="J141" s="232">
        <f>ROUND(I141*H141,2)</f>
        <v>0</v>
      </c>
      <c r="K141" s="228" t="s">
        <v>137</v>
      </c>
      <c r="L141" s="44"/>
      <c r="M141" s="233" t="s">
        <v>1</v>
      </c>
      <c r="N141" s="234" t="s">
        <v>38</v>
      </c>
      <c r="O141" s="91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7" t="s">
        <v>138</v>
      </c>
      <c r="AT141" s="237" t="s">
        <v>133</v>
      </c>
      <c r="AU141" s="237" t="s">
        <v>82</v>
      </c>
      <c r="AY141" s="17" t="s">
        <v>131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7" t="s">
        <v>80</v>
      </c>
      <c r="BK141" s="238">
        <f>ROUND(I141*H141,2)</f>
        <v>0</v>
      </c>
      <c r="BL141" s="17" t="s">
        <v>138</v>
      </c>
      <c r="BM141" s="237" t="s">
        <v>150</v>
      </c>
    </row>
    <row r="142" s="2" customFormat="1">
      <c r="A142" s="38"/>
      <c r="B142" s="39"/>
      <c r="C142" s="40"/>
      <c r="D142" s="239" t="s">
        <v>140</v>
      </c>
      <c r="E142" s="40"/>
      <c r="F142" s="240" t="s">
        <v>151</v>
      </c>
      <c r="G142" s="40"/>
      <c r="H142" s="40"/>
      <c r="I142" s="241"/>
      <c r="J142" s="40"/>
      <c r="K142" s="40"/>
      <c r="L142" s="44"/>
      <c r="M142" s="242"/>
      <c r="N142" s="243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140</v>
      </c>
      <c r="AU142" s="17" t="s">
        <v>82</v>
      </c>
    </row>
    <row r="143" s="2" customFormat="1" ht="16.5" customHeight="1">
      <c r="A143" s="38"/>
      <c r="B143" s="39"/>
      <c r="C143" s="226" t="s">
        <v>152</v>
      </c>
      <c r="D143" s="226" t="s">
        <v>133</v>
      </c>
      <c r="E143" s="227" t="s">
        <v>153</v>
      </c>
      <c r="F143" s="228" t="s">
        <v>154</v>
      </c>
      <c r="G143" s="229" t="s">
        <v>155</v>
      </c>
      <c r="H143" s="230">
        <v>25</v>
      </c>
      <c r="I143" s="231"/>
      <c r="J143" s="232">
        <f>ROUND(I143*H143,2)</f>
        <v>0</v>
      </c>
      <c r="K143" s="228" t="s">
        <v>137</v>
      </c>
      <c r="L143" s="44"/>
      <c r="M143" s="233" t="s">
        <v>1</v>
      </c>
      <c r="N143" s="234" t="s">
        <v>38</v>
      </c>
      <c r="O143" s="91"/>
      <c r="P143" s="235">
        <f>O143*H143</f>
        <v>0</v>
      </c>
      <c r="Q143" s="235">
        <v>0.01004</v>
      </c>
      <c r="R143" s="235">
        <f>Q143*H143</f>
        <v>0.251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138</v>
      </c>
      <c r="AT143" s="237" t="s">
        <v>133</v>
      </c>
      <c r="AU143" s="237" t="s">
        <v>82</v>
      </c>
      <c r="AY143" s="17" t="s">
        <v>131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80</v>
      </c>
      <c r="BK143" s="238">
        <f>ROUND(I143*H143,2)</f>
        <v>0</v>
      </c>
      <c r="BL143" s="17" t="s">
        <v>138</v>
      </c>
      <c r="BM143" s="237" t="s">
        <v>156</v>
      </c>
    </row>
    <row r="144" s="2" customFormat="1">
      <c r="A144" s="38"/>
      <c r="B144" s="39"/>
      <c r="C144" s="40"/>
      <c r="D144" s="239" t="s">
        <v>140</v>
      </c>
      <c r="E144" s="40"/>
      <c r="F144" s="240" t="s">
        <v>157</v>
      </c>
      <c r="G144" s="40"/>
      <c r="H144" s="40"/>
      <c r="I144" s="241"/>
      <c r="J144" s="40"/>
      <c r="K144" s="40"/>
      <c r="L144" s="44"/>
      <c r="M144" s="242"/>
      <c r="N144" s="243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140</v>
      </c>
      <c r="AU144" s="17" t="s">
        <v>82</v>
      </c>
    </row>
    <row r="145" s="2" customFormat="1">
      <c r="A145" s="38"/>
      <c r="B145" s="39"/>
      <c r="C145" s="226" t="s">
        <v>138</v>
      </c>
      <c r="D145" s="226" t="s">
        <v>133</v>
      </c>
      <c r="E145" s="227" t="s">
        <v>158</v>
      </c>
      <c r="F145" s="228" t="s">
        <v>159</v>
      </c>
      <c r="G145" s="229" t="s">
        <v>155</v>
      </c>
      <c r="H145" s="230">
        <v>42</v>
      </c>
      <c r="I145" s="231"/>
      <c r="J145" s="232">
        <f>ROUND(I145*H145,2)</f>
        <v>0</v>
      </c>
      <c r="K145" s="228" t="s">
        <v>137</v>
      </c>
      <c r="L145" s="44"/>
      <c r="M145" s="233" t="s">
        <v>1</v>
      </c>
      <c r="N145" s="234" t="s">
        <v>38</v>
      </c>
      <c r="O145" s="91"/>
      <c r="P145" s="235">
        <f>O145*H145</f>
        <v>0</v>
      </c>
      <c r="Q145" s="235">
        <v>0.036904300000000001</v>
      </c>
      <c r="R145" s="235">
        <f>Q145*H145</f>
        <v>1.5499806</v>
      </c>
      <c r="S145" s="235">
        <v>0</v>
      </c>
      <c r="T145" s="23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7" t="s">
        <v>138</v>
      </c>
      <c r="AT145" s="237" t="s">
        <v>133</v>
      </c>
      <c r="AU145" s="237" t="s">
        <v>82</v>
      </c>
      <c r="AY145" s="17" t="s">
        <v>131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7" t="s">
        <v>80</v>
      </c>
      <c r="BK145" s="238">
        <f>ROUND(I145*H145,2)</f>
        <v>0</v>
      </c>
      <c r="BL145" s="17" t="s">
        <v>138</v>
      </c>
      <c r="BM145" s="237" t="s">
        <v>160</v>
      </c>
    </row>
    <row r="146" s="2" customFormat="1">
      <c r="A146" s="38"/>
      <c r="B146" s="39"/>
      <c r="C146" s="40"/>
      <c r="D146" s="239" t="s">
        <v>140</v>
      </c>
      <c r="E146" s="40"/>
      <c r="F146" s="240" t="s">
        <v>161</v>
      </c>
      <c r="G146" s="40"/>
      <c r="H146" s="40"/>
      <c r="I146" s="241"/>
      <c r="J146" s="40"/>
      <c r="K146" s="40"/>
      <c r="L146" s="44"/>
      <c r="M146" s="242"/>
      <c r="N146" s="243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140</v>
      </c>
      <c r="AU146" s="17" t="s">
        <v>82</v>
      </c>
    </row>
    <row r="147" s="2" customFormat="1">
      <c r="A147" s="38"/>
      <c r="B147" s="39"/>
      <c r="C147" s="40"/>
      <c r="D147" s="239" t="s">
        <v>162</v>
      </c>
      <c r="E147" s="40"/>
      <c r="F147" s="276" t="s">
        <v>163</v>
      </c>
      <c r="G147" s="40"/>
      <c r="H147" s="40"/>
      <c r="I147" s="241"/>
      <c r="J147" s="40"/>
      <c r="K147" s="40"/>
      <c r="L147" s="44"/>
      <c r="M147" s="242"/>
      <c r="N147" s="243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162</v>
      </c>
      <c r="AU147" s="17" t="s">
        <v>82</v>
      </c>
    </row>
    <row r="148" s="13" customFormat="1">
      <c r="A148" s="13"/>
      <c r="B148" s="244"/>
      <c r="C148" s="245"/>
      <c r="D148" s="239" t="s">
        <v>142</v>
      </c>
      <c r="E148" s="246" t="s">
        <v>1</v>
      </c>
      <c r="F148" s="247" t="s">
        <v>164</v>
      </c>
      <c r="G148" s="245"/>
      <c r="H148" s="246" t="s">
        <v>1</v>
      </c>
      <c r="I148" s="248"/>
      <c r="J148" s="245"/>
      <c r="K148" s="245"/>
      <c r="L148" s="249"/>
      <c r="M148" s="250"/>
      <c r="N148" s="251"/>
      <c r="O148" s="251"/>
      <c r="P148" s="251"/>
      <c r="Q148" s="251"/>
      <c r="R148" s="251"/>
      <c r="S148" s="251"/>
      <c r="T148" s="25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3" t="s">
        <v>142</v>
      </c>
      <c r="AU148" s="253" t="s">
        <v>82</v>
      </c>
      <c r="AV148" s="13" t="s">
        <v>80</v>
      </c>
      <c r="AW148" s="13" t="s">
        <v>30</v>
      </c>
      <c r="AX148" s="13" t="s">
        <v>73</v>
      </c>
      <c r="AY148" s="253" t="s">
        <v>131</v>
      </c>
    </row>
    <row r="149" s="14" customFormat="1">
      <c r="A149" s="14"/>
      <c r="B149" s="254"/>
      <c r="C149" s="255"/>
      <c r="D149" s="239" t="s">
        <v>142</v>
      </c>
      <c r="E149" s="256" t="s">
        <v>1</v>
      </c>
      <c r="F149" s="257" t="s">
        <v>165</v>
      </c>
      <c r="G149" s="255"/>
      <c r="H149" s="258">
        <v>14</v>
      </c>
      <c r="I149" s="259"/>
      <c r="J149" s="255"/>
      <c r="K149" s="255"/>
      <c r="L149" s="260"/>
      <c r="M149" s="261"/>
      <c r="N149" s="262"/>
      <c r="O149" s="262"/>
      <c r="P149" s="262"/>
      <c r="Q149" s="262"/>
      <c r="R149" s="262"/>
      <c r="S149" s="262"/>
      <c r="T149" s="26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4" t="s">
        <v>142</v>
      </c>
      <c r="AU149" s="264" t="s">
        <v>82</v>
      </c>
      <c r="AV149" s="14" t="s">
        <v>82</v>
      </c>
      <c r="AW149" s="14" t="s">
        <v>30</v>
      </c>
      <c r="AX149" s="14" t="s">
        <v>73</v>
      </c>
      <c r="AY149" s="264" t="s">
        <v>131</v>
      </c>
    </row>
    <row r="150" s="13" customFormat="1">
      <c r="A150" s="13"/>
      <c r="B150" s="244"/>
      <c r="C150" s="245"/>
      <c r="D150" s="239" t="s">
        <v>142</v>
      </c>
      <c r="E150" s="246" t="s">
        <v>1</v>
      </c>
      <c r="F150" s="247" t="s">
        <v>166</v>
      </c>
      <c r="G150" s="245"/>
      <c r="H150" s="246" t="s">
        <v>1</v>
      </c>
      <c r="I150" s="248"/>
      <c r="J150" s="245"/>
      <c r="K150" s="245"/>
      <c r="L150" s="249"/>
      <c r="M150" s="250"/>
      <c r="N150" s="251"/>
      <c r="O150" s="251"/>
      <c r="P150" s="251"/>
      <c r="Q150" s="251"/>
      <c r="R150" s="251"/>
      <c r="S150" s="251"/>
      <c r="T150" s="25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3" t="s">
        <v>142</v>
      </c>
      <c r="AU150" s="253" t="s">
        <v>82</v>
      </c>
      <c r="AV150" s="13" t="s">
        <v>80</v>
      </c>
      <c r="AW150" s="13" t="s">
        <v>30</v>
      </c>
      <c r="AX150" s="13" t="s">
        <v>73</v>
      </c>
      <c r="AY150" s="253" t="s">
        <v>131</v>
      </c>
    </row>
    <row r="151" s="14" customFormat="1">
      <c r="A151" s="14"/>
      <c r="B151" s="254"/>
      <c r="C151" s="255"/>
      <c r="D151" s="239" t="s">
        <v>142</v>
      </c>
      <c r="E151" s="256" t="s">
        <v>1</v>
      </c>
      <c r="F151" s="257" t="s">
        <v>165</v>
      </c>
      <c r="G151" s="255"/>
      <c r="H151" s="258">
        <v>14</v>
      </c>
      <c r="I151" s="259"/>
      <c r="J151" s="255"/>
      <c r="K151" s="255"/>
      <c r="L151" s="260"/>
      <c r="M151" s="261"/>
      <c r="N151" s="262"/>
      <c r="O151" s="262"/>
      <c r="P151" s="262"/>
      <c r="Q151" s="262"/>
      <c r="R151" s="262"/>
      <c r="S151" s="262"/>
      <c r="T151" s="26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4" t="s">
        <v>142</v>
      </c>
      <c r="AU151" s="264" t="s">
        <v>82</v>
      </c>
      <c r="AV151" s="14" t="s">
        <v>82</v>
      </c>
      <c r="AW151" s="14" t="s">
        <v>30</v>
      </c>
      <c r="AX151" s="14" t="s">
        <v>73</v>
      </c>
      <c r="AY151" s="264" t="s">
        <v>131</v>
      </c>
    </row>
    <row r="152" s="13" customFormat="1">
      <c r="A152" s="13"/>
      <c r="B152" s="244"/>
      <c r="C152" s="245"/>
      <c r="D152" s="239" t="s">
        <v>142</v>
      </c>
      <c r="E152" s="246" t="s">
        <v>1</v>
      </c>
      <c r="F152" s="247" t="s">
        <v>167</v>
      </c>
      <c r="G152" s="245"/>
      <c r="H152" s="246" t="s">
        <v>1</v>
      </c>
      <c r="I152" s="248"/>
      <c r="J152" s="245"/>
      <c r="K152" s="245"/>
      <c r="L152" s="249"/>
      <c r="M152" s="250"/>
      <c r="N152" s="251"/>
      <c r="O152" s="251"/>
      <c r="P152" s="251"/>
      <c r="Q152" s="251"/>
      <c r="R152" s="251"/>
      <c r="S152" s="251"/>
      <c r="T152" s="25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3" t="s">
        <v>142</v>
      </c>
      <c r="AU152" s="253" t="s">
        <v>82</v>
      </c>
      <c r="AV152" s="13" t="s">
        <v>80</v>
      </c>
      <c r="AW152" s="13" t="s">
        <v>30</v>
      </c>
      <c r="AX152" s="13" t="s">
        <v>73</v>
      </c>
      <c r="AY152" s="253" t="s">
        <v>131</v>
      </c>
    </row>
    <row r="153" s="14" customFormat="1">
      <c r="A153" s="14"/>
      <c r="B153" s="254"/>
      <c r="C153" s="255"/>
      <c r="D153" s="239" t="s">
        <v>142</v>
      </c>
      <c r="E153" s="256" t="s">
        <v>1</v>
      </c>
      <c r="F153" s="257" t="s">
        <v>165</v>
      </c>
      <c r="G153" s="255"/>
      <c r="H153" s="258">
        <v>14</v>
      </c>
      <c r="I153" s="259"/>
      <c r="J153" s="255"/>
      <c r="K153" s="255"/>
      <c r="L153" s="260"/>
      <c r="M153" s="261"/>
      <c r="N153" s="262"/>
      <c r="O153" s="262"/>
      <c r="P153" s="262"/>
      <c r="Q153" s="262"/>
      <c r="R153" s="262"/>
      <c r="S153" s="262"/>
      <c r="T153" s="26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4" t="s">
        <v>142</v>
      </c>
      <c r="AU153" s="264" t="s">
        <v>82</v>
      </c>
      <c r="AV153" s="14" t="s">
        <v>82</v>
      </c>
      <c r="AW153" s="14" t="s">
        <v>30</v>
      </c>
      <c r="AX153" s="14" t="s">
        <v>73</v>
      </c>
      <c r="AY153" s="264" t="s">
        <v>131</v>
      </c>
    </row>
    <row r="154" s="15" customFormat="1">
      <c r="A154" s="15"/>
      <c r="B154" s="265"/>
      <c r="C154" s="266"/>
      <c r="D154" s="239" t="s">
        <v>142</v>
      </c>
      <c r="E154" s="267" t="s">
        <v>1</v>
      </c>
      <c r="F154" s="268" t="s">
        <v>147</v>
      </c>
      <c r="G154" s="266"/>
      <c r="H154" s="269">
        <v>42</v>
      </c>
      <c r="I154" s="270"/>
      <c r="J154" s="266"/>
      <c r="K154" s="266"/>
      <c r="L154" s="271"/>
      <c r="M154" s="272"/>
      <c r="N154" s="273"/>
      <c r="O154" s="273"/>
      <c r="P154" s="273"/>
      <c r="Q154" s="273"/>
      <c r="R154" s="273"/>
      <c r="S154" s="273"/>
      <c r="T154" s="274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75" t="s">
        <v>142</v>
      </c>
      <c r="AU154" s="275" t="s">
        <v>82</v>
      </c>
      <c r="AV154" s="15" t="s">
        <v>138</v>
      </c>
      <c r="AW154" s="15" t="s">
        <v>30</v>
      </c>
      <c r="AX154" s="15" t="s">
        <v>80</v>
      </c>
      <c r="AY154" s="275" t="s">
        <v>131</v>
      </c>
    </row>
    <row r="155" s="2" customFormat="1">
      <c r="A155" s="38"/>
      <c r="B155" s="39"/>
      <c r="C155" s="226" t="s">
        <v>168</v>
      </c>
      <c r="D155" s="226" t="s">
        <v>133</v>
      </c>
      <c r="E155" s="227" t="s">
        <v>169</v>
      </c>
      <c r="F155" s="228" t="s">
        <v>170</v>
      </c>
      <c r="G155" s="229" t="s">
        <v>136</v>
      </c>
      <c r="H155" s="230">
        <v>24.300000000000001</v>
      </c>
      <c r="I155" s="231"/>
      <c r="J155" s="232">
        <f>ROUND(I155*H155,2)</f>
        <v>0</v>
      </c>
      <c r="K155" s="228" t="s">
        <v>137</v>
      </c>
      <c r="L155" s="44"/>
      <c r="M155" s="233" t="s">
        <v>1</v>
      </c>
      <c r="N155" s="234" t="s">
        <v>38</v>
      </c>
      <c r="O155" s="91"/>
      <c r="P155" s="235">
        <f>O155*H155</f>
        <v>0</v>
      </c>
      <c r="Q155" s="235">
        <v>0</v>
      </c>
      <c r="R155" s="235">
        <f>Q155*H155</f>
        <v>0</v>
      </c>
      <c r="S155" s="235">
        <v>0</v>
      </c>
      <c r="T155" s="23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7" t="s">
        <v>138</v>
      </c>
      <c r="AT155" s="237" t="s">
        <v>133</v>
      </c>
      <c r="AU155" s="237" t="s">
        <v>82</v>
      </c>
      <c r="AY155" s="17" t="s">
        <v>131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7" t="s">
        <v>80</v>
      </c>
      <c r="BK155" s="238">
        <f>ROUND(I155*H155,2)</f>
        <v>0</v>
      </c>
      <c r="BL155" s="17" t="s">
        <v>138</v>
      </c>
      <c r="BM155" s="237" t="s">
        <v>171</v>
      </c>
    </row>
    <row r="156" s="2" customFormat="1">
      <c r="A156" s="38"/>
      <c r="B156" s="39"/>
      <c r="C156" s="40"/>
      <c r="D156" s="239" t="s">
        <v>140</v>
      </c>
      <c r="E156" s="40"/>
      <c r="F156" s="240" t="s">
        <v>172</v>
      </c>
      <c r="G156" s="40"/>
      <c r="H156" s="40"/>
      <c r="I156" s="241"/>
      <c r="J156" s="40"/>
      <c r="K156" s="40"/>
      <c r="L156" s="44"/>
      <c r="M156" s="242"/>
      <c r="N156" s="243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140</v>
      </c>
      <c r="AU156" s="17" t="s">
        <v>82</v>
      </c>
    </row>
    <row r="157" s="13" customFormat="1">
      <c r="A157" s="13"/>
      <c r="B157" s="244"/>
      <c r="C157" s="245"/>
      <c r="D157" s="239" t="s">
        <v>142</v>
      </c>
      <c r="E157" s="246" t="s">
        <v>1</v>
      </c>
      <c r="F157" s="247" t="s">
        <v>143</v>
      </c>
      <c r="G157" s="245"/>
      <c r="H157" s="246" t="s">
        <v>1</v>
      </c>
      <c r="I157" s="248"/>
      <c r="J157" s="245"/>
      <c r="K157" s="245"/>
      <c r="L157" s="249"/>
      <c r="M157" s="250"/>
      <c r="N157" s="251"/>
      <c r="O157" s="251"/>
      <c r="P157" s="251"/>
      <c r="Q157" s="251"/>
      <c r="R157" s="251"/>
      <c r="S157" s="251"/>
      <c r="T157" s="25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3" t="s">
        <v>142</v>
      </c>
      <c r="AU157" s="253" t="s">
        <v>82</v>
      </c>
      <c r="AV157" s="13" t="s">
        <v>80</v>
      </c>
      <c r="AW157" s="13" t="s">
        <v>30</v>
      </c>
      <c r="AX157" s="13" t="s">
        <v>73</v>
      </c>
      <c r="AY157" s="253" t="s">
        <v>131</v>
      </c>
    </row>
    <row r="158" s="14" customFormat="1">
      <c r="A158" s="14"/>
      <c r="B158" s="254"/>
      <c r="C158" s="255"/>
      <c r="D158" s="239" t="s">
        <v>142</v>
      </c>
      <c r="E158" s="256" t="s">
        <v>1</v>
      </c>
      <c r="F158" s="257" t="s">
        <v>173</v>
      </c>
      <c r="G158" s="255"/>
      <c r="H158" s="258">
        <v>16.800000000000001</v>
      </c>
      <c r="I158" s="259"/>
      <c r="J158" s="255"/>
      <c r="K158" s="255"/>
      <c r="L158" s="260"/>
      <c r="M158" s="261"/>
      <c r="N158" s="262"/>
      <c r="O158" s="262"/>
      <c r="P158" s="262"/>
      <c r="Q158" s="262"/>
      <c r="R158" s="262"/>
      <c r="S158" s="262"/>
      <c r="T158" s="26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4" t="s">
        <v>142</v>
      </c>
      <c r="AU158" s="264" t="s">
        <v>82</v>
      </c>
      <c r="AV158" s="14" t="s">
        <v>82</v>
      </c>
      <c r="AW158" s="14" t="s">
        <v>30</v>
      </c>
      <c r="AX158" s="14" t="s">
        <v>73</v>
      </c>
      <c r="AY158" s="264" t="s">
        <v>131</v>
      </c>
    </row>
    <row r="159" s="13" customFormat="1">
      <c r="A159" s="13"/>
      <c r="B159" s="244"/>
      <c r="C159" s="245"/>
      <c r="D159" s="239" t="s">
        <v>142</v>
      </c>
      <c r="E159" s="246" t="s">
        <v>1</v>
      </c>
      <c r="F159" s="247" t="s">
        <v>145</v>
      </c>
      <c r="G159" s="245"/>
      <c r="H159" s="246" t="s">
        <v>1</v>
      </c>
      <c r="I159" s="248"/>
      <c r="J159" s="245"/>
      <c r="K159" s="245"/>
      <c r="L159" s="249"/>
      <c r="M159" s="250"/>
      <c r="N159" s="251"/>
      <c r="O159" s="251"/>
      <c r="P159" s="251"/>
      <c r="Q159" s="251"/>
      <c r="R159" s="251"/>
      <c r="S159" s="251"/>
      <c r="T159" s="25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3" t="s">
        <v>142</v>
      </c>
      <c r="AU159" s="253" t="s">
        <v>82</v>
      </c>
      <c r="AV159" s="13" t="s">
        <v>80</v>
      </c>
      <c r="AW159" s="13" t="s">
        <v>30</v>
      </c>
      <c r="AX159" s="13" t="s">
        <v>73</v>
      </c>
      <c r="AY159" s="253" t="s">
        <v>131</v>
      </c>
    </row>
    <row r="160" s="14" customFormat="1">
      <c r="A160" s="14"/>
      <c r="B160" s="254"/>
      <c r="C160" s="255"/>
      <c r="D160" s="239" t="s">
        <v>142</v>
      </c>
      <c r="E160" s="256" t="s">
        <v>1</v>
      </c>
      <c r="F160" s="257" t="s">
        <v>174</v>
      </c>
      <c r="G160" s="255"/>
      <c r="H160" s="258">
        <v>7.5</v>
      </c>
      <c r="I160" s="259"/>
      <c r="J160" s="255"/>
      <c r="K160" s="255"/>
      <c r="L160" s="260"/>
      <c r="M160" s="261"/>
      <c r="N160" s="262"/>
      <c r="O160" s="262"/>
      <c r="P160" s="262"/>
      <c r="Q160" s="262"/>
      <c r="R160" s="262"/>
      <c r="S160" s="262"/>
      <c r="T160" s="26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4" t="s">
        <v>142</v>
      </c>
      <c r="AU160" s="264" t="s">
        <v>82</v>
      </c>
      <c r="AV160" s="14" t="s">
        <v>82</v>
      </c>
      <c r="AW160" s="14" t="s">
        <v>30</v>
      </c>
      <c r="AX160" s="14" t="s">
        <v>73</v>
      </c>
      <c r="AY160" s="264" t="s">
        <v>131</v>
      </c>
    </row>
    <row r="161" s="15" customFormat="1">
      <c r="A161" s="15"/>
      <c r="B161" s="265"/>
      <c r="C161" s="266"/>
      <c r="D161" s="239" t="s">
        <v>142</v>
      </c>
      <c r="E161" s="267" t="s">
        <v>1</v>
      </c>
      <c r="F161" s="268" t="s">
        <v>147</v>
      </c>
      <c r="G161" s="266"/>
      <c r="H161" s="269">
        <v>24.300000000000001</v>
      </c>
      <c r="I161" s="270"/>
      <c r="J161" s="266"/>
      <c r="K161" s="266"/>
      <c r="L161" s="271"/>
      <c r="M161" s="272"/>
      <c r="N161" s="273"/>
      <c r="O161" s="273"/>
      <c r="P161" s="273"/>
      <c r="Q161" s="273"/>
      <c r="R161" s="273"/>
      <c r="S161" s="273"/>
      <c r="T161" s="274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5" t="s">
        <v>142</v>
      </c>
      <c r="AU161" s="275" t="s">
        <v>82</v>
      </c>
      <c r="AV161" s="15" t="s">
        <v>138</v>
      </c>
      <c r="AW161" s="15" t="s">
        <v>30</v>
      </c>
      <c r="AX161" s="15" t="s">
        <v>80</v>
      </c>
      <c r="AY161" s="275" t="s">
        <v>131</v>
      </c>
    </row>
    <row r="162" s="2" customFormat="1">
      <c r="A162" s="38"/>
      <c r="B162" s="39"/>
      <c r="C162" s="226" t="s">
        <v>175</v>
      </c>
      <c r="D162" s="226" t="s">
        <v>133</v>
      </c>
      <c r="E162" s="227" t="s">
        <v>176</v>
      </c>
      <c r="F162" s="228" t="s">
        <v>177</v>
      </c>
      <c r="G162" s="229" t="s">
        <v>178</v>
      </c>
      <c r="H162" s="230">
        <v>373.75</v>
      </c>
      <c r="I162" s="231"/>
      <c r="J162" s="232">
        <f>ROUND(I162*H162,2)</f>
        <v>0</v>
      </c>
      <c r="K162" s="228" t="s">
        <v>137</v>
      </c>
      <c r="L162" s="44"/>
      <c r="M162" s="233" t="s">
        <v>1</v>
      </c>
      <c r="N162" s="234" t="s">
        <v>38</v>
      </c>
      <c r="O162" s="91"/>
      <c r="P162" s="235">
        <f>O162*H162</f>
        <v>0</v>
      </c>
      <c r="Q162" s="235">
        <v>0</v>
      </c>
      <c r="R162" s="235">
        <f>Q162*H162</f>
        <v>0</v>
      </c>
      <c r="S162" s="235">
        <v>0</v>
      </c>
      <c r="T162" s="23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7" t="s">
        <v>138</v>
      </c>
      <c r="AT162" s="237" t="s">
        <v>133</v>
      </c>
      <c r="AU162" s="237" t="s">
        <v>82</v>
      </c>
      <c r="AY162" s="17" t="s">
        <v>131</v>
      </c>
      <c r="BE162" s="238">
        <f>IF(N162="základní",J162,0)</f>
        <v>0</v>
      </c>
      <c r="BF162" s="238">
        <f>IF(N162="snížená",J162,0)</f>
        <v>0</v>
      </c>
      <c r="BG162" s="238">
        <f>IF(N162="zákl. přenesená",J162,0)</f>
        <v>0</v>
      </c>
      <c r="BH162" s="238">
        <f>IF(N162="sníž. přenesená",J162,0)</f>
        <v>0</v>
      </c>
      <c r="BI162" s="238">
        <f>IF(N162="nulová",J162,0)</f>
        <v>0</v>
      </c>
      <c r="BJ162" s="17" t="s">
        <v>80</v>
      </c>
      <c r="BK162" s="238">
        <f>ROUND(I162*H162,2)</f>
        <v>0</v>
      </c>
      <c r="BL162" s="17" t="s">
        <v>138</v>
      </c>
      <c r="BM162" s="237" t="s">
        <v>179</v>
      </c>
    </row>
    <row r="163" s="2" customFormat="1">
      <c r="A163" s="38"/>
      <c r="B163" s="39"/>
      <c r="C163" s="40"/>
      <c r="D163" s="239" t="s">
        <v>140</v>
      </c>
      <c r="E163" s="40"/>
      <c r="F163" s="240" t="s">
        <v>180</v>
      </c>
      <c r="G163" s="40"/>
      <c r="H163" s="40"/>
      <c r="I163" s="241"/>
      <c r="J163" s="40"/>
      <c r="K163" s="40"/>
      <c r="L163" s="44"/>
      <c r="M163" s="242"/>
      <c r="N163" s="243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140</v>
      </c>
      <c r="AU163" s="17" t="s">
        <v>82</v>
      </c>
    </row>
    <row r="164" s="14" customFormat="1">
      <c r="A164" s="14"/>
      <c r="B164" s="254"/>
      <c r="C164" s="255"/>
      <c r="D164" s="239" t="s">
        <v>142</v>
      </c>
      <c r="E164" s="256" t="s">
        <v>1</v>
      </c>
      <c r="F164" s="257" t="s">
        <v>181</v>
      </c>
      <c r="G164" s="255"/>
      <c r="H164" s="258">
        <v>373.75</v>
      </c>
      <c r="I164" s="259"/>
      <c r="J164" s="255"/>
      <c r="K164" s="255"/>
      <c r="L164" s="260"/>
      <c r="M164" s="261"/>
      <c r="N164" s="262"/>
      <c r="O164" s="262"/>
      <c r="P164" s="262"/>
      <c r="Q164" s="262"/>
      <c r="R164" s="262"/>
      <c r="S164" s="262"/>
      <c r="T164" s="26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4" t="s">
        <v>142</v>
      </c>
      <c r="AU164" s="264" t="s">
        <v>82</v>
      </c>
      <c r="AV164" s="14" t="s">
        <v>82</v>
      </c>
      <c r="AW164" s="14" t="s">
        <v>30</v>
      </c>
      <c r="AX164" s="14" t="s">
        <v>80</v>
      </c>
      <c r="AY164" s="264" t="s">
        <v>131</v>
      </c>
    </row>
    <row r="165" s="2" customFormat="1">
      <c r="A165" s="38"/>
      <c r="B165" s="39"/>
      <c r="C165" s="226" t="s">
        <v>182</v>
      </c>
      <c r="D165" s="226" t="s">
        <v>133</v>
      </c>
      <c r="E165" s="227" t="s">
        <v>183</v>
      </c>
      <c r="F165" s="228" t="s">
        <v>184</v>
      </c>
      <c r="G165" s="229" t="s">
        <v>178</v>
      </c>
      <c r="H165" s="230">
        <v>373.75</v>
      </c>
      <c r="I165" s="231"/>
      <c r="J165" s="232">
        <f>ROUND(I165*H165,2)</f>
        <v>0</v>
      </c>
      <c r="K165" s="228" t="s">
        <v>137</v>
      </c>
      <c r="L165" s="44"/>
      <c r="M165" s="233" t="s">
        <v>1</v>
      </c>
      <c r="N165" s="234" t="s">
        <v>38</v>
      </c>
      <c r="O165" s="91"/>
      <c r="P165" s="235">
        <f>O165*H165</f>
        <v>0</v>
      </c>
      <c r="Q165" s="235">
        <v>0</v>
      </c>
      <c r="R165" s="235">
        <f>Q165*H165</f>
        <v>0</v>
      </c>
      <c r="S165" s="235">
        <v>0</v>
      </c>
      <c r="T165" s="23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7" t="s">
        <v>138</v>
      </c>
      <c r="AT165" s="237" t="s">
        <v>133</v>
      </c>
      <c r="AU165" s="237" t="s">
        <v>82</v>
      </c>
      <c r="AY165" s="17" t="s">
        <v>131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7" t="s">
        <v>80</v>
      </c>
      <c r="BK165" s="238">
        <f>ROUND(I165*H165,2)</f>
        <v>0</v>
      </c>
      <c r="BL165" s="17" t="s">
        <v>138</v>
      </c>
      <c r="BM165" s="237" t="s">
        <v>185</v>
      </c>
    </row>
    <row r="166" s="2" customFormat="1">
      <c r="A166" s="38"/>
      <c r="B166" s="39"/>
      <c r="C166" s="40"/>
      <c r="D166" s="239" t="s">
        <v>140</v>
      </c>
      <c r="E166" s="40"/>
      <c r="F166" s="240" t="s">
        <v>186</v>
      </c>
      <c r="G166" s="40"/>
      <c r="H166" s="40"/>
      <c r="I166" s="241"/>
      <c r="J166" s="40"/>
      <c r="K166" s="40"/>
      <c r="L166" s="44"/>
      <c r="M166" s="242"/>
      <c r="N166" s="243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140</v>
      </c>
      <c r="AU166" s="17" t="s">
        <v>82</v>
      </c>
    </row>
    <row r="167" s="2" customFormat="1">
      <c r="A167" s="38"/>
      <c r="B167" s="39"/>
      <c r="C167" s="226" t="s">
        <v>187</v>
      </c>
      <c r="D167" s="226" t="s">
        <v>133</v>
      </c>
      <c r="E167" s="227" t="s">
        <v>188</v>
      </c>
      <c r="F167" s="228" t="s">
        <v>189</v>
      </c>
      <c r="G167" s="229" t="s">
        <v>178</v>
      </c>
      <c r="H167" s="230">
        <v>42</v>
      </c>
      <c r="I167" s="231"/>
      <c r="J167" s="232">
        <f>ROUND(I167*H167,2)</f>
        <v>0</v>
      </c>
      <c r="K167" s="228" t="s">
        <v>137</v>
      </c>
      <c r="L167" s="44"/>
      <c r="M167" s="233" t="s">
        <v>1</v>
      </c>
      <c r="N167" s="234" t="s">
        <v>38</v>
      </c>
      <c r="O167" s="91"/>
      <c r="P167" s="235">
        <f>O167*H167</f>
        <v>0</v>
      </c>
      <c r="Q167" s="235">
        <v>0</v>
      </c>
      <c r="R167" s="235">
        <f>Q167*H167</f>
        <v>0</v>
      </c>
      <c r="S167" s="235">
        <v>0</v>
      </c>
      <c r="T167" s="23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7" t="s">
        <v>138</v>
      </c>
      <c r="AT167" s="237" t="s">
        <v>133</v>
      </c>
      <c r="AU167" s="237" t="s">
        <v>82</v>
      </c>
      <c r="AY167" s="17" t="s">
        <v>131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7" t="s">
        <v>80</v>
      </c>
      <c r="BK167" s="238">
        <f>ROUND(I167*H167,2)</f>
        <v>0</v>
      </c>
      <c r="BL167" s="17" t="s">
        <v>138</v>
      </c>
      <c r="BM167" s="237" t="s">
        <v>190</v>
      </c>
    </row>
    <row r="168" s="2" customFormat="1">
      <c r="A168" s="38"/>
      <c r="B168" s="39"/>
      <c r="C168" s="40"/>
      <c r="D168" s="239" t="s">
        <v>140</v>
      </c>
      <c r="E168" s="40"/>
      <c r="F168" s="240" t="s">
        <v>191</v>
      </c>
      <c r="G168" s="40"/>
      <c r="H168" s="40"/>
      <c r="I168" s="241"/>
      <c r="J168" s="40"/>
      <c r="K168" s="40"/>
      <c r="L168" s="44"/>
      <c r="M168" s="242"/>
      <c r="N168" s="243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140</v>
      </c>
      <c r="AU168" s="17" t="s">
        <v>82</v>
      </c>
    </row>
    <row r="169" s="13" customFormat="1">
      <c r="A169" s="13"/>
      <c r="B169" s="244"/>
      <c r="C169" s="245"/>
      <c r="D169" s="239" t="s">
        <v>142</v>
      </c>
      <c r="E169" s="246" t="s">
        <v>1</v>
      </c>
      <c r="F169" s="247" t="s">
        <v>192</v>
      </c>
      <c r="G169" s="245"/>
      <c r="H169" s="246" t="s">
        <v>1</v>
      </c>
      <c r="I169" s="248"/>
      <c r="J169" s="245"/>
      <c r="K169" s="245"/>
      <c r="L169" s="249"/>
      <c r="M169" s="250"/>
      <c r="N169" s="251"/>
      <c r="O169" s="251"/>
      <c r="P169" s="251"/>
      <c r="Q169" s="251"/>
      <c r="R169" s="251"/>
      <c r="S169" s="251"/>
      <c r="T169" s="25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3" t="s">
        <v>142</v>
      </c>
      <c r="AU169" s="253" t="s">
        <v>82</v>
      </c>
      <c r="AV169" s="13" t="s">
        <v>80</v>
      </c>
      <c r="AW169" s="13" t="s">
        <v>30</v>
      </c>
      <c r="AX169" s="13" t="s">
        <v>73</v>
      </c>
      <c r="AY169" s="253" t="s">
        <v>131</v>
      </c>
    </row>
    <row r="170" s="14" customFormat="1">
      <c r="A170" s="14"/>
      <c r="B170" s="254"/>
      <c r="C170" s="255"/>
      <c r="D170" s="239" t="s">
        <v>142</v>
      </c>
      <c r="E170" s="256" t="s">
        <v>1</v>
      </c>
      <c r="F170" s="257" t="s">
        <v>193</v>
      </c>
      <c r="G170" s="255"/>
      <c r="H170" s="258">
        <v>42</v>
      </c>
      <c r="I170" s="259"/>
      <c r="J170" s="255"/>
      <c r="K170" s="255"/>
      <c r="L170" s="260"/>
      <c r="M170" s="261"/>
      <c r="N170" s="262"/>
      <c r="O170" s="262"/>
      <c r="P170" s="262"/>
      <c r="Q170" s="262"/>
      <c r="R170" s="262"/>
      <c r="S170" s="262"/>
      <c r="T170" s="26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4" t="s">
        <v>142</v>
      </c>
      <c r="AU170" s="264" t="s">
        <v>82</v>
      </c>
      <c r="AV170" s="14" t="s">
        <v>82</v>
      </c>
      <c r="AW170" s="14" t="s">
        <v>30</v>
      </c>
      <c r="AX170" s="14" t="s">
        <v>73</v>
      </c>
      <c r="AY170" s="264" t="s">
        <v>131</v>
      </c>
    </row>
    <row r="171" s="15" customFormat="1">
      <c r="A171" s="15"/>
      <c r="B171" s="265"/>
      <c r="C171" s="266"/>
      <c r="D171" s="239" t="s">
        <v>142</v>
      </c>
      <c r="E171" s="267" t="s">
        <v>1</v>
      </c>
      <c r="F171" s="268" t="s">
        <v>147</v>
      </c>
      <c r="G171" s="266"/>
      <c r="H171" s="269">
        <v>42</v>
      </c>
      <c r="I171" s="270"/>
      <c r="J171" s="266"/>
      <c r="K171" s="266"/>
      <c r="L171" s="271"/>
      <c r="M171" s="272"/>
      <c r="N171" s="273"/>
      <c r="O171" s="273"/>
      <c r="P171" s="273"/>
      <c r="Q171" s="273"/>
      <c r="R171" s="273"/>
      <c r="S171" s="273"/>
      <c r="T171" s="274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75" t="s">
        <v>142</v>
      </c>
      <c r="AU171" s="275" t="s">
        <v>82</v>
      </c>
      <c r="AV171" s="15" t="s">
        <v>138</v>
      </c>
      <c r="AW171" s="15" t="s">
        <v>30</v>
      </c>
      <c r="AX171" s="15" t="s">
        <v>80</v>
      </c>
      <c r="AY171" s="275" t="s">
        <v>131</v>
      </c>
    </row>
    <row r="172" s="2" customFormat="1">
      <c r="A172" s="38"/>
      <c r="B172" s="39"/>
      <c r="C172" s="226" t="s">
        <v>194</v>
      </c>
      <c r="D172" s="226" t="s">
        <v>133</v>
      </c>
      <c r="E172" s="227" t="s">
        <v>195</v>
      </c>
      <c r="F172" s="228" t="s">
        <v>196</v>
      </c>
      <c r="G172" s="229" t="s">
        <v>136</v>
      </c>
      <c r="H172" s="230">
        <v>5.5</v>
      </c>
      <c r="I172" s="231"/>
      <c r="J172" s="232">
        <f>ROUND(I172*H172,2)</f>
        <v>0</v>
      </c>
      <c r="K172" s="228" t="s">
        <v>137</v>
      </c>
      <c r="L172" s="44"/>
      <c r="M172" s="233" t="s">
        <v>1</v>
      </c>
      <c r="N172" s="234" t="s">
        <v>38</v>
      </c>
      <c r="O172" s="91"/>
      <c r="P172" s="235">
        <f>O172*H172</f>
        <v>0</v>
      </c>
      <c r="Q172" s="235">
        <v>0</v>
      </c>
      <c r="R172" s="235">
        <f>Q172*H172</f>
        <v>0</v>
      </c>
      <c r="S172" s="235">
        <v>0</v>
      </c>
      <c r="T172" s="23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7" t="s">
        <v>138</v>
      </c>
      <c r="AT172" s="237" t="s">
        <v>133</v>
      </c>
      <c r="AU172" s="237" t="s">
        <v>82</v>
      </c>
      <c r="AY172" s="17" t="s">
        <v>131</v>
      </c>
      <c r="BE172" s="238">
        <f>IF(N172="základní",J172,0)</f>
        <v>0</v>
      </c>
      <c r="BF172" s="238">
        <f>IF(N172="snížená",J172,0)</f>
        <v>0</v>
      </c>
      <c r="BG172" s="238">
        <f>IF(N172="zákl. přenesená",J172,0)</f>
        <v>0</v>
      </c>
      <c r="BH172" s="238">
        <f>IF(N172="sníž. přenesená",J172,0)</f>
        <v>0</v>
      </c>
      <c r="BI172" s="238">
        <f>IF(N172="nulová",J172,0)</f>
        <v>0</v>
      </c>
      <c r="BJ172" s="17" t="s">
        <v>80</v>
      </c>
      <c r="BK172" s="238">
        <f>ROUND(I172*H172,2)</f>
        <v>0</v>
      </c>
      <c r="BL172" s="17" t="s">
        <v>138</v>
      </c>
      <c r="BM172" s="237" t="s">
        <v>197</v>
      </c>
    </row>
    <row r="173" s="2" customFormat="1">
      <c r="A173" s="38"/>
      <c r="B173" s="39"/>
      <c r="C173" s="40"/>
      <c r="D173" s="239" t="s">
        <v>140</v>
      </c>
      <c r="E173" s="40"/>
      <c r="F173" s="240" t="s">
        <v>198</v>
      </c>
      <c r="G173" s="40"/>
      <c r="H173" s="40"/>
      <c r="I173" s="241"/>
      <c r="J173" s="40"/>
      <c r="K173" s="40"/>
      <c r="L173" s="44"/>
      <c r="M173" s="242"/>
      <c r="N173" s="243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140</v>
      </c>
      <c r="AU173" s="17" t="s">
        <v>82</v>
      </c>
    </row>
    <row r="174" s="13" customFormat="1">
      <c r="A174" s="13"/>
      <c r="B174" s="244"/>
      <c r="C174" s="245"/>
      <c r="D174" s="239" t="s">
        <v>142</v>
      </c>
      <c r="E174" s="246" t="s">
        <v>1</v>
      </c>
      <c r="F174" s="247" t="s">
        <v>199</v>
      </c>
      <c r="G174" s="245"/>
      <c r="H174" s="246" t="s">
        <v>1</v>
      </c>
      <c r="I174" s="248"/>
      <c r="J174" s="245"/>
      <c r="K174" s="245"/>
      <c r="L174" s="249"/>
      <c r="M174" s="250"/>
      <c r="N174" s="251"/>
      <c r="O174" s="251"/>
      <c r="P174" s="251"/>
      <c r="Q174" s="251"/>
      <c r="R174" s="251"/>
      <c r="S174" s="251"/>
      <c r="T174" s="25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3" t="s">
        <v>142</v>
      </c>
      <c r="AU174" s="253" t="s">
        <v>82</v>
      </c>
      <c r="AV174" s="13" t="s">
        <v>80</v>
      </c>
      <c r="AW174" s="13" t="s">
        <v>30</v>
      </c>
      <c r="AX174" s="13" t="s">
        <v>73</v>
      </c>
      <c r="AY174" s="253" t="s">
        <v>131</v>
      </c>
    </row>
    <row r="175" s="14" customFormat="1">
      <c r="A175" s="14"/>
      <c r="B175" s="254"/>
      <c r="C175" s="255"/>
      <c r="D175" s="239" t="s">
        <v>142</v>
      </c>
      <c r="E175" s="256" t="s">
        <v>1</v>
      </c>
      <c r="F175" s="257" t="s">
        <v>200</v>
      </c>
      <c r="G175" s="255"/>
      <c r="H175" s="258">
        <v>5.5</v>
      </c>
      <c r="I175" s="259"/>
      <c r="J175" s="255"/>
      <c r="K175" s="255"/>
      <c r="L175" s="260"/>
      <c r="M175" s="261"/>
      <c r="N175" s="262"/>
      <c r="O175" s="262"/>
      <c r="P175" s="262"/>
      <c r="Q175" s="262"/>
      <c r="R175" s="262"/>
      <c r="S175" s="262"/>
      <c r="T175" s="26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4" t="s">
        <v>142</v>
      </c>
      <c r="AU175" s="264" t="s">
        <v>82</v>
      </c>
      <c r="AV175" s="14" t="s">
        <v>82</v>
      </c>
      <c r="AW175" s="14" t="s">
        <v>30</v>
      </c>
      <c r="AX175" s="14" t="s">
        <v>80</v>
      </c>
      <c r="AY175" s="264" t="s">
        <v>131</v>
      </c>
    </row>
    <row r="176" s="2" customFormat="1">
      <c r="A176" s="38"/>
      <c r="B176" s="39"/>
      <c r="C176" s="226" t="s">
        <v>201</v>
      </c>
      <c r="D176" s="226" t="s">
        <v>133</v>
      </c>
      <c r="E176" s="227" t="s">
        <v>202</v>
      </c>
      <c r="F176" s="228" t="s">
        <v>203</v>
      </c>
      <c r="G176" s="229" t="s">
        <v>136</v>
      </c>
      <c r="H176" s="230">
        <v>14.416</v>
      </c>
      <c r="I176" s="231"/>
      <c r="J176" s="232">
        <f>ROUND(I176*H176,2)</f>
        <v>0</v>
      </c>
      <c r="K176" s="228" t="s">
        <v>137</v>
      </c>
      <c r="L176" s="44"/>
      <c r="M176" s="233" t="s">
        <v>1</v>
      </c>
      <c r="N176" s="234" t="s">
        <v>38</v>
      </c>
      <c r="O176" s="91"/>
      <c r="P176" s="235">
        <f>O176*H176</f>
        <v>0</v>
      </c>
      <c r="Q176" s="235">
        <v>0.002</v>
      </c>
      <c r="R176" s="235">
        <f>Q176*H176</f>
        <v>0.028832</v>
      </c>
      <c r="S176" s="235">
        <v>0</v>
      </c>
      <c r="T176" s="23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7" t="s">
        <v>138</v>
      </c>
      <c r="AT176" s="237" t="s">
        <v>133</v>
      </c>
      <c r="AU176" s="237" t="s">
        <v>82</v>
      </c>
      <c r="AY176" s="17" t="s">
        <v>131</v>
      </c>
      <c r="BE176" s="238">
        <f>IF(N176="základní",J176,0)</f>
        <v>0</v>
      </c>
      <c r="BF176" s="238">
        <f>IF(N176="snížená",J176,0)</f>
        <v>0</v>
      </c>
      <c r="BG176" s="238">
        <f>IF(N176="zákl. přenesená",J176,0)</f>
        <v>0</v>
      </c>
      <c r="BH176" s="238">
        <f>IF(N176="sníž. přenesená",J176,0)</f>
        <v>0</v>
      </c>
      <c r="BI176" s="238">
        <f>IF(N176="nulová",J176,0)</f>
        <v>0</v>
      </c>
      <c r="BJ176" s="17" t="s">
        <v>80</v>
      </c>
      <c r="BK176" s="238">
        <f>ROUND(I176*H176,2)</f>
        <v>0</v>
      </c>
      <c r="BL176" s="17" t="s">
        <v>138</v>
      </c>
      <c r="BM176" s="237" t="s">
        <v>204</v>
      </c>
    </row>
    <row r="177" s="2" customFormat="1">
      <c r="A177" s="38"/>
      <c r="B177" s="39"/>
      <c r="C177" s="40"/>
      <c r="D177" s="239" t="s">
        <v>140</v>
      </c>
      <c r="E177" s="40"/>
      <c r="F177" s="240" t="s">
        <v>205</v>
      </c>
      <c r="G177" s="40"/>
      <c r="H177" s="40"/>
      <c r="I177" s="241"/>
      <c r="J177" s="40"/>
      <c r="K177" s="40"/>
      <c r="L177" s="44"/>
      <c r="M177" s="242"/>
      <c r="N177" s="243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140</v>
      </c>
      <c r="AU177" s="17" t="s">
        <v>82</v>
      </c>
    </row>
    <row r="178" s="13" customFormat="1">
      <c r="A178" s="13"/>
      <c r="B178" s="244"/>
      <c r="C178" s="245"/>
      <c r="D178" s="239" t="s">
        <v>142</v>
      </c>
      <c r="E178" s="246" t="s">
        <v>1</v>
      </c>
      <c r="F178" s="247" t="s">
        <v>206</v>
      </c>
      <c r="G178" s="245"/>
      <c r="H178" s="246" t="s">
        <v>1</v>
      </c>
      <c r="I178" s="248"/>
      <c r="J178" s="245"/>
      <c r="K178" s="245"/>
      <c r="L178" s="249"/>
      <c r="M178" s="250"/>
      <c r="N178" s="251"/>
      <c r="O178" s="251"/>
      <c r="P178" s="251"/>
      <c r="Q178" s="251"/>
      <c r="R178" s="251"/>
      <c r="S178" s="251"/>
      <c r="T178" s="25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3" t="s">
        <v>142</v>
      </c>
      <c r="AU178" s="253" t="s">
        <v>82</v>
      </c>
      <c r="AV178" s="13" t="s">
        <v>80</v>
      </c>
      <c r="AW178" s="13" t="s">
        <v>30</v>
      </c>
      <c r="AX178" s="13" t="s">
        <v>73</v>
      </c>
      <c r="AY178" s="253" t="s">
        <v>131</v>
      </c>
    </row>
    <row r="179" s="14" customFormat="1">
      <c r="A179" s="14"/>
      <c r="B179" s="254"/>
      <c r="C179" s="255"/>
      <c r="D179" s="239" t="s">
        <v>142</v>
      </c>
      <c r="E179" s="256" t="s">
        <v>1</v>
      </c>
      <c r="F179" s="257" t="s">
        <v>207</v>
      </c>
      <c r="G179" s="255"/>
      <c r="H179" s="258">
        <v>14.416</v>
      </c>
      <c r="I179" s="259"/>
      <c r="J179" s="255"/>
      <c r="K179" s="255"/>
      <c r="L179" s="260"/>
      <c r="M179" s="261"/>
      <c r="N179" s="262"/>
      <c r="O179" s="262"/>
      <c r="P179" s="262"/>
      <c r="Q179" s="262"/>
      <c r="R179" s="262"/>
      <c r="S179" s="262"/>
      <c r="T179" s="26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4" t="s">
        <v>142</v>
      </c>
      <c r="AU179" s="264" t="s">
        <v>82</v>
      </c>
      <c r="AV179" s="14" t="s">
        <v>82</v>
      </c>
      <c r="AW179" s="14" t="s">
        <v>30</v>
      </c>
      <c r="AX179" s="14" t="s">
        <v>80</v>
      </c>
      <c r="AY179" s="264" t="s">
        <v>131</v>
      </c>
    </row>
    <row r="180" s="2" customFormat="1">
      <c r="A180" s="38"/>
      <c r="B180" s="39"/>
      <c r="C180" s="226" t="s">
        <v>208</v>
      </c>
      <c r="D180" s="226" t="s">
        <v>133</v>
      </c>
      <c r="E180" s="227" t="s">
        <v>209</v>
      </c>
      <c r="F180" s="228" t="s">
        <v>210</v>
      </c>
      <c r="G180" s="229" t="s">
        <v>136</v>
      </c>
      <c r="H180" s="230">
        <v>14.416</v>
      </c>
      <c r="I180" s="231"/>
      <c r="J180" s="232">
        <f>ROUND(I180*H180,2)</f>
        <v>0</v>
      </c>
      <c r="K180" s="228" t="s">
        <v>137</v>
      </c>
      <c r="L180" s="44"/>
      <c r="M180" s="233" t="s">
        <v>1</v>
      </c>
      <c r="N180" s="234" t="s">
        <v>38</v>
      </c>
      <c r="O180" s="91"/>
      <c r="P180" s="235">
        <f>O180*H180</f>
        <v>0</v>
      </c>
      <c r="Q180" s="235">
        <v>0</v>
      </c>
      <c r="R180" s="235">
        <f>Q180*H180</f>
        <v>0</v>
      </c>
      <c r="S180" s="235">
        <v>0</v>
      </c>
      <c r="T180" s="23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7" t="s">
        <v>138</v>
      </c>
      <c r="AT180" s="237" t="s">
        <v>133</v>
      </c>
      <c r="AU180" s="237" t="s">
        <v>82</v>
      </c>
      <c r="AY180" s="17" t="s">
        <v>131</v>
      </c>
      <c r="BE180" s="238">
        <f>IF(N180="základní",J180,0)</f>
        <v>0</v>
      </c>
      <c r="BF180" s="238">
        <f>IF(N180="snížená",J180,0)</f>
        <v>0</v>
      </c>
      <c r="BG180" s="238">
        <f>IF(N180="zákl. přenesená",J180,0)</f>
        <v>0</v>
      </c>
      <c r="BH180" s="238">
        <f>IF(N180="sníž. přenesená",J180,0)</f>
        <v>0</v>
      </c>
      <c r="BI180" s="238">
        <f>IF(N180="nulová",J180,0)</f>
        <v>0</v>
      </c>
      <c r="BJ180" s="17" t="s">
        <v>80</v>
      </c>
      <c r="BK180" s="238">
        <f>ROUND(I180*H180,2)</f>
        <v>0</v>
      </c>
      <c r="BL180" s="17" t="s">
        <v>138</v>
      </c>
      <c r="BM180" s="237" t="s">
        <v>211</v>
      </c>
    </row>
    <row r="181" s="2" customFormat="1">
      <c r="A181" s="38"/>
      <c r="B181" s="39"/>
      <c r="C181" s="40"/>
      <c r="D181" s="239" t="s">
        <v>140</v>
      </c>
      <c r="E181" s="40"/>
      <c r="F181" s="240" t="s">
        <v>212</v>
      </c>
      <c r="G181" s="40"/>
      <c r="H181" s="40"/>
      <c r="I181" s="241"/>
      <c r="J181" s="40"/>
      <c r="K181" s="40"/>
      <c r="L181" s="44"/>
      <c r="M181" s="242"/>
      <c r="N181" s="243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140</v>
      </c>
      <c r="AU181" s="17" t="s">
        <v>82</v>
      </c>
    </row>
    <row r="182" s="2" customFormat="1" ht="33" customHeight="1">
      <c r="A182" s="38"/>
      <c r="B182" s="39"/>
      <c r="C182" s="226" t="s">
        <v>213</v>
      </c>
      <c r="D182" s="226" t="s">
        <v>133</v>
      </c>
      <c r="E182" s="227" t="s">
        <v>214</v>
      </c>
      <c r="F182" s="228" t="s">
        <v>215</v>
      </c>
      <c r="G182" s="229" t="s">
        <v>136</v>
      </c>
      <c r="H182" s="230">
        <v>44.084000000000003</v>
      </c>
      <c r="I182" s="231"/>
      <c r="J182" s="232">
        <f>ROUND(I182*H182,2)</f>
        <v>0</v>
      </c>
      <c r="K182" s="228" t="s">
        <v>1</v>
      </c>
      <c r="L182" s="44"/>
      <c r="M182" s="233" t="s">
        <v>1</v>
      </c>
      <c r="N182" s="234" t="s">
        <v>38</v>
      </c>
      <c r="O182" s="91"/>
      <c r="P182" s="235">
        <f>O182*H182</f>
        <v>0</v>
      </c>
      <c r="Q182" s="235">
        <v>0.02111</v>
      </c>
      <c r="R182" s="235">
        <f>Q182*H182</f>
        <v>0.93061324000000012</v>
      </c>
      <c r="S182" s="235">
        <v>0</v>
      </c>
      <c r="T182" s="23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7" t="s">
        <v>138</v>
      </c>
      <c r="AT182" s="237" t="s">
        <v>133</v>
      </c>
      <c r="AU182" s="237" t="s">
        <v>82</v>
      </c>
      <c r="AY182" s="17" t="s">
        <v>131</v>
      </c>
      <c r="BE182" s="238">
        <f>IF(N182="základní",J182,0)</f>
        <v>0</v>
      </c>
      <c r="BF182" s="238">
        <f>IF(N182="snížená",J182,0)</f>
        <v>0</v>
      </c>
      <c r="BG182" s="238">
        <f>IF(N182="zákl. přenesená",J182,0)</f>
        <v>0</v>
      </c>
      <c r="BH182" s="238">
        <f>IF(N182="sníž. přenesená",J182,0)</f>
        <v>0</v>
      </c>
      <c r="BI182" s="238">
        <f>IF(N182="nulová",J182,0)</f>
        <v>0</v>
      </c>
      <c r="BJ182" s="17" t="s">
        <v>80</v>
      </c>
      <c r="BK182" s="238">
        <f>ROUND(I182*H182,2)</f>
        <v>0</v>
      </c>
      <c r="BL182" s="17" t="s">
        <v>138</v>
      </c>
      <c r="BM182" s="237" t="s">
        <v>216</v>
      </c>
    </row>
    <row r="183" s="2" customFormat="1">
      <c r="A183" s="38"/>
      <c r="B183" s="39"/>
      <c r="C183" s="40"/>
      <c r="D183" s="239" t="s">
        <v>140</v>
      </c>
      <c r="E183" s="40"/>
      <c r="F183" s="240" t="s">
        <v>217</v>
      </c>
      <c r="G183" s="40"/>
      <c r="H183" s="40"/>
      <c r="I183" s="241"/>
      <c r="J183" s="40"/>
      <c r="K183" s="40"/>
      <c r="L183" s="44"/>
      <c r="M183" s="242"/>
      <c r="N183" s="243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140</v>
      </c>
      <c r="AU183" s="17" t="s">
        <v>82</v>
      </c>
    </row>
    <row r="184" s="2" customFormat="1">
      <c r="A184" s="38"/>
      <c r="B184" s="39"/>
      <c r="C184" s="40"/>
      <c r="D184" s="239" t="s">
        <v>162</v>
      </c>
      <c r="E184" s="40"/>
      <c r="F184" s="276" t="s">
        <v>218</v>
      </c>
      <c r="G184" s="40"/>
      <c r="H184" s="40"/>
      <c r="I184" s="241"/>
      <c r="J184" s="40"/>
      <c r="K184" s="40"/>
      <c r="L184" s="44"/>
      <c r="M184" s="242"/>
      <c r="N184" s="243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162</v>
      </c>
      <c r="AU184" s="17" t="s">
        <v>82</v>
      </c>
    </row>
    <row r="185" s="13" customFormat="1">
      <c r="A185" s="13"/>
      <c r="B185" s="244"/>
      <c r="C185" s="245"/>
      <c r="D185" s="239" t="s">
        <v>142</v>
      </c>
      <c r="E185" s="246" t="s">
        <v>1</v>
      </c>
      <c r="F185" s="247" t="s">
        <v>219</v>
      </c>
      <c r="G185" s="245"/>
      <c r="H185" s="246" t="s">
        <v>1</v>
      </c>
      <c r="I185" s="248"/>
      <c r="J185" s="245"/>
      <c r="K185" s="245"/>
      <c r="L185" s="249"/>
      <c r="M185" s="250"/>
      <c r="N185" s="251"/>
      <c r="O185" s="251"/>
      <c r="P185" s="251"/>
      <c r="Q185" s="251"/>
      <c r="R185" s="251"/>
      <c r="S185" s="251"/>
      <c r="T185" s="25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3" t="s">
        <v>142</v>
      </c>
      <c r="AU185" s="253" t="s">
        <v>82</v>
      </c>
      <c r="AV185" s="13" t="s">
        <v>80</v>
      </c>
      <c r="AW185" s="13" t="s">
        <v>30</v>
      </c>
      <c r="AX185" s="13" t="s">
        <v>73</v>
      </c>
      <c r="AY185" s="253" t="s">
        <v>131</v>
      </c>
    </row>
    <row r="186" s="14" customFormat="1">
      <c r="A186" s="14"/>
      <c r="B186" s="254"/>
      <c r="C186" s="255"/>
      <c r="D186" s="239" t="s">
        <v>142</v>
      </c>
      <c r="E186" s="256" t="s">
        <v>1</v>
      </c>
      <c r="F186" s="257" t="s">
        <v>220</v>
      </c>
      <c r="G186" s="255"/>
      <c r="H186" s="258">
        <v>44.084000000000003</v>
      </c>
      <c r="I186" s="259"/>
      <c r="J186" s="255"/>
      <c r="K186" s="255"/>
      <c r="L186" s="260"/>
      <c r="M186" s="261"/>
      <c r="N186" s="262"/>
      <c r="O186" s="262"/>
      <c r="P186" s="262"/>
      <c r="Q186" s="262"/>
      <c r="R186" s="262"/>
      <c r="S186" s="262"/>
      <c r="T186" s="26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4" t="s">
        <v>142</v>
      </c>
      <c r="AU186" s="264" t="s">
        <v>82</v>
      </c>
      <c r="AV186" s="14" t="s">
        <v>82</v>
      </c>
      <c r="AW186" s="14" t="s">
        <v>30</v>
      </c>
      <c r="AX186" s="14" t="s">
        <v>73</v>
      </c>
      <c r="AY186" s="264" t="s">
        <v>131</v>
      </c>
    </row>
    <row r="187" s="15" customFormat="1">
      <c r="A187" s="15"/>
      <c r="B187" s="265"/>
      <c r="C187" s="266"/>
      <c r="D187" s="239" t="s">
        <v>142</v>
      </c>
      <c r="E187" s="267" t="s">
        <v>1</v>
      </c>
      <c r="F187" s="268" t="s">
        <v>147</v>
      </c>
      <c r="G187" s="266"/>
      <c r="H187" s="269">
        <v>44.084000000000003</v>
      </c>
      <c r="I187" s="270"/>
      <c r="J187" s="266"/>
      <c r="K187" s="266"/>
      <c r="L187" s="271"/>
      <c r="M187" s="272"/>
      <c r="N187" s="273"/>
      <c r="O187" s="273"/>
      <c r="P187" s="273"/>
      <c r="Q187" s="273"/>
      <c r="R187" s="273"/>
      <c r="S187" s="273"/>
      <c r="T187" s="274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75" t="s">
        <v>142</v>
      </c>
      <c r="AU187" s="275" t="s">
        <v>82</v>
      </c>
      <c r="AV187" s="15" t="s">
        <v>138</v>
      </c>
      <c r="AW187" s="15" t="s">
        <v>30</v>
      </c>
      <c r="AX187" s="15" t="s">
        <v>80</v>
      </c>
      <c r="AY187" s="275" t="s">
        <v>131</v>
      </c>
    </row>
    <row r="188" s="2" customFormat="1">
      <c r="A188" s="38"/>
      <c r="B188" s="39"/>
      <c r="C188" s="226" t="s">
        <v>221</v>
      </c>
      <c r="D188" s="226" t="s">
        <v>133</v>
      </c>
      <c r="E188" s="227" t="s">
        <v>222</v>
      </c>
      <c r="F188" s="228" t="s">
        <v>223</v>
      </c>
      <c r="G188" s="229" t="s">
        <v>136</v>
      </c>
      <c r="H188" s="230">
        <v>93.299999999999997</v>
      </c>
      <c r="I188" s="231"/>
      <c r="J188" s="232">
        <f>ROUND(I188*H188,2)</f>
        <v>0</v>
      </c>
      <c r="K188" s="228" t="s">
        <v>137</v>
      </c>
      <c r="L188" s="44"/>
      <c r="M188" s="233" t="s">
        <v>1</v>
      </c>
      <c r="N188" s="234" t="s">
        <v>38</v>
      </c>
      <c r="O188" s="91"/>
      <c r="P188" s="235">
        <f>O188*H188</f>
        <v>0</v>
      </c>
      <c r="Q188" s="235">
        <v>0</v>
      </c>
      <c r="R188" s="235">
        <f>Q188*H188</f>
        <v>0</v>
      </c>
      <c r="S188" s="235">
        <v>0</v>
      </c>
      <c r="T188" s="23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7" t="s">
        <v>138</v>
      </c>
      <c r="AT188" s="237" t="s">
        <v>133</v>
      </c>
      <c r="AU188" s="237" t="s">
        <v>82</v>
      </c>
      <c r="AY188" s="17" t="s">
        <v>131</v>
      </c>
      <c r="BE188" s="238">
        <f>IF(N188="základní",J188,0)</f>
        <v>0</v>
      </c>
      <c r="BF188" s="238">
        <f>IF(N188="snížená",J188,0)</f>
        <v>0</v>
      </c>
      <c r="BG188" s="238">
        <f>IF(N188="zákl. přenesená",J188,0)</f>
        <v>0</v>
      </c>
      <c r="BH188" s="238">
        <f>IF(N188="sníž. přenesená",J188,0)</f>
        <v>0</v>
      </c>
      <c r="BI188" s="238">
        <f>IF(N188="nulová",J188,0)</f>
        <v>0</v>
      </c>
      <c r="BJ188" s="17" t="s">
        <v>80</v>
      </c>
      <c r="BK188" s="238">
        <f>ROUND(I188*H188,2)</f>
        <v>0</v>
      </c>
      <c r="BL188" s="17" t="s">
        <v>138</v>
      </c>
      <c r="BM188" s="237" t="s">
        <v>224</v>
      </c>
    </row>
    <row r="189" s="2" customFormat="1">
      <c r="A189" s="38"/>
      <c r="B189" s="39"/>
      <c r="C189" s="40"/>
      <c r="D189" s="239" t="s">
        <v>140</v>
      </c>
      <c r="E189" s="40"/>
      <c r="F189" s="240" t="s">
        <v>225</v>
      </c>
      <c r="G189" s="40"/>
      <c r="H189" s="40"/>
      <c r="I189" s="241"/>
      <c r="J189" s="40"/>
      <c r="K189" s="40"/>
      <c r="L189" s="44"/>
      <c r="M189" s="242"/>
      <c r="N189" s="243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140</v>
      </c>
      <c r="AU189" s="17" t="s">
        <v>82</v>
      </c>
    </row>
    <row r="190" s="14" customFormat="1">
      <c r="A190" s="14"/>
      <c r="B190" s="254"/>
      <c r="C190" s="255"/>
      <c r="D190" s="239" t="s">
        <v>142</v>
      </c>
      <c r="E190" s="256" t="s">
        <v>1</v>
      </c>
      <c r="F190" s="257" t="s">
        <v>226</v>
      </c>
      <c r="G190" s="255"/>
      <c r="H190" s="258">
        <v>93.299999999999997</v>
      </c>
      <c r="I190" s="259"/>
      <c r="J190" s="255"/>
      <c r="K190" s="255"/>
      <c r="L190" s="260"/>
      <c r="M190" s="261"/>
      <c r="N190" s="262"/>
      <c r="O190" s="262"/>
      <c r="P190" s="262"/>
      <c r="Q190" s="262"/>
      <c r="R190" s="262"/>
      <c r="S190" s="262"/>
      <c r="T190" s="26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4" t="s">
        <v>142</v>
      </c>
      <c r="AU190" s="264" t="s">
        <v>82</v>
      </c>
      <c r="AV190" s="14" t="s">
        <v>82</v>
      </c>
      <c r="AW190" s="14" t="s">
        <v>30</v>
      </c>
      <c r="AX190" s="14" t="s">
        <v>73</v>
      </c>
      <c r="AY190" s="264" t="s">
        <v>131</v>
      </c>
    </row>
    <row r="191" s="15" customFormat="1">
      <c r="A191" s="15"/>
      <c r="B191" s="265"/>
      <c r="C191" s="266"/>
      <c r="D191" s="239" t="s">
        <v>142</v>
      </c>
      <c r="E191" s="267" t="s">
        <v>1</v>
      </c>
      <c r="F191" s="268" t="s">
        <v>147</v>
      </c>
      <c r="G191" s="266"/>
      <c r="H191" s="269">
        <v>93.299999999999997</v>
      </c>
      <c r="I191" s="270"/>
      <c r="J191" s="266"/>
      <c r="K191" s="266"/>
      <c r="L191" s="271"/>
      <c r="M191" s="272"/>
      <c r="N191" s="273"/>
      <c r="O191" s="273"/>
      <c r="P191" s="273"/>
      <c r="Q191" s="273"/>
      <c r="R191" s="273"/>
      <c r="S191" s="273"/>
      <c r="T191" s="274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75" t="s">
        <v>142</v>
      </c>
      <c r="AU191" s="275" t="s">
        <v>82</v>
      </c>
      <c r="AV191" s="15" t="s">
        <v>138</v>
      </c>
      <c r="AW191" s="15" t="s">
        <v>30</v>
      </c>
      <c r="AX191" s="15" t="s">
        <v>80</v>
      </c>
      <c r="AY191" s="275" t="s">
        <v>131</v>
      </c>
    </row>
    <row r="192" s="2" customFormat="1">
      <c r="A192" s="38"/>
      <c r="B192" s="39"/>
      <c r="C192" s="277" t="s">
        <v>165</v>
      </c>
      <c r="D192" s="277" t="s">
        <v>227</v>
      </c>
      <c r="E192" s="278" t="s">
        <v>228</v>
      </c>
      <c r="F192" s="279" t="s">
        <v>229</v>
      </c>
      <c r="G192" s="280" t="s">
        <v>136</v>
      </c>
      <c r="H192" s="281">
        <v>93.299999999999997</v>
      </c>
      <c r="I192" s="282"/>
      <c r="J192" s="283">
        <f>ROUND(I192*H192,2)</f>
        <v>0</v>
      </c>
      <c r="K192" s="279" t="s">
        <v>1</v>
      </c>
      <c r="L192" s="284"/>
      <c r="M192" s="285" t="s">
        <v>1</v>
      </c>
      <c r="N192" s="286" t="s">
        <v>38</v>
      </c>
      <c r="O192" s="91"/>
      <c r="P192" s="235">
        <f>O192*H192</f>
        <v>0</v>
      </c>
      <c r="Q192" s="235">
        <v>0.00033</v>
      </c>
      <c r="R192" s="235">
        <f>Q192*H192</f>
        <v>0.030789</v>
      </c>
      <c r="S192" s="235">
        <v>0</v>
      </c>
      <c r="T192" s="23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7" t="s">
        <v>187</v>
      </c>
      <c r="AT192" s="237" t="s">
        <v>227</v>
      </c>
      <c r="AU192" s="237" t="s">
        <v>82</v>
      </c>
      <c r="AY192" s="17" t="s">
        <v>131</v>
      </c>
      <c r="BE192" s="238">
        <f>IF(N192="základní",J192,0)</f>
        <v>0</v>
      </c>
      <c r="BF192" s="238">
        <f>IF(N192="snížená",J192,0)</f>
        <v>0</v>
      </c>
      <c r="BG192" s="238">
        <f>IF(N192="zákl. přenesená",J192,0)</f>
        <v>0</v>
      </c>
      <c r="BH192" s="238">
        <f>IF(N192="sníž. přenesená",J192,0)</f>
        <v>0</v>
      </c>
      <c r="BI192" s="238">
        <f>IF(N192="nulová",J192,0)</f>
        <v>0</v>
      </c>
      <c r="BJ192" s="17" t="s">
        <v>80</v>
      </c>
      <c r="BK192" s="238">
        <f>ROUND(I192*H192,2)</f>
        <v>0</v>
      </c>
      <c r="BL192" s="17" t="s">
        <v>138</v>
      </c>
      <c r="BM192" s="237" t="s">
        <v>230</v>
      </c>
    </row>
    <row r="193" s="2" customFormat="1">
      <c r="A193" s="38"/>
      <c r="B193" s="39"/>
      <c r="C193" s="40"/>
      <c r="D193" s="239" t="s">
        <v>140</v>
      </c>
      <c r="E193" s="40"/>
      <c r="F193" s="240" t="s">
        <v>229</v>
      </c>
      <c r="G193" s="40"/>
      <c r="H193" s="40"/>
      <c r="I193" s="241"/>
      <c r="J193" s="40"/>
      <c r="K193" s="40"/>
      <c r="L193" s="44"/>
      <c r="M193" s="242"/>
      <c r="N193" s="243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140</v>
      </c>
      <c r="AU193" s="17" t="s">
        <v>82</v>
      </c>
    </row>
    <row r="194" s="14" customFormat="1">
      <c r="A194" s="14"/>
      <c r="B194" s="254"/>
      <c r="C194" s="255"/>
      <c r="D194" s="239" t="s">
        <v>142</v>
      </c>
      <c r="E194" s="256" t="s">
        <v>1</v>
      </c>
      <c r="F194" s="257" t="s">
        <v>226</v>
      </c>
      <c r="G194" s="255"/>
      <c r="H194" s="258">
        <v>93.299999999999997</v>
      </c>
      <c r="I194" s="259"/>
      <c r="J194" s="255"/>
      <c r="K194" s="255"/>
      <c r="L194" s="260"/>
      <c r="M194" s="261"/>
      <c r="N194" s="262"/>
      <c r="O194" s="262"/>
      <c r="P194" s="262"/>
      <c r="Q194" s="262"/>
      <c r="R194" s="262"/>
      <c r="S194" s="262"/>
      <c r="T194" s="26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4" t="s">
        <v>142</v>
      </c>
      <c r="AU194" s="264" t="s">
        <v>82</v>
      </c>
      <c r="AV194" s="14" t="s">
        <v>82</v>
      </c>
      <c r="AW194" s="14" t="s">
        <v>30</v>
      </c>
      <c r="AX194" s="14" t="s">
        <v>73</v>
      </c>
      <c r="AY194" s="264" t="s">
        <v>131</v>
      </c>
    </row>
    <row r="195" s="15" customFormat="1">
      <c r="A195" s="15"/>
      <c r="B195" s="265"/>
      <c r="C195" s="266"/>
      <c r="D195" s="239" t="s">
        <v>142</v>
      </c>
      <c r="E195" s="267" t="s">
        <v>1</v>
      </c>
      <c r="F195" s="268" t="s">
        <v>147</v>
      </c>
      <c r="G195" s="266"/>
      <c r="H195" s="269">
        <v>93.299999999999997</v>
      </c>
      <c r="I195" s="270"/>
      <c r="J195" s="266"/>
      <c r="K195" s="266"/>
      <c r="L195" s="271"/>
      <c r="M195" s="272"/>
      <c r="N195" s="273"/>
      <c r="O195" s="273"/>
      <c r="P195" s="273"/>
      <c r="Q195" s="273"/>
      <c r="R195" s="273"/>
      <c r="S195" s="273"/>
      <c r="T195" s="274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75" t="s">
        <v>142</v>
      </c>
      <c r="AU195" s="275" t="s">
        <v>82</v>
      </c>
      <c r="AV195" s="15" t="s">
        <v>138</v>
      </c>
      <c r="AW195" s="15" t="s">
        <v>30</v>
      </c>
      <c r="AX195" s="15" t="s">
        <v>80</v>
      </c>
      <c r="AY195" s="275" t="s">
        <v>131</v>
      </c>
    </row>
    <row r="196" s="2" customFormat="1" ht="33" customHeight="1">
      <c r="A196" s="38"/>
      <c r="B196" s="39"/>
      <c r="C196" s="226" t="s">
        <v>8</v>
      </c>
      <c r="D196" s="226" t="s">
        <v>133</v>
      </c>
      <c r="E196" s="227" t="s">
        <v>231</v>
      </c>
      <c r="F196" s="228" t="s">
        <v>232</v>
      </c>
      <c r="G196" s="229" t="s">
        <v>178</v>
      </c>
      <c r="H196" s="230">
        <v>211.25</v>
      </c>
      <c r="I196" s="231"/>
      <c r="J196" s="232">
        <f>ROUND(I196*H196,2)</f>
        <v>0</v>
      </c>
      <c r="K196" s="228" t="s">
        <v>137</v>
      </c>
      <c r="L196" s="44"/>
      <c r="M196" s="233" t="s">
        <v>1</v>
      </c>
      <c r="N196" s="234" t="s">
        <v>38</v>
      </c>
      <c r="O196" s="91"/>
      <c r="P196" s="235">
        <f>O196*H196</f>
        <v>0</v>
      </c>
      <c r="Q196" s="235">
        <v>0</v>
      </c>
      <c r="R196" s="235">
        <f>Q196*H196</f>
        <v>0</v>
      </c>
      <c r="S196" s="235">
        <v>0</v>
      </c>
      <c r="T196" s="23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7" t="s">
        <v>138</v>
      </c>
      <c r="AT196" s="237" t="s">
        <v>133</v>
      </c>
      <c r="AU196" s="237" t="s">
        <v>82</v>
      </c>
      <c r="AY196" s="17" t="s">
        <v>131</v>
      </c>
      <c r="BE196" s="238">
        <f>IF(N196="základní",J196,0)</f>
        <v>0</v>
      </c>
      <c r="BF196" s="238">
        <f>IF(N196="snížená",J196,0)</f>
        <v>0</v>
      </c>
      <c r="BG196" s="238">
        <f>IF(N196="zákl. přenesená",J196,0)</f>
        <v>0</v>
      </c>
      <c r="BH196" s="238">
        <f>IF(N196="sníž. přenesená",J196,0)</f>
        <v>0</v>
      </c>
      <c r="BI196" s="238">
        <f>IF(N196="nulová",J196,0)</f>
        <v>0</v>
      </c>
      <c r="BJ196" s="17" t="s">
        <v>80</v>
      </c>
      <c r="BK196" s="238">
        <f>ROUND(I196*H196,2)</f>
        <v>0</v>
      </c>
      <c r="BL196" s="17" t="s">
        <v>138</v>
      </c>
      <c r="BM196" s="237" t="s">
        <v>233</v>
      </c>
    </row>
    <row r="197" s="2" customFormat="1">
      <c r="A197" s="38"/>
      <c r="B197" s="39"/>
      <c r="C197" s="40"/>
      <c r="D197" s="239" t="s">
        <v>140</v>
      </c>
      <c r="E197" s="40"/>
      <c r="F197" s="240" t="s">
        <v>234</v>
      </c>
      <c r="G197" s="40"/>
      <c r="H197" s="40"/>
      <c r="I197" s="241"/>
      <c r="J197" s="40"/>
      <c r="K197" s="40"/>
      <c r="L197" s="44"/>
      <c r="M197" s="242"/>
      <c r="N197" s="243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140</v>
      </c>
      <c r="AU197" s="17" t="s">
        <v>82</v>
      </c>
    </row>
    <row r="198" s="2" customFormat="1">
      <c r="A198" s="38"/>
      <c r="B198" s="39"/>
      <c r="C198" s="40"/>
      <c r="D198" s="239" t="s">
        <v>162</v>
      </c>
      <c r="E198" s="40"/>
      <c r="F198" s="276" t="s">
        <v>235</v>
      </c>
      <c r="G198" s="40"/>
      <c r="H198" s="40"/>
      <c r="I198" s="241"/>
      <c r="J198" s="40"/>
      <c r="K198" s="40"/>
      <c r="L198" s="44"/>
      <c r="M198" s="242"/>
      <c r="N198" s="243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162</v>
      </c>
      <c r="AU198" s="17" t="s">
        <v>82</v>
      </c>
    </row>
    <row r="199" s="13" customFormat="1">
      <c r="A199" s="13"/>
      <c r="B199" s="244"/>
      <c r="C199" s="245"/>
      <c r="D199" s="239" t="s">
        <v>142</v>
      </c>
      <c r="E199" s="246" t="s">
        <v>1</v>
      </c>
      <c r="F199" s="247" t="s">
        <v>236</v>
      </c>
      <c r="G199" s="245"/>
      <c r="H199" s="246" t="s">
        <v>1</v>
      </c>
      <c r="I199" s="248"/>
      <c r="J199" s="245"/>
      <c r="K199" s="245"/>
      <c r="L199" s="249"/>
      <c r="M199" s="250"/>
      <c r="N199" s="251"/>
      <c r="O199" s="251"/>
      <c r="P199" s="251"/>
      <c r="Q199" s="251"/>
      <c r="R199" s="251"/>
      <c r="S199" s="251"/>
      <c r="T199" s="25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3" t="s">
        <v>142</v>
      </c>
      <c r="AU199" s="253" t="s">
        <v>82</v>
      </c>
      <c r="AV199" s="13" t="s">
        <v>80</v>
      </c>
      <c r="AW199" s="13" t="s">
        <v>30</v>
      </c>
      <c r="AX199" s="13" t="s">
        <v>73</v>
      </c>
      <c r="AY199" s="253" t="s">
        <v>131</v>
      </c>
    </row>
    <row r="200" s="14" customFormat="1">
      <c r="A200" s="14"/>
      <c r="B200" s="254"/>
      <c r="C200" s="255"/>
      <c r="D200" s="239" t="s">
        <v>142</v>
      </c>
      <c r="E200" s="256" t="s">
        <v>1</v>
      </c>
      <c r="F200" s="257" t="s">
        <v>237</v>
      </c>
      <c r="G200" s="255"/>
      <c r="H200" s="258">
        <v>211.25</v>
      </c>
      <c r="I200" s="259"/>
      <c r="J200" s="255"/>
      <c r="K200" s="255"/>
      <c r="L200" s="260"/>
      <c r="M200" s="261"/>
      <c r="N200" s="262"/>
      <c r="O200" s="262"/>
      <c r="P200" s="262"/>
      <c r="Q200" s="262"/>
      <c r="R200" s="262"/>
      <c r="S200" s="262"/>
      <c r="T200" s="26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4" t="s">
        <v>142</v>
      </c>
      <c r="AU200" s="264" t="s">
        <v>82</v>
      </c>
      <c r="AV200" s="14" t="s">
        <v>82</v>
      </c>
      <c r="AW200" s="14" t="s">
        <v>30</v>
      </c>
      <c r="AX200" s="14" t="s">
        <v>80</v>
      </c>
      <c r="AY200" s="264" t="s">
        <v>131</v>
      </c>
    </row>
    <row r="201" s="2" customFormat="1">
      <c r="A201" s="38"/>
      <c r="B201" s="39"/>
      <c r="C201" s="226" t="s">
        <v>238</v>
      </c>
      <c r="D201" s="226" t="s">
        <v>133</v>
      </c>
      <c r="E201" s="227" t="s">
        <v>239</v>
      </c>
      <c r="F201" s="228" t="s">
        <v>240</v>
      </c>
      <c r="G201" s="229" t="s">
        <v>178</v>
      </c>
      <c r="H201" s="230">
        <v>2</v>
      </c>
      <c r="I201" s="231"/>
      <c r="J201" s="232">
        <f>ROUND(I201*H201,2)</f>
        <v>0</v>
      </c>
      <c r="K201" s="228" t="s">
        <v>137</v>
      </c>
      <c r="L201" s="44"/>
      <c r="M201" s="233" t="s">
        <v>1</v>
      </c>
      <c r="N201" s="234" t="s">
        <v>38</v>
      </c>
      <c r="O201" s="91"/>
      <c r="P201" s="235">
        <f>O201*H201</f>
        <v>0</v>
      </c>
      <c r="Q201" s="235">
        <v>0</v>
      </c>
      <c r="R201" s="235">
        <f>Q201*H201</f>
        <v>0</v>
      </c>
      <c r="S201" s="235">
        <v>0</v>
      </c>
      <c r="T201" s="23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7" t="s">
        <v>138</v>
      </c>
      <c r="AT201" s="237" t="s">
        <v>133</v>
      </c>
      <c r="AU201" s="237" t="s">
        <v>82</v>
      </c>
      <c r="AY201" s="17" t="s">
        <v>131</v>
      </c>
      <c r="BE201" s="238">
        <f>IF(N201="základní",J201,0)</f>
        <v>0</v>
      </c>
      <c r="BF201" s="238">
        <f>IF(N201="snížená",J201,0)</f>
        <v>0</v>
      </c>
      <c r="BG201" s="238">
        <f>IF(N201="zákl. přenesená",J201,0)</f>
        <v>0</v>
      </c>
      <c r="BH201" s="238">
        <f>IF(N201="sníž. přenesená",J201,0)</f>
        <v>0</v>
      </c>
      <c r="BI201" s="238">
        <f>IF(N201="nulová",J201,0)</f>
        <v>0</v>
      </c>
      <c r="BJ201" s="17" t="s">
        <v>80</v>
      </c>
      <c r="BK201" s="238">
        <f>ROUND(I201*H201,2)</f>
        <v>0</v>
      </c>
      <c r="BL201" s="17" t="s">
        <v>138</v>
      </c>
      <c r="BM201" s="237" t="s">
        <v>241</v>
      </c>
    </row>
    <row r="202" s="2" customFormat="1">
      <c r="A202" s="38"/>
      <c r="B202" s="39"/>
      <c r="C202" s="40"/>
      <c r="D202" s="239" t="s">
        <v>140</v>
      </c>
      <c r="E202" s="40"/>
      <c r="F202" s="240" t="s">
        <v>242</v>
      </c>
      <c r="G202" s="40"/>
      <c r="H202" s="40"/>
      <c r="I202" s="241"/>
      <c r="J202" s="40"/>
      <c r="K202" s="40"/>
      <c r="L202" s="44"/>
      <c r="M202" s="242"/>
      <c r="N202" s="243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140</v>
      </c>
      <c r="AU202" s="17" t="s">
        <v>82</v>
      </c>
    </row>
    <row r="203" s="14" customFormat="1">
      <c r="A203" s="14"/>
      <c r="B203" s="254"/>
      <c r="C203" s="255"/>
      <c r="D203" s="239" t="s">
        <v>142</v>
      </c>
      <c r="E203" s="256" t="s">
        <v>1</v>
      </c>
      <c r="F203" s="257" t="s">
        <v>82</v>
      </c>
      <c r="G203" s="255"/>
      <c r="H203" s="258">
        <v>2</v>
      </c>
      <c r="I203" s="259"/>
      <c r="J203" s="255"/>
      <c r="K203" s="255"/>
      <c r="L203" s="260"/>
      <c r="M203" s="261"/>
      <c r="N203" s="262"/>
      <c r="O203" s="262"/>
      <c r="P203" s="262"/>
      <c r="Q203" s="262"/>
      <c r="R203" s="262"/>
      <c r="S203" s="262"/>
      <c r="T203" s="26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4" t="s">
        <v>142</v>
      </c>
      <c r="AU203" s="264" t="s">
        <v>82</v>
      </c>
      <c r="AV203" s="14" t="s">
        <v>82</v>
      </c>
      <c r="AW203" s="14" t="s">
        <v>30</v>
      </c>
      <c r="AX203" s="14" t="s">
        <v>73</v>
      </c>
      <c r="AY203" s="264" t="s">
        <v>131</v>
      </c>
    </row>
    <row r="204" s="15" customFormat="1">
      <c r="A204" s="15"/>
      <c r="B204" s="265"/>
      <c r="C204" s="266"/>
      <c r="D204" s="239" t="s">
        <v>142</v>
      </c>
      <c r="E204" s="267" t="s">
        <v>1</v>
      </c>
      <c r="F204" s="268" t="s">
        <v>147</v>
      </c>
      <c r="G204" s="266"/>
      <c r="H204" s="269">
        <v>2</v>
      </c>
      <c r="I204" s="270"/>
      <c r="J204" s="266"/>
      <c r="K204" s="266"/>
      <c r="L204" s="271"/>
      <c r="M204" s="272"/>
      <c r="N204" s="273"/>
      <c r="O204" s="273"/>
      <c r="P204" s="273"/>
      <c r="Q204" s="273"/>
      <c r="R204" s="273"/>
      <c r="S204" s="273"/>
      <c r="T204" s="274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75" t="s">
        <v>142</v>
      </c>
      <c r="AU204" s="275" t="s">
        <v>82</v>
      </c>
      <c r="AV204" s="15" t="s">
        <v>138</v>
      </c>
      <c r="AW204" s="15" t="s">
        <v>30</v>
      </c>
      <c r="AX204" s="15" t="s">
        <v>80</v>
      </c>
      <c r="AY204" s="275" t="s">
        <v>131</v>
      </c>
    </row>
    <row r="205" s="2" customFormat="1" ht="33" customHeight="1">
      <c r="A205" s="38"/>
      <c r="B205" s="39"/>
      <c r="C205" s="226" t="s">
        <v>243</v>
      </c>
      <c r="D205" s="226" t="s">
        <v>133</v>
      </c>
      <c r="E205" s="227" t="s">
        <v>244</v>
      </c>
      <c r="F205" s="228" t="s">
        <v>245</v>
      </c>
      <c r="G205" s="229" t="s">
        <v>246</v>
      </c>
      <c r="H205" s="230">
        <v>422.5</v>
      </c>
      <c r="I205" s="231"/>
      <c r="J205" s="232">
        <f>ROUND(I205*H205,2)</f>
        <v>0</v>
      </c>
      <c r="K205" s="228" t="s">
        <v>137</v>
      </c>
      <c r="L205" s="44"/>
      <c r="M205" s="233" t="s">
        <v>1</v>
      </c>
      <c r="N205" s="234" t="s">
        <v>38</v>
      </c>
      <c r="O205" s="91"/>
      <c r="P205" s="235">
        <f>O205*H205</f>
        <v>0</v>
      </c>
      <c r="Q205" s="235">
        <v>0</v>
      </c>
      <c r="R205" s="235">
        <f>Q205*H205</f>
        <v>0</v>
      </c>
      <c r="S205" s="235">
        <v>0</v>
      </c>
      <c r="T205" s="23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7" t="s">
        <v>138</v>
      </c>
      <c r="AT205" s="237" t="s">
        <v>133</v>
      </c>
      <c r="AU205" s="237" t="s">
        <v>82</v>
      </c>
      <c r="AY205" s="17" t="s">
        <v>131</v>
      </c>
      <c r="BE205" s="238">
        <f>IF(N205="základní",J205,0)</f>
        <v>0</v>
      </c>
      <c r="BF205" s="238">
        <f>IF(N205="snížená",J205,0)</f>
        <v>0</v>
      </c>
      <c r="BG205" s="238">
        <f>IF(N205="zákl. přenesená",J205,0)</f>
        <v>0</v>
      </c>
      <c r="BH205" s="238">
        <f>IF(N205="sníž. přenesená",J205,0)</f>
        <v>0</v>
      </c>
      <c r="BI205" s="238">
        <f>IF(N205="nulová",J205,0)</f>
        <v>0</v>
      </c>
      <c r="BJ205" s="17" t="s">
        <v>80</v>
      </c>
      <c r="BK205" s="238">
        <f>ROUND(I205*H205,2)</f>
        <v>0</v>
      </c>
      <c r="BL205" s="17" t="s">
        <v>138</v>
      </c>
      <c r="BM205" s="237" t="s">
        <v>247</v>
      </c>
    </row>
    <row r="206" s="2" customFormat="1">
      <c r="A206" s="38"/>
      <c r="B206" s="39"/>
      <c r="C206" s="40"/>
      <c r="D206" s="239" t="s">
        <v>140</v>
      </c>
      <c r="E206" s="40"/>
      <c r="F206" s="240" t="s">
        <v>248</v>
      </c>
      <c r="G206" s="40"/>
      <c r="H206" s="40"/>
      <c r="I206" s="241"/>
      <c r="J206" s="40"/>
      <c r="K206" s="40"/>
      <c r="L206" s="44"/>
      <c r="M206" s="242"/>
      <c r="N206" s="243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140</v>
      </c>
      <c r="AU206" s="17" t="s">
        <v>82</v>
      </c>
    </row>
    <row r="207" s="14" customFormat="1">
      <c r="A207" s="14"/>
      <c r="B207" s="254"/>
      <c r="C207" s="255"/>
      <c r="D207" s="239" t="s">
        <v>142</v>
      </c>
      <c r="E207" s="256" t="s">
        <v>1</v>
      </c>
      <c r="F207" s="257" t="s">
        <v>249</v>
      </c>
      <c r="G207" s="255"/>
      <c r="H207" s="258">
        <v>422.5</v>
      </c>
      <c r="I207" s="259"/>
      <c r="J207" s="255"/>
      <c r="K207" s="255"/>
      <c r="L207" s="260"/>
      <c r="M207" s="261"/>
      <c r="N207" s="262"/>
      <c r="O207" s="262"/>
      <c r="P207" s="262"/>
      <c r="Q207" s="262"/>
      <c r="R207" s="262"/>
      <c r="S207" s="262"/>
      <c r="T207" s="26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4" t="s">
        <v>142</v>
      </c>
      <c r="AU207" s="264" t="s">
        <v>82</v>
      </c>
      <c r="AV207" s="14" t="s">
        <v>82</v>
      </c>
      <c r="AW207" s="14" t="s">
        <v>30</v>
      </c>
      <c r="AX207" s="14" t="s">
        <v>80</v>
      </c>
      <c r="AY207" s="264" t="s">
        <v>131</v>
      </c>
    </row>
    <row r="208" s="2" customFormat="1">
      <c r="A208" s="38"/>
      <c r="B208" s="39"/>
      <c r="C208" s="226" t="s">
        <v>250</v>
      </c>
      <c r="D208" s="226" t="s">
        <v>133</v>
      </c>
      <c r="E208" s="227" t="s">
        <v>251</v>
      </c>
      <c r="F208" s="228" t="s">
        <v>252</v>
      </c>
      <c r="G208" s="229" t="s">
        <v>178</v>
      </c>
      <c r="H208" s="230">
        <v>325</v>
      </c>
      <c r="I208" s="231"/>
      <c r="J208" s="232">
        <f>ROUND(I208*H208,2)</f>
        <v>0</v>
      </c>
      <c r="K208" s="228" t="s">
        <v>137</v>
      </c>
      <c r="L208" s="44"/>
      <c r="M208" s="233" t="s">
        <v>1</v>
      </c>
      <c r="N208" s="234" t="s">
        <v>38</v>
      </c>
      <c r="O208" s="91"/>
      <c r="P208" s="235">
        <f>O208*H208</f>
        <v>0</v>
      </c>
      <c r="Q208" s="235">
        <v>0</v>
      </c>
      <c r="R208" s="235">
        <f>Q208*H208</f>
        <v>0</v>
      </c>
      <c r="S208" s="235">
        <v>0</v>
      </c>
      <c r="T208" s="23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7" t="s">
        <v>138</v>
      </c>
      <c r="AT208" s="237" t="s">
        <v>133</v>
      </c>
      <c r="AU208" s="237" t="s">
        <v>82</v>
      </c>
      <c r="AY208" s="17" t="s">
        <v>131</v>
      </c>
      <c r="BE208" s="238">
        <f>IF(N208="základní",J208,0)</f>
        <v>0</v>
      </c>
      <c r="BF208" s="238">
        <f>IF(N208="snížená",J208,0)</f>
        <v>0</v>
      </c>
      <c r="BG208" s="238">
        <f>IF(N208="zákl. přenesená",J208,0)</f>
        <v>0</v>
      </c>
      <c r="BH208" s="238">
        <f>IF(N208="sníž. přenesená",J208,0)</f>
        <v>0</v>
      </c>
      <c r="BI208" s="238">
        <f>IF(N208="nulová",J208,0)</f>
        <v>0</v>
      </c>
      <c r="BJ208" s="17" t="s">
        <v>80</v>
      </c>
      <c r="BK208" s="238">
        <f>ROUND(I208*H208,2)</f>
        <v>0</v>
      </c>
      <c r="BL208" s="17" t="s">
        <v>138</v>
      </c>
      <c r="BM208" s="237" t="s">
        <v>253</v>
      </c>
    </row>
    <row r="209" s="2" customFormat="1">
      <c r="A209" s="38"/>
      <c r="B209" s="39"/>
      <c r="C209" s="40"/>
      <c r="D209" s="239" t="s">
        <v>140</v>
      </c>
      <c r="E209" s="40"/>
      <c r="F209" s="240" t="s">
        <v>254</v>
      </c>
      <c r="G209" s="40"/>
      <c r="H209" s="40"/>
      <c r="I209" s="241"/>
      <c r="J209" s="40"/>
      <c r="K209" s="40"/>
      <c r="L209" s="44"/>
      <c r="M209" s="242"/>
      <c r="N209" s="243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140</v>
      </c>
      <c r="AU209" s="17" t="s">
        <v>82</v>
      </c>
    </row>
    <row r="210" s="2" customFormat="1">
      <c r="A210" s="38"/>
      <c r="B210" s="39"/>
      <c r="C210" s="40"/>
      <c r="D210" s="239" t="s">
        <v>162</v>
      </c>
      <c r="E210" s="40"/>
      <c r="F210" s="276" t="s">
        <v>255</v>
      </c>
      <c r="G210" s="40"/>
      <c r="H210" s="40"/>
      <c r="I210" s="241"/>
      <c r="J210" s="40"/>
      <c r="K210" s="40"/>
      <c r="L210" s="44"/>
      <c r="M210" s="242"/>
      <c r="N210" s="243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162</v>
      </c>
      <c r="AU210" s="17" t="s">
        <v>82</v>
      </c>
    </row>
    <row r="211" s="13" customFormat="1">
      <c r="A211" s="13"/>
      <c r="B211" s="244"/>
      <c r="C211" s="245"/>
      <c r="D211" s="239" t="s">
        <v>142</v>
      </c>
      <c r="E211" s="246" t="s">
        <v>1</v>
      </c>
      <c r="F211" s="247" t="s">
        <v>256</v>
      </c>
      <c r="G211" s="245"/>
      <c r="H211" s="246" t="s">
        <v>1</v>
      </c>
      <c r="I211" s="248"/>
      <c r="J211" s="245"/>
      <c r="K211" s="245"/>
      <c r="L211" s="249"/>
      <c r="M211" s="250"/>
      <c r="N211" s="251"/>
      <c r="O211" s="251"/>
      <c r="P211" s="251"/>
      <c r="Q211" s="251"/>
      <c r="R211" s="251"/>
      <c r="S211" s="251"/>
      <c r="T211" s="25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3" t="s">
        <v>142</v>
      </c>
      <c r="AU211" s="253" t="s">
        <v>82</v>
      </c>
      <c r="AV211" s="13" t="s">
        <v>80</v>
      </c>
      <c r="AW211" s="13" t="s">
        <v>30</v>
      </c>
      <c r="AX211" s="13" t="s">
        <v>73</v>
      </c>
      <c r="AY211" s="253" t="s">
        <v>131</v>
      </c>
    </row>
    <row r="212" s="13" customFormat="1">
      <c r="A212" s="13"/>
      <c r="B212" s="244"/>
      <c r="C212" s="245"/>
      <c r="D212" s="239" t="s">
        <v>142</v>
      </c>
      <c r="E212" s="246" t="s">
        <v>1</v>
      </c>
      <c r="F212" s="247" t="s">
        <v>257</v>
      </c>
      <c r="G212" s="245"/>
      <c r="H212" s="246" t="s">
        <v>1</v>
      </c>
      <c r="I212" s="248"/>
      <c r="J212" s="245"/>
      <c r="K212" s="245"/>
      <c r="L212" s="249"/>
      <c r="M212" s="250"/>
      <c r="N212" s="251"/>
      <c r="O212" s="251"/>
      <c r="P212" s="251"/>
      <c r="Q212" s="251"/>
      <c r="R212" s="251"/>
      <c r="S212" s="251"/>
      <c r="T212" s="25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3" t="s">
        <v>142</v>
      </c>
      <c r="AU212" s="253" t="s">
        <v>82</v>
      </c>
      <c r="AV212" s="13" t="s">
        <v>80</v>
      </c>
      <c r="AW212" s="13" t="s">
        <v>30</v>
      </c>
      <c r="AX212" s="13" t="s">
        <v>73</v>
      </c>
      <c r="AY212" s="253" t="s">
        <v>131</v>
      </c>
    </row>
    <row r="213" s="14" customFormat="1">
      <c r="A213" s="14"/>
      <c r="B213" s="254"/>
      <c r="C213" s="255"/>
      <c r="D213" s="239" t="s">
        <v>142</v>
      </c>
      <c r="E213" s="256" t="s">
        <v>1</v>
      </c>
      <c r="F213" s="257" t="s">
        <v>258</v>
      </c>
      <c r="G213" s="255"/>
      <c r="H213" s="258">
        <v>325</v>
      </c>
      <c r="I213" s="259"/>
      <c r="J213" s="255"/>
      <c r="K213" s="255"/>
      <c r="L213" s="260"/>
      <c r="M213" s="261"/>
      <c r="N213" s="262"/>
      <c r="O213" s="262"/>
      <c r="P213" s="262"/>
      <c r="Q213" s="262"/>
      <c r="R213" s="262"/>
      <c r="S213" s="262"/>
      <c r="T213" s="26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4" t="s">
        <v>142</v>
      </c>
      <c r="AU213" s="264" t="s">
        <v>82</v>
      </c>
      <c r="AV213" s="14" t="s">
        <v>82</v>
      </c>
      <c r="AW213" s="14" t="s">
        <v>30</v>
      </c>
      <c r="AX213" s="14" t="s">
        <v>73</v>
      </c>
      <c r="AY213" s="264" t="s">
        <v>131</v>
      </c>
    </row>
    <row r="214" s="15" customFormat="1">
      <c r="A214" s="15"/>
      <c r="B214" s="265"/>
      <c r="C214" s="266"/>
      <c r="D214" s="239" t="s">
        <v>142</v>
      </c>
      <c r="E214" s="267" t="s">
        <v>1</v>
      </c>
      <c r="F214" s="268" t="s">
        <v>147</v>
      </c>
      <c r="G214" s="266"/>
      <c r="H214" s="269">
        <v>325</v>
      </c>
      <c r="I214" s="270"/>
      <c r="J214" s="266"/>
      <c r="K214" s="266"/>
      <c r="L214" s="271"/>
      <c r="M214" s="272"/>
      <c r="N214" s="273"/>
      <c r="O214" s="273"/>
      <c r="P214" s="273"/>
      <c r="Q214" s="273"/>
      <c r="R214" s="273"/>
      <c r="S214" s="273"/>
      <c r="T214" s="274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75" t="s">
        <v>142</v>
      </c>
      <c r="AU214" s="275" t="s">
        <v>82</v>
      </c>
      <c r="AV214" s="15" t="s">
        <v>138</v>
      </c>
      <c r="AW214" s="15" t="s">
        <v>30</v>
      </c>
      <c r="AX214" s="15" t="s">
        <v>80</v>
      </c>
      <c r="AY214" s="275" t="s">
        <v>131</v>
      </c>
    </row>
    <row r="215" s="2" customFormat="1" ht="16.5" customHeight="1">
      <c r="A215" s="38"/>
      <c r="B215" s="39"/>
      <c r="C215" s="277" t="s">
        <v>259</v>
      </c>
      <c r="D215" s="277" t="s">
        <v>227</v>
      </c>
      <c r="E215" s="278" t="s">
        <v>260</v>
      </c>
      <c r="F215" s="279" t="s">
        <v>261</v>
      </c>
      <c r="G215" s="280" t="s">
        <v>246</v>
      </c>
      <c r="H215" s="281">
        <v>308.75</v>
      </c>
      <c r="I215" s="282"/>
      <c r="J215" s="283">
        <f>ROUND(I215*H215,2)</f>
        <v>0</v>
      </c>
      <c r="K215" s="279" t="s">
        <v>137</v>
      </c>
      <c r="L215" s="284"/>
      <c r="M215" s="285" t="s">
        <v>1</v>
      </c>
      <c r="N215" s="286" t="s">
        <v>38</v>
      </c>
      <c r="O215" s="91"/>
      <c r="P215" s="235">
        <f>O215*H215</f>
        <v>0</v>
      </c>
      <c r="Q215" s="235">
        <v>1</v>
      </c>
      <c r="R215" s="235">
        <f>Q215*H215</f>
        <v>308.75</v>
      </c>
      <c r="S215" s="235">
        <v>0</v>
      </c>
      <c r="T215" s="23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7" t="s">
        <v>187</v>
      </c>
      <c r="AT215" s="237" t="s">
        <v>227</v>
      </c>
      <c r="AU215" s="237" t="s">
        <v>82</v>
      </c>
      <c r="AY215" s="17" t="s">
        <v>131</v>
      </c>
      <c r="BE215" s="238">
        <f>IF(N215="základní",J215,0)</f>
        <v>0</v>
      </c>
      <c r="BF215" s="238">
        <f>IF(N215="snížená",J215,0)</f>
        <v>0</v>
      </c>
      <c r="BG215" s="238">
        <f>IF(N215="zákl. přenesená",J215,0)</f>
        <v>0</v>
      </c>
      <c r="BH215" s="238">
        <f>IF(N215="sníž. přenesená",J215,0)</f>
        <v>0</v>
      </c>
      <c r="BI215" s="238">
        <f>IF(N215="nulová",J215,0)</f>
        <v>0</v>
      </c>
      <c r="BJ215" s="17" t="s">
        <v>80</v>
      </c>
      <c r="BK215" s="238">
        <f>ROUND(I215*H215,2)</f>
        <v>0</v>
      </c>
      <c r="BL215" s="17" t="s">
        <v>138</v>
      </c>
      <c r="BM215" s="237" t="s">
        <v>262</v>
      </c>
    </row>
    <row r="216" s="2" customFormat="1">
      <c r="A216" s="38"/>
      <c r="B216" s="39"/>
      <c r="C216" s="40"/>
      <c r="D216" s="239" t="s">
        <v>140</v>
      </c>
      <c r="E216" s="40"/>
      <c r="F216" s="240" t="s">
        <v>261</v>
      </c>
      <c r="G216" s="40"/>
      <c r="H216" s="40"/>
      <c r="I216" s="241"/>
      <c r="J216" s="40"/>
      <c r="K216" s="40"/>
      <c r="L216" s="44"/>
      <c r="M216" s="242"/>
      <c r="N216" s="243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140</v>
      </c>
      <c r="AU216" s="17" t="s">
        <v>82</v>
      </c>
    </row>
    <row r="217" s="13" customFormat="1">
      <c r="A217" s="13"/>
      <c r="B217" s="244"/>
      <c r="C217" s="245"/>
      <c r="D217" s="239" t="s">
        <v>142</v>
      </c>
      <c r="E217" s="246" t="s">
        <v>1</v>
      </c>
      <c r="F217" s="247" t="s">
        <v>263</v>
      </c>
      <c r="G217" s="245"/>
      <c r="H217" s="246" t="s">
        <v>1</v>
      </c>
      <c r="I217" s="248"/>
      <c r="J217" s="245"/>
      <c r="K217" s="245"/>
      <c r="L217" s="249"/>
      <c r="M217" s="250"/>
      <c r="N217" s="251"/>
      <c r="O217" s="251"/>
      <c r="P217" s="251"/>
      <c r="Q217" s="251"/>
      <c r="R217" s="251"/>
      <c r="S217" s="251"/>
      <c r="T217" s="25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3" t="s">
        <v>142</v>
      </c>
      <c r="AU217" s="253" t="s">
        <v>82</v>
      </c>
      <c r="AV217" s="13" t="s">
        <v>80</v>
      </c>
      <c r="AW217" s="13" t="s">
        <v>30</v>
      </c>
      <c r="AX217" s="13" t="s">
        <v>73</v>
      </c>
      <c r="AY217" s="253" t="s">
        <v>131</v>
      </c>
    </row>
    <row r="218" s="14" customFormat="1">
      <c r="A218" s="14"/>
      <c r="B218" s="254"/>
      <c r="C218" s="255"/>
      <c r="D218" s="239" t="s">
        <v>142</v>
      </c>
      <c r="E218" s="256" t="s">
        <v>1</v>
      </c>
      <c r="F218" s="257" t="s">
        <v>264</v>
      </c>
      <c r="G218" s="255"/>
      <c r="H218" s="258">
        <v>308.75</v>
      </c>
      <c r="I218" s="259"/>
      <c r="J218" s="255"/>
      <c r="K218" s="255"/>
      <c r="L218" s="260"/>
      <c r="M218" s="261"/>
      <c r="N218" s="262"/>
      <c r="O218" s="262"/>
      <c r="P218" s="262"/>
      <c r="Q218" s="262"/>
      <c r="R218" s="262"/>
      <c r="S218" s="262"/>
      <c r="T218" s="26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4" t="s">
        <v>142</v>
      </c>
      <c r="AU218" s="264" t="s">
        <v>82</v>
      </c>
      <c r="AV218" s="14" t="s">
        <v>82</v>
      </c>
      <c r="AW218" s="14" t="s">
        <v>30</v>
      </c>
      <c r="AX218" s="14" t="s">
        <v>80</v>
      </c>
      <c r="AY218" s="264" t="s">
        <v>131</v>
      </c>
    </row>
    <row r="219" s="2" customFormat="1">
      <c r="A219" s="38"/>
      <c r="B219" s="39"/>
      <c r="C219" s="226" t="s">
        <v>265</v>
      </c>
      <c r="D219" s="226" t="s">
        <v>133</v>
      </c>
      <c r="E219" s="227" t="s">
        <v>266</v>
      </c>
      <c r="F219" s="228" t="s">
        <v>267</v>
      </c>
      <c r="G219" s="229" t="s">
        <v>136</v>
      </c>
      <c r="H219" s="230">
        <v>24.300000000000001</v>
      </c>
      <c r="I219" s="231"/>
      <c r="J219" s="232">
        <f>ROUND(I219*H219,2)</f>
        <v>0</v>
      </c>
      <c r="K219" s="228" t="s">
        <v>137</v>
      </c>
      <c r="L219" s="44"/>
      <c r="M219" s="233" t="s">
        <v>1</v>
      </c>
      <c r="N219" s="234" t="s">
        <v>38</v>
      </c>
      <c r="O219" s="91"/>
      <c r="P219" s="235">
        <f>O219*H219</f>
        <v>0</v>
      </c>
      <c r="Q219" s="235">
        <v>0</v>
      </c>
      <c r="R219" s="235">
        <f>Q219*H219</f>
        <v>0</v>
      </c>
      <c r="S219" s="235">
        <v>0</v>
      </c>
      <c r="T219" s="236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7" t="s">
        <v>138</v>
      </c>
      <c r="AT219" s="237" t="s">
        <v>133</v>
      </c>
      <c r="AU219" s="237" t="s">
        <v>82</v>
      </c>
      <c r="AY219" s="17" t="s">
        <v>131</v>
      </c>
      <c r="BE219" s="238">
        <f>IF(N219="základní",J219,0)</f>
        <v>0</v>
      </c>
      <c r="BF219" s="238">
        <f>IF(N219="snížená",J219,0)</f>
        <v>0</v>
      </c>
      <c r="BG219" s="238">
        <f>IF(N219="zákl. přenesená",J219,0)</f>
        <v>0</v>
      </c>
      <c r="BH219" s="238">
        <f>IF(N219="sníž. přenesená",J219,0)</f>
        <v>0</v>
      </c>
      <c r="BI219" s="238">
        <f>IF(N219="nulová",J219,0)</f>
        <v>0</v>
      </c>
      <c r="BJ219" s="17" t="s">
        <v>80</v>
      </c>
      <c r="BK219" s="238">
        <f>ROUND(I219*H219,2)</f>
        <v>0</v>
      </c>
      <c r="BL219" s="17" t="s">
        <v>138</v>
      </c>
      <c r="BM219" s="237" t="s">
        <v>268</v>
      </c>
    </row>
    <row r="220" s="2" customFormat="1">
      <c r="A220" s="38"/>
      <c r="B220" s="39"/>
      <c r="C220" s="40"/>
      <c r="D220" s="239" t="s">
        <v>140</v>
      </c>
      <c r="E220" s="40"/>
      <c r="F220" s="240" t="s">
        <v>269</v>
      </c>
      <c r="G220" s="40"/>
      <c r="H220" s="40"/>
      <c r="I220" s="241"/>
      <c r="J220" s="40"/>
      <c r="K220" s="40"/>
      <c r="L220" s="44"/>
      <c r="M220" s="242"/>
      <c r="N220" s="243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140</v>
      </c>
      <c r="AU220" s="17" t="s">
        <v>82</v>
      </c>
    </row>
    <row r="221" s="2" customFormat="1" ht="16.5" customHeight="1">
      <c r="A221" s="38"/>
      <c r="B221" s="39"/>
      <c r="C221" s="277" t="s">
        <v>7</v>
      </c>
      <c r="D221" s="277" t="s">
        <v>227</v>
      </c>
      <c r="E221" s="278" t="s">
        <v>270</v>
      </c>
      <c r="F221" s="279" t="s">
        <v>271</v>
      </c>
      <c r="G221" s="280" t="s">
        <v>272</v>
      </c>
      <c r="H221" s="281">
        <v>0.72899999999999998</v>
      </c>
      <c r="I221" s="282"/>
      <c r="J221" s="283">
        <f>ROUND(I221*H221,2)</f>
        <v>0</v>
      </c>
      <c r="K221" s="279" t="s">
        <v>137</v>
      </c>
      <c r="L221" s="284"/>
      <c r="M221" s="285" t="s">
        <v>1</v>
      </c>
      <c r="N221" s="286" t="s">
        <v>38</v>
      </c>
      <c r="O221" s="91"/>
      <c r="P221" s="235">
        <f>O221*H221</f>
        <v>0</v>
      </c>
      <c r="Q221" s="235">
        <v>0.001</v>
      </c>
      <c r="R221" s="235">
        <f>Q221*H221</f>
        <v>0.00072900000000000005</v>
      </c>
      <c r="S221" s="235">
        <v>0</v>
      </c>
      <c r="T221" s="236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7" t="s">
        <v>187</v>
      </c>
      <c r="AT221" s="237" t="s">
        <v>227</v>
      </c>
      <c r="AU221" s="237" t="s">
        <v>82</v>
      </c>
      <c r="AY221" s="17" t="s">
        <v>131</v>
      </c>
      <c r="BE221" s="238">
        <f>IF(N221="základní",J221,0)</f>
        <v>0</v>
      </c>
      <c r="BF221" s="238">
        <f>IF(N221="snížená",J221,0)</f>
        <v>0</v>
      </c>
      <c r="BG221" s="238">
        <f>IF(N221="zákl. přenesená",J221,0)</f>
        <v>0</v>
      </c>
      <c r="BH221" s="238">
        <f>IF(N221="sníž. přenesená",J221,0)</f>
        <v>0</v>
      </c>
      <c r="BI221" s="238">
        <f>IF(N221="nulová",J221,0)</f>
        <v>0</v>
      </c>
      <c r="BJ221" s="17" t="s">
        <v>80</v>
      </c>
      <c r="BK221" s="238">
        <f>ROUND(I221*H221,2)</f>
        <v>0</v>
      </c>
      <c r="BL221" s="17" t="s">
        <v>138</v>
      </c>
      <c r="BM221" s="237" t="s">
        <v>273</v>
      </c>
    </row>
    <row r="222" s="2" customFormat="1">
      <c r="A222" s="38"/>
      <c r="B222" s="39"/>
      <c r="C222" s="40"/>
      <c r="D222" s="239" t="s">
        <v>140</v>
      </c>
      <c r="E222" s="40"/>
      <c r="F222" s="240" t="s">
        <v>271</v>
      </c>
      <c r="G222" s="40"/>
      <c r="H222" s="40"/>
      <c r="I222" s="241"/>
      <c r="J222" s="40"/>
      <c r="K222" s="40"/>
      <c r="L222" s="44"/>
      <c r="M222" s="242"/>
      <c r="N222" s="243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140</v>
      </c>
      <c r="AU222" s="17" t="s">
        <v>82</v>
      </c>
    </row>
    <row r="223" s="14" customFormat="1">
      <c r="A223" s="14"/>
      <c r="B223" s="254"/>
      <c r="C223" s="255"/>
      <c r="D223" s="239" t="s">
        <v>142</v>
      </c>
      <c r="E223" s="256" t="s">
        <v>1</v>
      </c>
      <c r="F223" s="257" t="s">
        <v>274</v>
      </c>
      <c r="G223" s="255"/>
      <c r="H223" s="258">
        <v>0.72899999999999998</v>
      </c>
      <c r="I223" s="259"/>
      <c r="J223" s="255"/>
      <c r="K223" s="255"/>
      <c r="L223" s="260"/>
      <c r="M223" s="261"/>
      <c r="N223" s="262"/>
      <c r="O223" s="262"/>
      <c r="P223" s="262"/>
      <c r="Q223" s="262"/>
      <c r="R223" s="262"/>
      <c r="S223" s="262"/>
      <c r="T223" s="26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4" t="s">
        <v>142</v>
      </c>
      <c r="AU223" s="264" t="s">
        <v>82</v>
      </c>
      <c r="AV223" s="14" t="s">
        <v>82</v>
      </c>
      <c r="AW223" s="14" t="s">
        <v>30</v>
      </c>
      <c r="AX223" s="14" t="s">
        <v>73</v>
      </c>
      <c r="AY223" s="264" t="s">
        <v>131</v>
      </c>
    </row>
    <row r="224" s="15" customFormat="1">
      <c r="A224" s="15"/>
      <c r="B224" s="265"/>
      <c r="C224" s="266"/>
      <c r="D224" s="239" t="s">
        <v>142</v>
      </c>
      <c r="E224" s="267" t="s">
        <v>1</v>
      </c>
      <c r="F224" s="268" t="s">
        <v>147</v>
      </c>
      <c r="G224" s="266"/>
      <c r="H224" s="269">
        <v>0.72899999999999998</v>
      </c>
      <c r="I224" s="270"/>
      <c r="J224" s="266"/>
      <c r="K224" s="266"/>
      <c r="L224" s="271"/>
      <c r="M224" s="272"/>
      <c r="N224" s="273"/>
      <c r="O224" s="273"/>
      <c r="P224" s="273"/>
      <c r="Q224" s="273"/>
      <c r="R224" s="273"/>
      <c r="S224" s="273"/>
      <c r="T224" s="274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75" t="s">
        <v>142</v>
      </c>
      <c r="AU224" s="275" t="s">
        <v>82</v>
      </c>
      <c r="AV224" s="15" t="s">
        <v>138</v>
      </c>
      <c r="AW224" s="15" t="s">
        <v>30</v>
      </c>
      <c r="AX224" s="15" t="s">
        <v>80</v>
      </c>
      <c r="AY224" s="275" t="s">
        <v>131</v>
      </c>
    </row>
    <row r="225" s="2" customFormat="1">
      <c r="A225" s="38"/>
      <c r="B225" s="39"/>
      <c r="C225" s="226" t="s">
        <v>275</v>
      </c>
      <c r="D225" s="226" t="s">
        <v>133</v>
      </c>
      <c r="E225" s="227" t="s">
        <v>276</v>
      </c>
      <c r="F225" s="228" t="s">
        <v>277</v>
      </c>
      <c r="G225" s="229" t="s">
        <v>136</v>
      </c>
      <c r="H225" s="230">
        <v>24.300000000000001</v>
      </c>
      <c r="I225" s="231"/>
      <c r="J225" s="232">
        <f>ROUND(I225*H225,2)</f>
        <v>0</v>
      </c>
      <c r="K225" s="228" t="s">
        <v>137</v>
      </c>
      <c r="L225" s="44"/>
      <c r="M225" s="233" t="s">
        <v>1</v>
      </c>
      <c r="N225" s="234" t="s">
        <v>38</v>
      </c>
      <c r="O225" s="91"/>
      <c r="P225" s="235">
        <f>O225*H225</f>
        <v>0</v>
      </c>
      <c r="Q225" s="235">
        <v>0</v>
      </c>
      <c r="R225" s="235">
        <f>Q225*H225</f>
        <v>0</v>
      </c>
      <c r="S225" s="235">
        <v>0</v>
      </c>
      <c r="T225" s="23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7" t="s">
        <v>138</v>
      </c>
      <c r="AT225" s="237" t="s">
        <v>133</v>
      </c>
      <c r="AU225" s="237" t="s">
        <v>82</v>
      </c>
      <c r="AY225" s="17" t="s">
        <v>131</v>
      </c>
      <c r="BE225" s="238">
        <f>IF(N225="základní",J225,0)</f>
        <v>0</v>
      </c>
      <c r="BF225" s="238">
        <f>IF(N225="snížená",J225,0)</f>
        <v>0</v>
      </c>
      <c r="BG225" s="238">
        <f>IF(N225="zákl. přenesená",J225,0)</f>
        <v>0</v>
      </c>
      <c r="BH225" s="238">
        <f>IF(N225="sníž. přenesená",J225,0)</f>
        <v>0</v>
      </c>
      <c r="BI225" s="238">
        <f>IF(N225="nulová",J225,0)</f>
        <v>0</v>
      </c>
      <c r="BJ225" s="17" t="s">
        <v>80</v>
      </c>
      <c r="BK225" s="238">
        <f>ROUND(I225*H225,2)</f>
        <v>0</v>
      </c>
      <c r="BL225" s="17" t="s">
        <v>138</v>
      </c>
      <c r="BM225" s="237" t="s">
        <v>278</v>
      </c>
    </row>
    <row r="226" s="2" customFormat="1">
      <c r="A226" s="38"/>
      <c r="B226" s="39"/>
      <c r="C226" s="40"/>
      <c r="D226" s="239" t="s">
        <v>140</v>
      </c>
      <c r="E226" s="40"/>
      <c r="F226" s="240" t="s">
        <v>279</v>
      </c>
      <c r="G226" s="40"/>
      <c r="H226" s="40"/>
      <c r="I226" s="241"/>
      <c r="J226" s="40"/>
      <c r="K226" s="40"/>
      <c r="L226" s="44"/>
      <c r="M226" s="242"/>
      <c r="N226" s="243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140</v>
      </c>
      <c r="AU226" s="17" t="s">
        <v>82</v>
      </c>
    </row>
    <row r="227" s="13" customFormat="1">
      <c r="A227" s="13"/>
      <c r="B227" s="244"/>
      <c r="C227" s="245"/>
      <c r="D227" s="239" t="s">
        <v>142</v>
      </c>
      <c r="E227" s="246" t="s">
        <v>1</v>
      </c>
      <c r="F227" s="247" t="s">
        <v>280</v>
      </c>
      <c r="G227" s="245"/>
      <c r="H227" s="246" t="s">
        <v>1</v>
      </c>
      <c r="I227" s="248"/>
      <c r="J227" s="245"/>
      <c r="K227" s="245"/>
      <c r="L227" s="249"/>
      <c r="M227" s="250"/>
      <c r="N227" s="251"/>
      <c r="O227" s="251"/>
      <c r="P227" s="251"/>
      <c r="Q227" s="251"/>
      <c r="R227" s="251"/>
      <c r="S227" s="251"/>
      <c r="T227" s="25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3" t="s">
        <v>142</v>
      </c>
      <c r="AU227" s="253" t="s">
        <v>82</v>
      </c>
      <c r="AV227" s="13" t="s">
        <v>80</v>
      </c>
      <c r="AW227" s="13" t="s">
        <v>30</v>
      </c>
      <c r="AX227" s="13" t="s">
        <v>73</v>
      </c>
      <c r="AY227" s="253" t="s">
        <v>131</v>
      </c>
    </row>
    <row r="228" s="14" customFormat="1">
      <c r="A228" s="14"/>
      <c r="B228" s="254"/>
      <c r="C228" s="255"/>
      <c r="D228" s="239" t="s">
        <v>142</v>
      </c>
      <c r="E228" s="256" t="s">
        <v>1</v>
      </c>
      <c r="F228" s="257" t="s">
        <v>281</v>
      </c>
      <c r="G228" s="255"/>
      <c r="H228" s="258">
        <v>24.300000000000001</v>
      </c>
      <c r="I228" s="259"/>
      <c r="J228" s="255"/>
      <c r="K228" s="255"/>
      <c r="L228" s="260"/>
      <c r="M228" s="261"/>
      <c r="N228" s="262"/>
      <c r="O228" s="262"/>
      <c r="P228" s="262"/>
      <c r="Q228" s="262"/>
      <c r="R228" s="262"/>
      <c r="S228" s="262"/>
      <c r="T228" s="26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4" t="s">
        <v>142</v>
      </c>
      <c r="AU228" s="264" t="s">
        <v>82</v>
      </c>
      <c r="AV228" s="14" t="s">
        <v>82</v>
      </c>
      <c r="AW228" s="14" t="s">
        <v>30</v>
      </c>
      <c r="AX228" s="14" t="s">
        <v>80</v>
      </c>
      <c r="AY228" s="264" t="s">
        <v>131</v>
      </c>
    </row>
    <row r="229" s="12" customFormat="1" ht="22.8" customHeight="1">
      <c r="A229" s="12"/>
      <c r="B229" s="210"/>
      <c r="C229" s="211"/>
      <c r="D229" s="212" t="s">
        <v>72</v>
      </c>
      <c r="E229" s="224" t="s">
        <v>82</v>
      </c>
      <c r="F229" s="224" t="s">
        <v>282</v>
      </c>
      <c r="G229" s="211"/>
      <c r="H229" s="211"/>
      <c r="I229" s="214"/>
      <c r="J229" s="225">
        <f>BK229</f>
        <v>0</v>
      </c>
      <c r="K229" s="211"/>
      <c r="L229" s="216"/>
      <c r="M229" s="217"/>
      <c r="N229" s="218"/>
      <c r="O229" s="218"/>
      <c r="P229" s="219">
        <f>SUM(P230:P245)</f>
        <v>0</v>
      </c>
      <c r="Q229" s="218"/>
      <c r="R229" s="219">
        <f>SUM(R230:R245)</f>
        <v>63.763756384499992</v>
      </c>
      <c r="S229" s="218"/>
      <c r="T229" s="220">
        <f>SUM(T230:T245)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21" t="s">
        <v>80</v>
      </c>
      <c r="AT229" s="222" t="s">
        <v>72</v>
      </c>
      <c r="AU229" s="222" t="s">
        <v>80</v>
      </c>
      <c r="AY229" s="221" t="s">
        <v>131</v>
      </c>
      <c r="BK229" s="223">
        <f>SUM(BK230:BK245)</f>
        <v>0</v>
      </c>
    </row>
    <row r="230" s="2" customFormat="1">
      <c r="A230" s="38"/>
      <c r="B230" s="39"/>
      <c r="C230" s="226" t="s">
        <v>283</v>
      </c>
      <c r="D230" s="226" t="s">
        <v>133</v>
      </c>
      <c r="E230" s="227" t="s">
        <v>284</v>
      </c>
      <c r="F230" s="228" t="s">
        <v>285</v>
      </c>
      <c r="G230" s="229" t="s">
        <v>178</v>
      </c>
      <c r="H230" s="230">
        <v>30.5</v>
      </c>
      <c r="I230" s="231"/>
      <c r="J230" s="232">
        <f>ROUND(I230*H230,2)</f>
        <v>0</v>
      </c>
      <c r="K230" s="228" t="s">
        <v>137</v>
      </c>
      <c r="L230" s="44"/>
      <c r="M230" s="233" t="s">
        <v>1</v>
      </c>
      <c r="N230" s="234" t="s">
        <v>38</v>
      </c>
      <c r="O230" s="91"/>
      <c r="P230" s="235">
        <f>O230*H230</f>
        <v>0</v>
      </c>
      <c r="Q230" s="235">
        <v>1.98</v>
      </c>
      <c r="R230" s="235">
        <f>Q230*H230</f>
        <v>60.390000000000001</v>
      </c>
      <c r="S230" s="235">
        <v>0</v>
      </c>
      <c r="T230" s="23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7" t="s">
        <v>138</v>
      </c>
      <c r="AT230" s="237" t="s">
        <v>133</v>
      </c>
      <c r="AU230" s="237" t="s">
        <v>82</v>
      </c>
      <c r="AY230" s="17" t="s">
        <v>131</v>
      </c>
      <c r="BE230" s="238">
        <f>IF(N230="základní",J230,0)</f>
        <v>0</v>
      </c>
      <c r="BF230" s="238">
        <f>IF(N230="snížená",J230,0)</f>
        <v>0</v>
      </c>
      <c r="BG230" s="238">
        <f>IF(N230="zákl. přenesená",J230,0)</f>
        <v>0</v>
      </c>
      <c r="BH230" s="238">
        <f>IF(N230="sníž. přenesená",J230,0)</f>
        <v>0</v>
      </c>
      <c r="BI230" s="238">
        <f>IF(N230="nulová",J230,0)</f>
        <v>0</v>
      </c>
      <c r="BJ230" s="17" t="s">
        <v>80</v>
      </c>
      <c r="BK230" s="238">
        <f>ROUND(I230*H230,2)</f>
        <v>0</v>
      </c>
      <c r="BL230" s="17" t="s">
        <v>138</v>
      </c>
      <c r="BM230" s="237" t="s">
        <v>286</v>
      </c>
    </row>
    <row r="231" s="2" customFormat="1">
      <c r="A231" s="38"/>
      <c r="B231" s="39"/>
      <c r="C231" s="40"/>
      <c r="D231" s="239" t="s">
        <v>140</v>
      </c>
      <c r="E231" s="40"/>
      <c r="F231" s="240" t="s">
        <v>287</v>
      </c>
      <c r="G231" s="40"/>
      <c r="H231" s="40"/>
      <c r="I231" s="241"/>
      <c r="J231" s="40"/>
      <c r="K231" s="40"/>
      <c r="L231" s="44"/>
      <c r="M231" s="242"/>
      <c r="N231" s="243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140</v>
      </c>
      <c r="AU231" s="17" t="s">
        <v>82</v>
      </c>
    </row>
    <row r="232" s="2" customFormat="1" ht="21.75" customHeight="1">
      <c r="A232" s="38"/>
      <c r="B232" s="39"/>
      <c r="C232" s="226" t="s">
        <v>288</v>
      </c>
      <c r="D232" s="226" t="s">
        <v>133</v>
      </c>
      <c r="E232" s="227" t="s">
        <v>289</v>
      </c>
      <c r="F232" s="228" t="s">
        <v>290</v>
      </c>
      <c r="G232" s="229" t="s">
        <v>178</v>
      </c>
      <c r="H232" s="230">
        <v>24</v>
      </c>
      <c r="I232" s="231"/>
      <c r="J232" s="232">
        <f>ROUND(I232*H232,2)</f>
        <v>0</v>
      </c>
      <c r="K232" s="228" t="s">
        <v>137</v>
      </c>
      <c r="L232" s="44"/>
      <c r="M232" s="233" t="s">
        <v>1</v>
      </c>
      <c r="N232" s="234" t="s">
        <v>38</v>
      </c>
      <c r="O232" s="91"/>
      <c r="P232" s="235">
        <f>O232*H232</f>
        <v>0</v>
      </c>
      <c r="Q232" s="235">
        <v>0</v>
      </c>
      <c r="R232" s="235">
        <f>Q232*H232</f>
        <v>0</v>
      </c>
      <c r="S232" s="235">
        <v>0</v>
      </c>
      <c r="T232" s="23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7" t="s">
        <v>138</v>
      </c>
      <c r="AT232" s="237" t="s">
        <v>133</v>
      </c>
      <c r="AU232" s="237" t="s">
        <v>82</v>
      </c>
      <c r="AY232" s="17" t="s">
        <v>131</v>
      </c>
      <c r="BE232" s="238">
        <f>IF(N232="základní",J232,0)</f>
        <v>0</v>
      </c>
      <c r="BF232" s="238">
        <f>IF(N232="snížená",J232,0)</f>
        <v>0</v>
      </c>
      <c r="BG232" s="238">
        <f>IF(N232="zákl. přenesená",J232,0)</f>
        <v>0</v>
      </c>
      <c r="BH232" s="238">
        <f>IF(N232="sníž. přenesená",J232,0)</f>
        <v>0</v>
      </c>
      <c r="BI232" s="238">
        <f>IF(N232="nulová",J232,0)</f>
        <v>0</v>
      </c>
      <c r="BJ232" s="17" t="s">
        <v>80</v>
      </c>
      <c r="BK232" s="238">
        <f>ROUND(I232*H232,2)</f>
        <v>0</v>
      </c>
      <c r="BL232" s="17" t="s">
        <v>138</v>
      </c>
      <c r="BM232" s="237" t="s">
        <v>291</v>
      </c>
    </row>
    <row r="233" s="2" customFormat="1">
      <c r="A233" s="38"/>
      <c r="B233" s="39"/>
      <c r="C233" s="40"/>
      <c r="D233" s="239" t="s">
        <v>140</v>
      </c>
      <c r="E233" s="40"/>
      <c r="F233" s="240" t="s">
        <v>292</v>
      </c>
      <c r="G233" s="40"/>
      <c r="H233" s="40"/>
      <c r="I233" s="241"/>
      <c r="J233" s="40"/>
      <c r="K233" s="40"/>
      <c r="L233" s="44"/>
      <c r="M233" s="242"/>
      <c r="N233" s="243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140</v>
      </c>
      <c r="AU233" s="17" t="s">
        <v>82</v>
      </c>
    </row>
    <row r="234" s="2" customFormat="1">
      <c r="A234" s="38"/>
      <c r="B234" s="39"/>
      <c r="C234" s="40"/>
      <c r="D234" s="239" t="s">
        <v>162</v>
      </c>
      <c r="E234" s="40"/>
      <c r="F234" s="276" t="s">
        <v>293</v>
      </c>
      <c r="G234" s="40"/>
      <c r="H234" s="40"/>
      <c r="I234" s="241"/>
      <c r="J234" s="40"/>
      <c r="K234" s="40"/>
      <c r="L234" s="44"/>
      <c r="M234" s="242"/>
      <c r="N234" s="243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162</v>
      </c>
      <c r="AU234" s="17" t="s">
        <v>82</v>
      </c>
    </row>
    <row r="235" s="2" customFormat="1" ht="33" customHeight="1">
      <c r="A235" s="38"/>
      <c r="B235" s="39"/>
      <c r="C235" s="226" t="s">
        <v>294</v>
      </c>
      <c r="D235" s="226" t="s">
        <v>133</v>
      </c>
      <c r="E235" s="227" t="s">
        <v>295</v>
      </c>
      <c r="F235" s="228" t="s">
        <v>296</v>
      </c>
      <c r="G235" s="229" t="s">
        <v>178</v>
      </c>
      <c r="H235" s="230">
        <v>24</v>
      </c>
      <c r="I235" s="231"/>
      <c r="J235" s="232">
        <f>ROUND(I235*H235,2)</f>
        <v>0</v>
      </c>
      <c r="K235" s="228" t="s">
        <v>137</v>
      </c>
      <c r="L235" s="44"/>
      <c r="M235" s="233" t="s">
        <v>1</v>
      </c>
      <c r="N235" s="234" t="s">
        <v>38</v>
      </c>
      <c r="O235" s="91"/>
      <c r="P235" s="235">
        <f>O235*H235</f>
        <v>0</v>
      </c>
      <c r="Q235" s="235">
        <v>0.048579999999999998</v>
      </c>
      <c r="R235" s="235">
        <f>Q235*H235</f>
        <v>1.1659199999999999</v>
      </c>
      <c r="S235" s="235">
        <v>0</v>
      </c>
      <c r="T235" s="23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7" t="s">
        <v>138</v>
      </c>
      <c r="AT235" s="237" t="s">
        <v>133</v>
      </c>
      <c r="AU235" s="237" t="s">
        <v>82</v>
      </c>
      <c r="AY235" s="17" t="s">
        <v>131</v>
      </c>
      <c r="BE235" s="238">
        <f>IF(N235="základní",J235,0)</f>
        <v>0</v>
      </c>
      <c r="BF235" s="238">
        <f>IF(N235="snížená",J235,0)</f>
        <v>0</v>
      </c>
      <c r="BG235" s="238">
        <f>IF(N235="zákl. přenesená",J235,0)</f>
        <v>0</v>
      </c>
      <c r="BH235" s="238">
        <f>IF(N235="sníž. přenesená",J235,0)</f>
        <v>0</v>
      </c>
      <c r="BI235" s="238">
        <f>IF(N235="nulová",J235,0)</f>
        <v>0</v>
      </c>
      <c r="BJ235" s="17" t="s">
        <v>80</v>
      </c>
      <c r="BK235" s="238">
        <f>ROUND(I235*H235,2)</f>
        <v>0</v>
      </c>
      <c r="BL235" s="17" t="s">
        <v>138</v>
      </c>
      <c r="BM235" s="237" t="s">
        <v>297</v>
      </c>
    </row>
    <row r="236" s="2" customFormat="1">
      <c r="A236" s="38"/>
      <c r="B236" s="39"/>
      <c r="C236" s="40"/>
      <c r="D236" s="239" t="s">
        <v>140</v>
      </c>
      <c r="E236" s="40"/>
      <c r="F236" s="240" t="s">
        <v>298</v>
      </c>
      <c r="G236" s="40"/>
      <c r="H236" s="40"/>
      <c r="I236" s="241"/>
      <c r="J236" s="40"/>
      <c r="K236" s="40"/>
      <c r="L236" s="44"/>
      <c r="M236" s="242"/>
      <c r="N236" s="243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140</v>
      </c>
      <c r="AU236" s="17" t="s">
        <v>82</v>
      </c>
    </row>
    <row r="237" s="2" customFormat="1" ht="16.5" customHeight="1">
      <c r="A237" s="38"/>
      <c r="B237" s="39"/>
      <c r="C237" s="226" t="s">
        <v>299</v>
      </c>
      <c r="D237" s="226" t="s">
        <v>133</v>
      </c>
      <c r="E237" s="227" t="s">
        <v>300</v>
      </c>
      <c r="F237" s="228" t="s">
        <v>301</v>
      </c>
      <c r="G237" s="229" t="s">
        <v>136</v>
      </c>
      <c r="H237" s="230">
        <v>17.024999999999999</v>
      </c>
      <c r="I237" s="231"/>
      <c r="J237" s="232">
        <f>ROUND(I237*H237,2)</f>
        <v>0</v>
      </c>
      <c r="K237" s="228" t="s">
        <v>137</v>
      </c>
      <c r="L237" s="44"/>
      <c r="M237" s="233" t="s">
        <v>1</v>
      </c>
      <c r="N237" s="234" t="s">
        <v>38</v>
      </c>
      <c r="O237" s="91"/>
      <c r="P237" s="235">
        <f>O237*H237</f>
        <v>0</v>
      </c>
      <c r="Q237" s="235">
        <v>0.0014357</v>
      </c>
      <c r="R237" s="235">
        <f>Q237*H237</f>
        <v>0.024442792499999998</v>
      </c>
      <c r="S237" s="235">
        <v>0</v>
      </c>
      <c r="T237" s="23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7" t="s">
        <v>138</v>
      </c>
      <c r="AT237" s="237" t="s">
        <v>133</v>
      </c>
      <c r="AU237" s="237" t="s">
        <v>82</v>
      </c>
      <c r="AY237" s="17" t="s">
        <v>131</v>
      </c>
      <c r="BE237" s="238">
        <f>IF(N237="základní",J237,0)</f>
        <v>0</v>
      </c>
      <c r="BF237" s="238">
        <f>IF(N237="snížená",J237,0)</f>
        <v>0</v>
      </c>
      <c r="BG237" s="238">
        <f>IF(N237="zákl. přenesená",J237,0)</f>
        <v>0</v>
      </c>
      <c r="BH237" s="238">
        <f>IF(N237="sníž. přenesená",J237,0)</f>
        <v>0</v>
      </c>
      <c r="BI237" s="238">
        <f>IF(N237="nulová",J237,0)</f>
        <v>0</v>
      </c>
      <c r="BJ237" s="17" t="s">
        <v>80</v>
      </c>
      <c r="BK237" s="238">
        <f>ROUND(I237*H237,2)</f>
        <v>0</v>
      </c>
      <c r="BL237" s="17" t="s">
        <v>138</v>
      </c>
      <c r="BM237" s="237" t="s">
        <v>302</v>
      </c>
    </row>
    <row r="238" s="2" customFormat="1">
      <c r="A238" s="38"/>
      <c r="B238" s="39"/>
      <c r="C238" s="40"/>
      <c r="D238" s="239" t="s">
        <v>140</v>
      </c>
      <c r="E238" s="40"/>
      <c r="F238" s="240" t="s">
        <v>303</v>
      </c>
      <c r="G238" s="40"/>
      <c r="H238" s="40"/>
      <c r="I238" s="241"/>
      <c r="J238" s="40"/>
      <c r="K238" s="40"/>
      <c r="L238" s="44"/>
      <c r="M238" s="242"/>
      <c r="N238" s="243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140</v>
      </c>
      <c r="AU238" s="17" t="s">
        <v>82</v>
      </c>
    </row>
    <row r="239" s="2" customFormat="1" ht="16.5" customHeight="1">
      <c r="A239" s="38"/>
      <c r="B239" s="39"/>
      <c r="C239" s="226" t="s">
        <v>304</v>
      </c>
      <c r="D239" s="226" t="s">
        <v>133</v>
      </c>
      <c r="E239" s="227" t="s">
        <v>305</v>
      </c>
      <c r="F239" s="228" t="s">
        <v>306</v>
      </c>
      <c r="G239" s="229" t="s">
        <v>136</v>
      </c>
      <c r="H239" s="230">
        <v>17.024999999999999</v>
      </c>
      <c r="I239" s="231"/>
      <c r="J239" s="232">
        <f>ROUND(I239*H239,2)</f>
        <v>0</v>
      </c>
      <c r="K239" s="228" t="s">
        <v>137</v>
      </c>
      <c r="L239" s="44"/>
      <c r="M239" s="233" t="s">
        <v>1</v>
      </c>
      <c r="N239" s="234" t="s">
        <v>38</v>
      </c>
      <c r="O239" s="91"/>
      <c r="P239" s="235">
        <f>O239*H239</f>
        <v>0</v>
      </c>
      <c r="Q239" s="235">
        <v>3.6000000000000001E-05</v>
      </c>
      <c r="R239" s="235">
        <f>Q239*H239</f>
        <v>0.00061289999999999999</v>
      </c>
      <c r="S239" s="235">
        <v>0</v>
      </c>
      <c r="T239" s="236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7" t="s">
        <v>138</v>
      </c>
      <c r="AT239" s="237" t="s">
        <v>133</v>
      </c>
      <c r="AU239" s="237" t="s">
        <v>82</v>
      </c>
      <c r="AY239" s="17" t="s">
        <v>131</v>
      </c>
      <c r="BE239" s="238">
        <f>IF(N239="základní",J239,0)</f>
        <v>0</v>
      </c>
      <c r="BF239" s="238">
        <f>IF(N239="snížená",J239,0)</f>
        <v>0</v>
      </c>
      <c r="BG239" s="238">
        <f>IF(N239="zákl. přenesená",J239,0)</f>
        <v>0</v>
      </c>
      <c r="BH239" s="238">
        <f>IF(N239="sníž. přenesená",J239,0)</f>
        <v>0</v>
      </c>
      <c r="BI239" s="238">
        <f>IF(N239="nulová",J239,0)</f>
        <v>0</v>
      </c>
      <c r="BJ239" s="17" t="s">
        <v>80</v>
      </c>
      <c r="BK239" s="238">
        <f>ROUND(I239*H239,2)</f>
        <v>0</v>
      </c>
      <c r="BL239" s="17" t="s">
        <v>138</v>
      </c>
      <c r="BM239" s="237" t="s">
        <v>307</v>
      </c>
    </row>
    <row r="240" s="2" customFormat="1">
      <c r="A240" s="38"/>
      <c r="B240" s="39"/>
      <c r="C240" s="40"/>
      <c r="D240" s="239" t="s">
        <v>140</v>
      </c>
      <c r="E240" s="40"/>
      <c r="F240" s="240" t="s">
        <v>308</v>
      </c>
      <c r="G240" s="40"/>
      <c r="H240" s="40"/>
      <c r="I240" s="241"/>
      <c r="J240" s="40"/>
      <c r="K240" s="40"/>
      <c r="L240" s="44"/>
      <c r="M240" s="242"/>
      <c r="N240" s="243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140</v>
      </c>
      <c r="AU240" s="17" t="s">
        <v>82</v>
      </c>
    </row>
    <row r="241" s="2" customFormat="1" ht="21.75" customHeight="1">
      <c r="A241" s="38"/>
      <c r="B241" s="39"/>
      <c r="C241" s="226" t="s">
        <v>309</v>
      </c>
      <c r="D241" s="226" t="s">
        <v>133</v>
      </c>
      <c r="E241" s="227" t="s">
        <v>310</v>
      </c>
      <c r="F241" s="228" t="s">
        <v>311</v>
      </c>
      <c r="G241" s="229" t="s">
        <v>246</v>
      </c>
      <c r="H241" s="230">
        <v>0.45800000000000002</v>
      </c>
      <c r="I241" s="231"/>
      <c r="J241" s="232">
        <f>ROUND(I241*H241,2)</f>
        <v>0</v>
      </c>
      <c r="K241" s="228" t="s">
        <v>137</v>
      </c>
      <c r="L241" s="44"/>
      <c r="M241" s="233" t="s">
        <v>1</v>
      </c>
      <c r="N241" s="234" t="s">
        <v>38</v>
      </c>
      <c r="O241" s="91"/>
      <c r="P241" s="235">
        <f>O241*H241</f>
        <v>0</v>
      </c>
      <c r="Q241" s="235">
        <v>1.038303</v>
      </c>
      <c r="R241" s="235">
        <f>Q241*H241</f>
        <v>0.475542774</v>
      </c>
      <c r="S241" s="235">
        <v>0</v>
      </c>
      <c r="T241" s="236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7" t="s">
        <v>138</v>
      </c>
      <c r="AT241" s="237" t="s">
        <v>133</v>
      </c>
      <c r="AU241" s="237" t="s">
        <v>82</v>
      </c>
      <c r="AY241" s="17" t="s">
        <v>131</v>
      </c>
      <c r="BE241" s="238">
        <f>IF(N241="základní",J241,0)</f>
        <v>0</v>
      </c>
      <c r="BF241" s="238">
        <f>IF(N241="snížená",J241,0)</f>
        <v>0</v>
      </c>
      <c r="BG241" s="238">
        <f>IF(N241="zákl. přenesená",J241,0)</f>
        <v>0</v>
      </c>
      <c r="BH241" s="238">
        <f>IF(N241="sníž. přenesená",J241,0)</f>
        <v>0</v>
      </c>
      <c r="BI241" s="238">
        <f>IF(N241="nulová",J241,0)</f>
        <v>0</v>
      </c>
      <c r="BJ241" s="17" t="s">
        <v>80</v>
      </c>
      <c r="BK241" s="238">
        <f>ROUND(I241*H241,2)</f>
        <v>0</v>
      </c>
      <c r="BL241" s="17" t="s">
        <v>138</v>
      </c>
      <c r="BM241" s="237" t="s">
        <v>312</v>
      </c>
    </row>
    <row r="242" s="2" customFormat="1">
      <c r="A242" s="38"/>
      <c r="B242" s="39"/>
      <c r="C242" s="40"/>
      <c r="D242" s="239" t="s">
        <v>140</v>
      </c>
      <c r="E242" s="40"/>
      <c r="F242" s="240" t="s">
        <v>313</v>
      </c>
      <c r="G242" s="40"/>
      <c r="H242" s="40"/>
      <c r="I242" s="241"/>
      <c r="J242" s="40"/>
      <c r="K242" s="40"/>
      <c r="L242" s="44"/>
      <c r="M242" s="242"/>
      <c r="N242" s="243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140</v>
      </c>
      <c r="AU242" s="17" t="s">
        <v>82</v>
      </c>
    </row>
    <row r="243" s="14" customFormat="1">
      <c r="A243" s="14"/>
      <c r="B243" s="254"/>
      <c r="C243" s="255"/>
      <c r="D243" s="239" t="s">
        <v>142</v>
      </c>
      <c r="E243" s="256" t="s">
        <v>1</v>
      </c>
      <c r="F243" s="257" t="s">
        <v>314</v>
      </c>
      <c r="G243" s="255"/>
      <c r="H243" s="258">
        <v>0.45800000000000002</v>
      </c>
      <c r="I243" s="259"/>
      <c r="J243" s="255"/>
      <c r="K243" s="255"/>
      <c r="L243" s="260"/>
      <c r="M243" s="261"/>
      <c r="N243" s="262"/>
      <c r="O243" s="262"/>
      <c r="P243" s="262"/>
      <c r="Q243" s="262"/>
      <c r="R243" s="262"/>
      <c r="S243" s="262"/>
      <c r="T243" s="26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4" t="s">
        <v>142</v>
      </c>
      <c r="AU243" s="264" t="s">
        <v>82</v>
      </c>
      <c r="AV243" s="14" t="s">
        <v>82</v>
      </c>
      <c r="AW243" s="14" t="s">
        <v>30</v>
      </c>
      <c r="AX243" s="14" t="s">
        <v>80</v>
      </c>
      <c r="AY243" s="264" t="s">
        <v>131</v>
      </c>
    </row>
    <row r="244" s="2" customFormat="1">
      <c r="A244" s="38"/>
      <c r="B244" s="39"/>
      <c r="C244" s="226" t="s">
        <v>315</v>
      </c>
      <c r="D244" s="226" t="s">
        <v>133</v>
      </c>
      <c r="E244" s="227" t="s">
        <v>316</v>
      </c>
      <c r="F244" s="228" t="s">
        <v>317</v>
      </c>
      <c r="G244" s="229" t="s">
        <v>246</v>
      </c>
      <c r="H244" s="230">
        <v>1.611</v>
      </c>
      <c r="I244" s="231"/>
      <c r="J244" s="232">
        <f>ROUND(I244*H244,2)</f>
        <v>0</v>
      </c>
      <c r="K244" s="228" t="s">
        <v>137</v>
      </c>
      <c r="L244" s="44"/>
      <c r="M244" s="233" t="s">
        <v>1</v>
      </c>
      <c r="N244" s="234" t="s">
        <v>38</v>
      </c>
      <c r="O244" s="91"/>
      <c r="P244" s="235">
        <f>O244*H244</f>
        <v>0</v>
      </c>
      <c r="Q244" s="235">
        <v>1.0597380000000001</v>
      </c>
      <c r="R244" s="235">
        <f>Q244*H244</f>
        <v>1.7072379180000001</v>
      </c>
      <c r="S244" s="235">
        <v>0</v>
      </c>
      <c r="T244" s="236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7" t="s">
        <v>138</v>
      </c>
      <c r="AT244" s="237" t="s">
        <v>133</v>
      </c>
      <c r="AU244" s="237" t="s">
        <v>82</v>
      </c>
      <c r="AY244" s="17" t="s">
        <v>131</v>
      </c>
      <c r="BE244" s="238">
        <f>IF(N244="základní",J244,0)</f>
        <v>0</v>
      </c>
      <c r="BF244" s="238">
        <f>IF(N244="snížená",J244,0)</f>
        <v>0</v>
      </c>
      <c r="BG244" s="238">
        <f>IF(N244="zákl. přenesená",J244,0)</f>
        <v>0</v>
      </c>
      <c r="BH244" s="238">
        <f>IF(N244="sníž. přenesená",J244,0)</f>
        <v>0</v>
      </c>
      <c r="BI244" s="238">
        <f>IF(N244="nulová",J244,0)</f>
        <v>0</v>
      </c>
      <c r="BJ244" s="17" t="s">
        <v>80</v>
      </c>
      <c r="BK244" s="238">
        <f>ROUND(I244*H244,2)</f>
        <v>0</v>
      </c>
      <c r="BL244" s="17" t="s">
        <v>138</v>
      </c>
      <c r="BM244" s="237" t="s">
        <v>318</v>
      </c>
    </row>
    <row r="245" s="2" customFormat="1">
      <c r="A245" s="38"/>
      <c r="B245" s="39"/>
      <c r="C245" s="40"/>
      <c r="D245" s="239" t="s">
        <v>140</v>
      </c>
      <c r="E245" s="40"/>
      <c r="F245" s="240" t="s">
        <v>319</v>
      </c>
      <c r="G245" s="40"/>
      <c r="H245" s="40"/>
      <c r="I245" s="241"/>
      <c r="J245" s="40"/>
      <c r="K245" s="40"/>
      <c r="L245" s="44"/>
      <c r="M245" s="242"/>
      <c r="N245" s="243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140</v>
      </c>
      <c r="AU245" s="17" t="s">
        <v>82</v>
      </c>
    </row>
    <row r="246" s="12" customFormat="1" ht="22.8" customHeight="1">
      <c r="A246" s="12"/>
      <c r="B246" s="210"/>
      <c r="C246" s="211"/>
      <c r="D246" s="212" t="s">
        <v>72</v>
      </c>
      <c r="E246" s="224" t="s">
        <v>152</v>
      </c>
      <c r="F246" s="224" t="s">
        <v>320</v>
      </c>
      <c r="G246" s="211"/>
      <c r="H246" s="211"/>
      <c r="I246" s="214"/>
      <c r="J246" s="225">
        <f>BK246</f>
        <v>0</v>
      </c>
      <c r="K246" s="211"/>
      <c r="L246" s="216"/>
      <c r="M246" s="217"/>
      <c r="N246" s="218"/>
      <c r="O246" s="218"/>
      <c r="P246" s="219">
        <f>SUM(P247:P300)</f>
        <v>0</v>
      </c>
      <c r="Q246" s="218"/>
      <c r="R246" s="219">
        <f>SUM(R247:R300)</f>
        <v>134.92308567399999</v>
      </c>
      <c r="S246" s="218"/>
      <c r="T246" s="220">
        <f>SUM(T247:T300)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21" t="s">
        <v>80</v>
      </c>
      <c r="AT246" s="222" t="s">
        <v>72</v>
      </c>
      <c r="AU246" s="222" t="s">
        <v>80</v>
      </c>
      <c r="AY246" s="221" t="s">
        <v>131</v>
      </c>
      <c r="BK246" s="223">
        <f>SUM(BK247:BK300)</f>
        <v>0</v>
      </c>
    </row>
    <row r="247" s="2" customFormat="1" ht="16.5" customHeight="1">
      <c r="A247" s="38"/>
      <c r="B247" s="39"/>
      <c r="C247" s="226" t="s">
        <v>321</v>
      </c>
      <c r="D247" s="226" t="s">
        <v>133</v>
      </c>
      <c r="E247" s="227" t="s">
        <v>322</v>
      </c>
      <c r="F247" s="228" t="s">
        <v>323</v>
      </c>
      <c r="G247" s="229" t="s">
        <v>178</v>
      </c>
      <c r="H247" s="230">
        <v>1.2</v>
      </c>
      <c r="I247" s="231"/>
      <c r="J247" s="232">
        <f>ROUND(I247*H247,2)</f>
        <v>0</v>
      </c>
      <c r="K247" s="228" t="s">
        <v>137</v>
      </c>
      <c r="L247" s="44"/>
      <c r="M247" s="233" t="s">
        <v>1</v>
      </c>
      <c r="N247" s="234" t="s">
        <v>38</v>
      </c>
      <c r="O247" s="91"/>
      <c r="P247" s="235">
        <f>O247*H247</f>
        <v>0</v>
      </c>
      <c r="Q247" s="235">
        <v>0</v>
      </c>
      <c r="R247" s="235">
        <f>Q247*H247</f>
        <v>0</v>
      </c>
      <c r="S247" s="235">
        <v>0</v>
      </c>
      <c r="T247" s="236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7" t="s">
        <v>138</v>
      </c>
      <c r="AT247" s="237" t="s">
        <v>133</v>
      </c>
      <c r="AU247" s="237" t="s">
        <v>82</v>
      </c>
      <c r="AY247" s="17" t="s">
        <v>131</v>
      </c>
      <c r="BE247" s="238">
        <f>IF(N247="základní",J247,0)</f>
        <v>0</v>
      </c>
      <c r="BF247" s="238">
        <f>IF(N247="snížená",J247,0)</f>
        <v>0</v>
      </c>
      <c r="BG247" s="238">
        <f>IF(N247="zákl. přenesená",J247,0)</f>
        <v>0</v>
      </c>
      <c r="BH247" s="238">
        <f>IF(N247="sníž. přenesená",J247,0)</f>
        <v>0</v>
      </c>
      <c r="BI247" s="238">
        <f>IF(N247="nulová",J247,0)</f>
        <v>0</v>
      </c>
      <c r="BJ247" s="17" t="s">
        <v>80</v>
      </c>
      <c r="BK247" s="238">
        <f>ROUND(I247*H247,2)</f>
        <v>0</v>
      </c>
      <c r="BL247" s="17" t="s">
        <v>138</v>
      </c>
      <c r="BM247" s="237" t="s">
        <v>324</v>
      </c>
    </row>
    <row r="248" s="2" customFormat="1">
      <c r="A248" s="38"/>
      <c r="B248" s="39"/>
      <c r="C248" s="40"/>
      <c r="D248" s="239" t="s">
        <v>140</v>
      </c>
      <c r="E248" s="40"/>
      <c r="F248" s="240" t="s">
        <v>325</v>
      </c>
      <c r="G248" s="40"/>
      <c r="H248" s="40"/>
      <c r="I248" s="241"/>
      <c r="J248" s="40"/>
      <c r="K248" s="40"/>
      <c r="L248" s="44"/>
      <c r="M248" s="242"/>
      <c r="N248" s="243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140</v>
      </c>
      <c r="AU248" s="17" t="s">
        <v>82</v>
      </c>
    </row>
    <row r="249" s="2" customFormat="1">
      <c r="A249" s="38"/>
      <c r="B249" s="39"/>
      <c r="C249" s="226" t="s">
        <v>326</v>
      </c>
      <c r="D249" s="226" t="s">
        <v>133</v>
      </c>
      <c r="E249" s="227" t="s">
        <v>327</v>
      </c>
      <c r="F249" s="228" t="s">
        <v>328</v>
      </c>
      <c r="G249" s="229" t="s">
        <v>178</v>
      </c>
      <c r="H249" s="230">
        <v>1.2</v>
      </c>
      <c r="I249" s="231"/>
      <c r="J249" s="232">
        <f>ROUND(I249*H249,2)</f>
        <v>0</v>
      </c>
      <c r="K249" s="228" t="s">
        <v>137</v>
      </c>
      <c r="L249" s="44"/>
      <c r="M249" s="233" t="s">
        <v>1</v>
      </c>
      <c r="N249" s="234" t="s">
        <v>38</v>
      </c>
      <c r="O249" s="91"/>
      <c r="P249" s="235">
        <f>O249*H249</f>
        <v>0</v>
      </c>
      <c r="Q249" s="235">
        <v>0</v>
      </c>
      <c r="R249" s="235">
        <f>Q249*H249</f>
        <v>0</v>
      </c>
      <c r="S249" s="235">
        <v>0</v>
      </c>
      <c r="T249" s="236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7" t="s">
        <v>138</v>
      </c>
      <c r="AT249" s="237" t="s">
        <v>133</v>
      </c>
      <c r="AU249" s="237" t="s">
        <v>82</v>
      </c>
      <c r="AY249" s="17" t="s">
        <v>131</v>
      </c>
      <c r="BE249" s="238">
        <f>IF(N249="základní",J249,0)</f>
        <v>0</v>
      </c>
      <c r="BF249" s="238">
        <f>IF(N249="snížená",J249,0)</f>
        <v>0</v>
      </c>
      <c r="BG249" s="238">
        <f>IF(N249="zákl. přenesená",J249,0)</f>
        <v>0</v>
      </c>
      <c r="BH249" s="238">
        <f>IF(N249="sníž. přenesená",J249,0)</f>
        <v>0</v>
      </c>
      <c r="BI249" s="238">
        <f>IF(N249="nulová",J249,0)</f>
        <v>0</v>
      </c>
      <c r="BJ249" s="17" t="s">
        <v>80</v>
      </c>
      <c r="BK249" s="238">
        <f>ROUND(I249*H249,2)</f>
        <v>0</v>
      </c>
      <c r="BL249" s="17" t="s">
        <v>138</v>
      </c>
      <c r="BM249" s="237" t="s">
        <v>329</v>
      </c>
    </row>
    <row r="250" s="2" customFormat="1">
      <c r="A250" s="38"/>
      <c r="B250" s="39"/>
      <c r="C250" s="40"/>
      <c r="D250" s="239" t="s">
        <v>140</v>
      </c>
      <c r="E250" s="40"/>
      <c r="F250" s="240" t="s">
        <v>330</v>
      </c>
      <c r="G250" s="40"/>
      <c r="H250" s="40"/>
      <c r="I250" s="241"/>
      <c r="J250" s="40"/>
      <c r="K250" s="40"/>
      <c r="L250" s="44"/>
      <c r="M250" s="242"/>
      <c r="N250" s="243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140</v>
      </c>
      <c r="AU250" s="17" t="s">
        <v>82</v>
      </c>
    </row>
    <row r="251" s="2" customFormat="1" ht="16.5" customHeight="1">
      <c r="A251" s="38"/>
      <c r="B251" s="39"/>
      <c r="C251" s="226" t="s">
        <v>331</v>
      </c>
      <c r="D251" s="226" t="s">
        <v>133</v>
      </c>
      <c r="E251" s="227" t="s">
        <v>332</v>
      </c>
      <c r="F251" s="228" t="s">
        <v>333</v>
      </c>
      <c r="G251" s="229" t="s">
        <v>136</v>
      </c>
      <c r="H251" s="230">
        <v>5.8079999999999998</v>
      </c>
      <c r="I251" s="231"/>
      <c r="J251" s="232">
        <f>ROUND(I251*H251,2)</f>
        <v>0</v>
      </c>
      <c r="K251" s="228" t="s">
        <v>137</v>
      </c>
      <c r="L251" s="44"/>
      <c r="M251" s="233" t="s">
        <v>1</v>
      </c>
      <c r="N251" s="234" t="s">
        <v>38</v>
      </c>
      <c r="O251" s="91"/>
      <c r="P251" s="235">
        <f>O251*H251</f>
        <v>0</v>
      </c>
      <c r="Q251" s="235">
        <v>0.041744200000000002</v>
      </c>
      <c r="R251" s="235">
        <f>Q251*H251</f>
        <v>0.2424503136</v>
      </c>
      <c r="S251" s="235">
        <v>0</v>
      </c>
      <c r="T251" s="236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7" t="s">
        <v>138</v>
      </c>
      <c r="AT251" s="237" t="s">
        <v>133</v>
      </c>
      <c r="AU251" s="237" t="s">
        <v>82</v>
      </c>
      <c r="AY251" s="17" t="s">
        <v>131</v>
      </c>
      <c r="BE251" s="238">
        <f>IF(N251="základní",J251,0)</f>
        <v>0</v>
      </c>
      <c r="BF251" s="238">
        <f>IF(N251="snížená",J251,0)</f>
        <v>0</v>
      </c>
      <c r="BG251" s="238">
        <f>IF(N251="zákl. přenesená",J251,0)</f>
        <v>0</v>
      </c>
      <c r="BH251" s="238">
        <f>IF(N251="sníž. přenesená",J251,0)</f>
        <v>0</v>
      </c>
      <c r="BI251" s="238">
        <f>IF(N251="nulová",J251,0)</f>
        <v>0</v>
      </c>
      <c r="BJ251" s="17" t="s">
        <v>80</v>
      </c>
      <c r="BK251" s="238">
        <f>ROUND(I251*H251,2)</f>
        <v>0</v>
      </c>
      <c r="BL251" s="17" t="s">
        <v>138</v>
      </c>
      <c r="BM251" s="237" t="s">
        <v>334</v>
      </c>
    </row>
    <row r="252" s="2" customFormat="1">
      <c r="A252" s="38"/>
      <c r="B252" s="39"/>
      <c r="C252" s="40"/>
      <c r="D252" s="239" t="s">
        <v>140</v>
      </c>
      <c r="E252" s="40"/>
      <c r="F252" s="240" t="s">
        <v>335</v>
      </c>
      <c r="G252" s="40"/>
      <c r="H252" s="40"/>
      <c r="I252" s="241"/>
      <c r="J252" s="40"/>
      <c r="K252" s="40"/>
      <c r="L252" s="44"/>
      <c r="M252" s="242"/>
      <c r="N252" s="243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140</v>
      </c>
      <c r="AU252" s="17" t="s">
        <v>82</v>
      </c>
    </row>
    <row r="253" s="2" customFormat="1" ht="16.5" customHeight="1">
      <c r="A253" s="38"/>
      <c r="B253" s="39"/>
      <c r="C253" s="226" t="s">
        <v>336</v>
      </c>
      <c r="D253" s="226" t="s">
        <v>133</v>
      </c>
      <c r="E253" s="227" t="s">
        <v>337</v>
      </c>
      <c r="F253" s="228" t="s">
        <v>338</v>
      </c>
      <c r="G253" s="229" t="s">
        <v>136</v>
      </c>
      <c r="H253" s="230">
        <v>5.8079999999999998</v>
      </c>
      <c r="I253" s="231"/>
      <c r="J253" s="232">
        <f>ROUND(I253*H253,2)</f>
        <v>0</v>
      </c>
      <c r="K253" s="228" t="s">
        <v>137</v>
      </c>
      <c r="L253" s="44"/>
      <c r="M253" s="233" t="s">
        <v>1</v>
      </c>
      <c r="N253" s="234" t="s">
        <v>38</v>
      </c>
      <c r="O253" s="91"/>
      <c r="P253" s="235">
        <f>O253*H253</f>
        <v>0</v>
      </c>
      <c r="Q253" s="235">
        <v>1.5E-05</v>
      </c>
      <c r="R253" s="235">
        <f>Q253*H253</f>
        <v>8.7120000000000006E-05</v>
      </c>
      <c r="S253" s="235">
        <v>0</v>
      </c>
      <c r="T253" s="23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7" t="s">
        <v>138</v>
      </c>
      <c r="AT253" s="237" t="s">
        <v>133</v>
      </c>
      <c r="AU253" s="237" t="s">
        <v>82</v>
      </c>
      <c r="AY253" s="17" t="s">
        <v>131</v>
      </c>
      <c r="BE253" s="238">
        <f>IF(N253="základní",J253,0)</f>
        <v>0</v>
      </c>
      <c r="BF253" s="238">
        <f>IF(N253="snížená",J253,0)</f>
        <v>0</v>
      </c>
      <c r="BG253" s="238">
        <f>IF(N253="zákl. přenesená",J253,0)</f>
        <v>0</v>
      </c>
      <c r="BH253" s="238">
        <f>IF(N253="sníž. přenesená",J253,0)</f>
        <v>0</v>
      </c>
      <c r="BI253" s="238">
        <f>IF(N253="nulová",J253,0)</f>
        <v>0</v>
      </c>
      <c r="BJ253" s="17" t="s">
        <v>80</v>
      </c>
      <c r="BK253" s="238">
        <f>ROUND(I253*H253,2)</f>
        <v>0</v>
      </c>
      <c r="BL253" s="17" t="s">
        <v>138</v>
      </c>
      <c r="BM253" s="237" t="s">
        <v>339</v>
      </c>
    </row>
    <row r="254" s="2" customFormat="1">
      <c r="A254" s="38"/>
      <c r="B254" s="39"/>
      <c r="C254" s="40"/>
      <c r="D254" s="239" t="s">
        <v>140</v>
      </c>
      <c r="E254" s="40"/>
      <c r="F254" s="240" t="s">
        <v>340</v>
      </c>
      <c r="G254" s="40"/>
      <c r="H254" s="40"/>
      <c r="I254" s="241"/>
      <c r="J254" s="40"/>
      <c r="K254" s="40"/>
      <c r="L254" s="44"/>
      <c r="M254" s="242"/>
      <c r="N254" s="243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140</v>
      </c>
      <c r="AU254" s="17" t="s">
        <v>82</v>
      </c>
    </row>
    <row r="255" s="2" customFormat="1" ht="16.5" customHeight="1">
      <c r="A255" s="38"/>
      <c r="B255" s="39"/>
      <c r="C255" s="226" t="s">
        <v>341</v>
      </c>
      <c r="D255" s="226" t="s">
        <v>133</v>
      </c>
      <c r="E255" s="227" t="s">
        <v>342</v>
      </c>
      <c r="F255" s="228" t="s">
        <v>343</v>
      </c>
      <c r="G255" s="229" t="s">
        <v>246</v>
      </c>
      <c r="H255" s="230">
        <v>0.17699999999999999</v>
      </c>
      <c r="I255" s="231"/>
      <c r="J255" s="232">
        <f>ROUND(I255*H255,2)</f>
        <v>0</v>
      </c>
      <c r="K255" s="228" t="s">
        <v>137</v>
      </c>
      <c r="L255" s="44"/>
      <c r="M255" s="233" t="s">
        <v>1</v>
      </c>
      <c r="N255" s="234" t="s">
        <v>38</v>
      </c>
      <c r="O255" s="91"/>
      <c r="P255" s="235">
        <f>O255*H255</f>
        <v>0</v>
      </c>
      <c r="Q255" s="235">
        <v>1.0487652000000001</v>
      </c>
      <c r="R255" s="235">
        <f>Q255*H255</f>
        <v>0.18563144040000001</v>
      </c>
      <c r="S255" s="235">
        <v>0</v>
      </c>
      <c r="T255" s="236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7" t="s">
        <v>138</v>
      </c>
      <c r="AT255" s="237" t="s">
        <v>133</v>
      </c>
      <c r="AU255" s="237" t="s">
        <v>82</v>
      </c>
      <c r="AY255" s="17" t="s">
        <v>131</v>
      </c>
      <c r="BE255" s="238">
        <f>IF(N255="základní",J255,0)</f>
        <v>0</v>
      </c>
      <c r="BF255" s="238">
        <f>IF(N255="snížená",J255,0)</f>
        <v>0</v>
      </c>
      <c r="BG255" s="238">
        <f>IF(N255="zákl. přenesená",J255,0)</f>
        <v>0</v>
      </c>
      <c r="BH255" s="238">
        <f>IF(N255="sníž. přenesená",J255,0)</f>
        <v>0</v>
      </c>
      <c r="BI255" s="238">
        <f>IF(N255="nulová",J255,0)</f>
        <v>0</v>
      </c>
      <c r="BJ255" s="17" t="s">
        <v>80</v>
      </c>
      <c r="BK255" s="238">
        <f>ROUND(I255*H255,2)</f>
        <v>0</v>
      </c>
      <c r="BL255" s="17" t="s">
        <v>138</v>
      </c>
      <c r="BM255" s="237" t="s">
        <v>344</v>
      </c>
    </row>
    <row r="256" s="2" customFormat="1">
      <c r="A256" s="38"/>
      <c r="B256" s="39"/>
      <c r="C256" s="40"/>
      <c r="D256" s="239" t="s">
        <v>140</v>
      </c>
      <c r="E256" s="40"/>
      <c r="F256" s="240" t="s">
        <v>345</v>
      </c>
      <c r="G256" s="40"/>
      <c r="H256" s="40"/>
      <c r="I256" s="241"/>
      <c r="J256" s="40"/>
      <c r="K256" s="40"/>
      <c r="L256" s="44"/>
      <c r="M256" s="242"/>
      <c r="N256" s="243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140</v>
      </c>
      <c r="AU256" s="17" t="s">
        <v>82</v>
      </c>
    </row>
    <row r="257" s="2" customFormat="1">
      <c r="A257" s="38"/>
      <c r="B257" s="39"/>
      <c r="C257" s="226" t="s">
        <v>346</v>
      </c>
      <c r="D257" s="226" t="s">
        <v>133</v>
      </c>
      <c r="E257" s="227" t="s">
        <v>347</v>
      </c>
      <c r="F257" s="228" t="s">
        <v>348</v>
      </c>
      <c r="G257" s="229" t="s">
        <v>155</v>
      </c>
      <c r="H257" s="230">
        <v>42</v>
      </c>
      <c r="I257" s="231"/>
      <c r="J257" s="232">
        <f>ROUND(I257*H257,2)</f>
        <v>0</v>
      </c>
      <c r="K257" s="228" t="s">
        <v>137</v>
      </c>
      <c r="L257" s="44"/>
      <c r="M257" s="233" t="s">
        <v>1</v>
      </c>
      <c r="N257" s="234" t="s">
        <v>38</v>
      </c>
      <c r="O257" s="91"/>
      <c r="P257" s="235">
        <f>O257*H257</f>
        <v>0</v>
      </c>
      <c r="Q257" s="235">
        <v>0.0060904000000000002</v>
      </c>
      <c r="R257" s="235">
        <f>Q257*H257</f>
        <v>0.25579679999999999</v>
      </c>
      <c r="S257" s="235">
        <v>0</v>
      </c>
      <c r="T257" s="236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7" t="s">
        <v>138</v>
      </c>
      <c r="AT257" s="237" t="s">
        <v>133</v>
      </c>
      <c r="AU257" s="237" t="s">
        <v>82</v>
      </c>
      <c r="AY257" s="17" t="s">
        <v>131</v>
      </c>
      <c r="BE257" s="238">
        <f>IF(N257="základní",J257,0)</f>
        <v>0</v>
      </c>
      <c r="BF257" s="238">
        <f>IF(N257="snížená",J257,0)</f>
        <v>0</v>
      </c>
      <c r="BG257" s="238">
        <f>IF(N257="zákl. přenesená",J257,0)</f>
        <v>0</v>
      </c>
      <c r="BH257" s="238">
        <f>IF(N257="sníž. přenesená",J257,0)</f>
        <v>0</v>
      </c>
      <c r="BI257" s="238">
        <f>IF(N257="nulová",J257,0)</f>
        <v>0</v>
      </c>
      <c r="BJ257" s="17" t="s">
        <v>80</v>
      </c>
      <c r="BK257" s="238">
        <f>ROUND(I257*H257,2)</f>
        <v>0</v>
      </c>
      <c r="BL257" s="17" t="s">
        <v>138</v>
      </c>
      <c r="BM257" s="237" t="s">
        <v>349</v>
      </c>
    </row>
    <row r="258" s="2" customFormat="1">
      <c r="A258" s="38"/>
      <c r="B258" s="39"/>
      <c r="C258" s="40"/>
      <c r="D258" s="239" t="s">
        <v>140</v>
      </c>
      <c r="E258" s="40"/>
      <c r="F258" s="240" t="s">
        <v>350</v>
      </c>
      <c r="G258" s="40"/>
      <c r="H258" s="40"/>
      <c r="I258" s="241"/>
      <c r="J258" s="40"/>
      <c r="K258" s="40"/>
      <c r="L258" s="44"/>
      <c r="M258" s="242"/>
      <c r="N258" s="243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140</v>
      </c>
      <c r="AU258" s="17" t="s">
        <v>82</v>
      </c>
    </row>
    <row r="259" s="13" customFormat="1">
      <c r="A259" s="13"/>
      <c r="B259" s="244"/>
      <c r="C259" s="245"/>
      <c r="D259" s="239" t="s">
        <v>142</v>
      </c>
      <c r="E259" s="246" t="s">
        <v>1</v>
      </c>
      <c r="F259" s="247" t="s">
        <v>351</v>
      </c>
      <c r="G259" s="245"/>
      <c r="H259" s="246" t="s">
        <v>1</v>
      </c>
      <c r="I259" s="248"/>
      <c r="J259" s="245"/>
      <c r="K259" s="245"/>
      <c r="L259" s="249"/>
      <c r="M259" s="250"/>
      <c r="N259" s="251"/>
      <c r="O259" s="251"/>
      <c r="P259" s="251"/>
      <c r="Q259" s="251"/>
      <c r="R259" s="251"/>
      <c r="S259" s="251"/>
      <c r="T259" s="25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3" t="s">
        <v>142</v>
      </c>
      <c r="AU259" s="253" t="s">
        <v>82</v>
      </c>
      <c r="AV259" s="13" t="s">
        <v>80</v>
      </c>
      <c r="AW259" s="13" t="s">
        <v>30</v>
      </c>
      <c r="AX259" s="13" t="s">
        <v>73</v>
      </c>
      <c r="AY259" s="253" t="s">
        <v>131</v>
      </c>
    </row>
    <row r="260" s="14" customFormat="1">
      <c r="A260" s="14"/>
      <c r="B260" s="254"/>
      <c r="C260" s="255"/>
      <c r="D260" s="239" t="s">
        <v>142</v>
      </c>
      <c r="E260" s="256" t="s">
        <v>1</v>
      </c>
      <c r="F260" s="257" t="s">
        <v>165</v>
      </c>
      <c r="G260" s="255"/>
      <c r="H260" s="258">
        <v>14</v>
      </c>
      <c r="I260" s="259"/>
      <c r="J260" s="255"/>
      <c r="K260" s="255"/>
      <c r="L260" s="260"/>
      <c r="M260" s="261"/>
      <c r="N260" s="262"/>
      <c r="O260" s="262"/>
      <c r="P260" s="262"/>
      <c r="Q260" s="262"/>
      <c r="R260" s="262"/>
      <c r="S260" s="262"/>
      <c r="T260" s="263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4" t="s">
        <v>142</v>
      </c>
      <c r="AU260" s="264" t="s">
        <v>82</v>
      </c>
      <c r="AV260" s="14" t="s">
        <v>82</v>
      </c>
      <c r="AW260" s="14" t="s">
        <v>30</v>
      </c>
      <c r="AX260" s="14" t="s">
        <v>73</v>
      </c>
      <c r="AY260" s="264" t="s">
        <v>131</v>
      </c>
    </row>
    <row r="261" s="13" customFormat="1">
      <c r="A261" s="13"/>
      <c r="B261" s="244"/>
      <c r="C261" s="245"/>
      <c r="D261" s="239" t="s">
        <v>142</v>
      </c>
      <c r="E261" s="246" t="s">
        <v>1</v>
      </c>
      <c r="F261" s="247" t="s">
        <v>352</v>
      </c>
      <c r="G261" s="245"/>
      <c r="H261" s="246" t="s">
        <v>1</v>
      </c>
      <c r="I261" s="248"/>
      <c r="J261" s="245"/>
      <c r="K261" s="245"/>
      <c r="L261" s="249"/>
      <c r="M261" s="250"/>
      <c r="N261" s="251"/>
      <c r="O261" s="251"/>
      <c r="P261" s="251"/>
      <c r="Q261" s="251"/>
      <c r="R261" s="251"/>
      <c r="S261" s="251"/>
      <c r="T261" s="25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3" t="s">
        <v>142</v>
      </c>
      <c r="AU261" s="253" t="s">
        <v>82</v>
      </c>
      <c r="AV261" s="13" t="s">
        <v>80</v>
      </c>
      <c r="AW261" s="13" t="s">
        <v>30</v>
      </c>
      <c r="AX261" s="13" t="s">
        <v>73</v>
      </c>
      <c r="AY261" s="253" t="s">
        <v>131</v>
      </c>
    </row>
    <row r="262" s="14" customFormat="1">
      <c r="A262" s="14"/>
      <c r="B262" s="254"/>
      <c r="C262" s="255"/>
      <c r="D262" s="239" t="s">
        <v>142</v>
      </c>
      <c r="E262" s="256" t="s">
        <v>1</v>
      </c>
      <c r="F262" s="257" t="s">
        <v>165</v>
      </c>
      <c r="G262" s="255"/>
      <c r="H262" s="258">
        <v>14</v>
      </c>
      <c r="I262" s="259"/>
      <c r="J262" s="255"/>
      <c r="K262" s="255"/>
      <c r="L262" s="260"/>
      <c r="M262" s="261"/>
      <c r="N262" s="262"/>
      <c r="O262" s="262"/>
      <c r="P262" s="262"/>
      <c r="Q262" s="262"/>
      <c r="R262" s="262"/>
      <c r="S262" s="262"/>
      <c r="T262" s="263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64" t="s">
        <v>142</v>
      </c>
      <c r="AU262" s="264" t="s">
        <v>82</v>
      </c>
      <c r="AV262" s="14" t="s">
        <v>82</v>
      </c>
      <c r="AW262" s="14" t="s">
        <v>30</v>
      </c>
      <c r="AX262" s="14" t="s">
        <v>73</v>
      </c>
      <c r="AY262" s="264" t="s">
        <v>131</v>
      </c>
    </row>
    <row r="263" s="13" customFormat="1">
      <c r="A263" s="13"/>
      <c r="B263" s="244"/>
      <c r="C263" s="245"/>
      <c r="D263" s="239" t="s">
        <v>142</v>
      </c>
      <c r="E263" s="246" t="s">
        <v>1</v>
      </c>
      <c r="F263" s="247" t="s">
        <v>353</v>
      </c>
      <c r="G263" s="245"/>
      <c r="H263" s="246" t="s">
        <v>1</v>
      </c>
      <c r="I263" s="248"/>
      <c r="J263" s="245"/>
      <c r="K263" s="245"/>
      <c r="L263" s="249"/>
      <c r="M263" s="250"/>
      <c r="N263" s="251"/>
      <c r="O263" s="251"/>
      <c r="P263" s="251"/>
      <c r="Q263" s="251"/>
      <c r="R263" s="251"/>
      <c r="S263" s="251"/>
      <c r="T263" s="25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3" t="s">
        <v>142</v>
      </c>
      <c r="AU263" s="253" t="s">
        <v>82</v>
      </c>
      <c r="AV263" s="13" t="s">
        <v>80</v>
      </c>
      <c r="AW263" s="13" t="s">
        <v>30</v>
      </c>
      <c r="AX263" s="13" t="s">
        <v>73</v>
      </c>
      <c r="AY263" s="253" t="s">
        <v>131</v>
      </c>
    </row>
    <row r="264" s="14" customFormat="1">
      <c r="A264" s="14"/>
      <c r="B264" s="254"/>
      <c r="C264" s="255"/>
      <c r="D264" s="239" t="s">
        <v>142</v>
      </c>
      <c r="E264" s="256" t="s">
        <v>1</v>
      </c>
      <c r="F264" s="257" t="s">
        <v>165</v>
      </c>
      <c r="G264" s="255"/>
      <c r="H264" s="258">
        <v>14</v>
      </c>
      <c r="I264" s="259"/>
      <c r="J264" s="255"/>
      <c r="K264" s="255"/>
      <c r="L264" s="260"/>
      <c r="M264" s="261"/>
      <c r="N264" s="262"/>
      <c r="O264" s="262"/>
      <c r="P264" s="262"/>
      <c r="Q264" s="262"/>
      <c r="R264" s="262"/>
      <c r="S264" s="262"/>
      <c r="T264" s="263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64" t="s">
        <v>142</v>
      </c>
      <c r="AU264" s="264" t="s">
        <v>82</v>
      </c>
      <c r="AV264" s="14" t="s">
        <v>82</v>
      </c>
      <c r="AW264" s="14" t="s">
        <v>30</v>
      </c>
      <c r="AX264" s="14" t="s">
        <v>73</v>
      </c>
      <c r="AY264" s="264" t="s">
        <v>131</v>
      </c>
    </row>
    <row r="265" s="15" customFormat="1">
      <c r="A265" s="15"/>
      <c r="B265" s="265"/>
      <c r="C265" s="266"/>
      <c r="D265" s="239" t="s">
        <v>142</v>
      </c>
      <c r="E265" s="267" t="s">
        <v>1</v>
      </c>
      <c r="F265" s="268" t="s">
        <v>147</v>
      </c>
      <c r="G265" s="266"/>
      <c r="H265" s="269">
        <v>42</v>
      </c>
      <c r="I265" s="270"/>
      <c r="J265" s="266"/>
      <c r="K265" s="266"/>
      <c r="L265" s="271"/>
      <c r="M265" s="272"/>
      <c r="N265" s="273"/>
      <c r="O265" s="273"/>
      <c r="P265" s="273"/>
      <c r="Q265" s="273"/>
      <c r="R265" s="273"/>
      <c r="S265" s="273"/>
      <c r="T265" s="274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75" t="s">
        <v>142</v>
      </c>
      <c r="AU265" s="275" t="s">
        <v>82</v>
      </c>
      <c r="AV265" s="15" t="s">
        <v>138</v>
      </c>
      <c r="AW265" s="15" t="s">
        <v>30</v>
      </c>
      <c r="AX265" s="15" t="s">
        <v>80</v>
      </c>
      <c r="AY265" s="275" t="s">
        <v>131</v>
      </c>
    </row>
    <row r="266" s="2" customFormat="1" ht="33" customHeight="1">
      <c r="A266" s="38"/>
      <c r="B266" s="39"/>
      <c r="C266" s="226" t="s">
        <v>354</v>
      </c>
      <c r="D266" s="226" t="s">
        <v>133</v>
      </c>
      <c r="E266" s="227" t="s">
        <v>355</v>
      </c>
      <c r="F266" s="228" t="s">
        <v>356</v>
      </c>
      <c r="G266" s="229" t="s">
        <v>178</v>
      </c>
      <c r="H266" s="230">
        <v>3.75</v>
      </c>
      <c r="I266" s="231"/>
      <c r="J266" s="232">
        <f>ROUND(I266*H266,2)</f>
        <v>0</v>
      </c>
      <c r="K266" s="228" t="s">
        <v>137</v>
      </c>
      <c r="L266" s="44"/>
      <c r="M266" s="233" t="s">
        <v>1</v>
      </c>
      <c r="N266" s="234" t="s">
        <v>38</v>
      </c>
      <c r="O266" s="91"/>
      <c r="P266" s="235">
        <f>O266*H266</f>
        <v>0</v>
      </c>
      <c r="Q266" s="235">
        <v>2.6768000000000001</v>
      </c>
      <c r="R266" s="235">
        <f>Q266*H266</f>
        <v>10.038</v>
      </c>
      <c r="S266" s="235">
        <v>0</v>
      </c>
      <c r="T266" s="23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7" t="s">
        <v>138</v>
      </c>
      <c r="AT266" s="237" t="s">
        <v>133</v>
      </c>
      <c r="AU266" s="237" t="s">
        <v>82</v>
      </c>
      <c r="AY266" s="17" t="s">
        <v>131</v>
      </c>
      <c r="BE266" s="238">
        <f>IF(N266="základní",J266,0)</f>
        <v>0</v>
      </c>
      <c r="BF266" s="238">
        <f>IF(N266="snížená",J266,0)</f>
        <v>0</v>
      </c>
      <c r="BG266" s="238">
        <f>IF(N266="zákl. přenesená",J266,0)</f>
        <v>0</v>
      </c>
      <c r="BH266" s="238">
        <f>IF(N266="sníž. přenesená",J266,0)</f>
        <v>0</v>
      </c>
      <c r="BI266" s="238">
        <f>IF(N266="nulová",J266,0)</f>
        <v>0</v>
      </c>
      <c r="BJ266" s="17" t="s">
        <v>80</v>
      </c>
      <c r="BK266" s="238">
        <f>ROUND(I266*H266,2)</f>
        <v>0</v>
      </c>
      <c r="BL266" s="17" t="s">
        <v>138</v>
      </c>
      <c r="BM266" s="237" t="s">
        <v>357</v>
      </c>
    </row>
    <row r="267" s="2" customFormat="1">
      <c r="A267" s="38"/>
      <c r="B267" s="39"/>
      <c r="C267" s="40"/>
      <c r="D267" s="239" t="s">
        <v>140</v>
      </c>
      <c r="E267" s="40"/>
      <c r="F267" s="240" t="s">
        <v>358</v>
      </c>
      <c r="G267" s="40"/>
      <c r="H267" s="40"/>
      <c r="I267" s="241"/>
      <c r="J267" s="40"/>
      <c r="K267" s="40"/>
      <c r="L267" s="44"/>
      <c r="M267" s="242"/>
      <c r="N267" s="243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140</v>
      </c>
      <c r="AU267" s="17" t="s">
        <v>82</v>
      </c>
    </row>
    <row r="268" s="2" customFormat="1">
      <c r="A268" s="38"/>
      <c r="B268" s="39"/>
      <c r="C268" s="226" t="s">
        <v>359</v>
      </c>
      <c r="D268" s="226" t="s">
        <v>133</v>
      </c>
      <c r="E268" s="227" t="s">
        <v>360</v>
      </c>
      <c r="F268" s="228" t="s">
        <v>361</v>
      </c>
      <c r="G268" s="229" t="s">
        <v>155</v>
      </c>
      <c r="H268" s="230">
        <v>12</v>
      </c>
      <c r="I268" s="231"/>
      <c r="J268" s="232">
        <f>ROUND(I268*H268,2)</f>
        <v>0</v>
      </c>
      <c r="K268" s="228" t="s">
        <v>137</v>
      </c>
      <c r="L268" s="44"/>
      <c r="M268" s="233" t="s">
        <v>1</v>
      </c>
      <c r="N268" s="234" t="s">
        <v>38</v>
      </c>
      <c r="O268" s="91"/>
      <c r="P268" s="235">
        <f>O268*H268</f>
        <v>0</v>
      </c>
      <c r="Q268" s="235">
        <v>0.018839999999999999</v>
      </c>
      <c r="R268" s="235">
        <f>Q268*H268</f>
        <v>0.22608</v>
      </c>
      <c r="S268" s="235">
        <v>0</v>
      </c>
      <c r="T268" s="236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7" t="s">
        <v>138</v>
      </c>
      <c r="AT268" s="237" t="s">
        <v>133</v>
      </c>
      <c r="AU268" s="237" t="s">
        <v>82</v>
      </c>
      <c r="AY268" s="17" t="s">
        <v>131</v>
      </c>
      <c r="BE268" s="238">
        <f>IF(N268="základní",J268,0)</f>
        <v>0</v>
      </c>
      <c r="BF268" s="238">
        <f>IF(N268="snížená",J268,0)</f>
        <v>0</v>
      </c>
      <c r="BG268" s="238">
        <f>IF(N268="zákl. přenesená",J268,0)</f>
        <v>0</v>
      </c>
      <c r="BH268" s="238">
        <f>IF(N268="sníž. přenesená",J268,0)</f>
        <v>0</v>
      </c>
      <c r="BI268" s="238">
        <f>IF(N268="nulová",J268,0)</f>
        <v>0</v>
      </c>
      <c r="BJ268" s="17" t="s">
        <v>80</v>
      </c>
      <c r="BK268" s="238">
        <f>ROUND(I268*H268,2)</f>
        <v>0</v>
      </c>
      <c r="BL268" s="17" t="s">
        <v>138</v>
      </c>
      <c r="BM268" s="237" t="s">
        <v>362</v>
      </c>
    </row>
    <row r="269" s="2" customFormat="1">
      <c r="A269" s="38"/>
      <c r="B269" s="39"/>
      <c r="C269" s="40"/>
      <c r="D269" s="239" t="s">
        <v>140</v>
      </c>
      <c r="E269" s="40"/>
      <c r="F269" s="240" t="s">
        <v>363</v>
      </c>
      <c r="G269" s="40"/>
      <c r="H269" s="40"/>
      <c r="I269" s="241"/>
      <c r="J269" s="40"/>
      <c r="K269" s="40"/>
      <c r="L269" s="44"/>
      <c r="M269" s="242"/>
      <c r="N269" s="243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140</v>
      </c>
      <c r="AU269" s="17" t="s">
        <v>82</v>
      </c>
    </row>
    <row r="270" s="2" customFormat="1">
      <c r="A270" s="38"/>
      <c r="B270" s="39"/>
      <c r="C270" s="226" t="s">
        <v>364</v>
      </c>
      <c r="D270" s="226" t="s">
        <v>133</v>
      </c>
      <c r="E270" s="227" t="s">
        <v>365</v>
      </c>
      <c r="F270" s="228" t="s">
        <v>366</v>
      </c>
      <c r="G270" s="229" t="s">
        <v>155</v>
      </c>
      <c r="H270" s="230">
        <v>12</v>
      </c>
      <c r="I270" s="231"/>
      <c r="J270" s="232">
        <f>ROUND(I270*H270,2)</f>
        <v>0</v>
      </c>
      <c r="K270" s="228" t="s">
        <v>137</v>
      </c>
      <c r="L270" s="44"/>
      <c r="M270" s="233" t="s">
        <v>1</v>
      </c>
      <c r="N270" s="234" t="s">
        <v>38</v>
      </c>
      <c r="O270" s="91"/>
      <c r="P270" s="235">
        <f>O270*H270</f>
        <v>0</v>
      </c>
      <c r="Q270" s="235">
        <v>0.00014999999999999999</v>
      </c>
      <c r="R270" s="235">
        <f>Q270*H270</f>
        <v>0.0018</v>
      </c>
      <c r="S270" s="235">
        <v>0</v>
      </c>
      <c r="T270" s="236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7" t="s">
        <v>138</v>
      </c>
      <c r="AT270" s="237" t="s">
        <v>133</v>
      </c>
      <c r="AU270" s="237" t="s">
        <v>82</v>
      </c>
      <c r="AY270" s="17" t="s">
        <v>131</v>
      </c>
      <c r="BE270" s="238">
        <f>IF(N270="základní",J270,0)</f>
        <v>0</v>
      </c>
      <c r="BF270" s="238">
        <f>IF(N270="snížená",J270,0)</f>
        <v>0</v>
      </c>
      <c r="BG270" s="238">
        <f>IF(N270="zákl. přenesená",J270,0)</f>
        <v>0</v>
      </c>
      <c r="BH270" s="238">
        <f>IF(N270="sníž. přenesená",J270,0)</f>
        <v>0</v>
      </c>
      <c r="BI270" s="238">
        <f>IF(N270="nulová",J270,0)</f>
        <v>0</v>
      </c>
      <c r="BJ270" s="17" t="s">
        <v>80</v>
      </c>
      <c r="BK270" s="238">
        <f>ROUND(I270*H270,2)</f>
        <v>0</v>
      </c>
      <c r="BL270" s="17" t="s">
        <v>138</v>
      </c>
      <c r="BM270" s="237" t="s">
        <v>367</v>
      </c>
    </row>
    <row r="271" s="2" customFormat="1">
      <c r="A271" s="38"/>
      <c r="B271" s="39"/>
      <c r="C271" s="40"/>
      <c r="D271" s="239" t="s">
        <v>140</v>
      </c>
      <c r="E271" s="40"/>
      <c r="F271" s="240" t="s">
        <v>368</v>
      </c>
      <c r="G271" s="40"/>
      <c r="H271" s="40"/>
      <c r="I271" s="241"/>
      <c r="J271" s="40"/>
      <c r="K271" s="40"/>
      <c r="L271" s="44"/>
      <c r="M271" s="242"/>
      <c r="N271" s="243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140</v>
      </c>
      <c r="AU271" s="17" t="s">
        <v>82</v>
      </c>
    </row>
    <row r="272" s="2" customFormat="1">
      <c r="A272" s="38"/>
      <c r="B272" s="39"/>
      <c r="C272" s="226" t="s">
        <v>369</v>
      </c>
      <c r="D272" s="226" t="s">
        <v>133</v>
      </c>
      <c r="E272" s="227" t="s">
        <v>370</v>
      </c>
      <c r="F272" s="228" t="s">
        <v>371</v>
      </c>
      <c r="G272" s="229" t="s">
        <v>155</v>
      </c>
      <c r="H272" s="230">
        <v>12</v>
      </c>
      <c r="I272" s="231"/>
      <c r="J272" s="232">
        <f>ROUND(I272*H272,2)</f>
        <v>0</v>
      </c>
      <c r="K272" s="228" t="s">
        <v>137</v>
      </c>
      <c r="L272" s="44"/>
      <c r="M272" s="233" t="s">
        <v>1</v>
      </c>
      <c r="N272" s="234" t="s">
        <v>38</v>
      </c>
      <c r="O272" s="91"/>
      <c r="P272" s="235">
        <f>O272*H272</f>
        <v>0</v>
      </c>
      <c r="Q272" s="235">
        <v>0</v>
      </c>
      <c r="R272" s="235">
        <f>Q272*H272</f>
        <v>0</v>
      </c>
      <c r="S272" s="235">
        <v>0</v>
      </c>
      <c r="T272" s="236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7" t="s">
        <v>138</v>
      </c>
      <c r="AT272" s="237" t="s">
        <v>133</v>
      </c>
      <c r="AU272" s="237" t="s">
        <v>82</v>
      </c>
      <c r="AY272" s="17" t="s">
        <v>131</v>
      </c>
      <c r="BE272" s="238">
        <f>IF(N272="základní",J272,0)</f>
        <v>0</v>
      </c>
      <c r="BF272" s="238">
        <f>IF(N272="snížená",J272,0)</f>
        <v>0</v>
      </c>
      <c r="BG272" s="238">
        <f>IF(N272="zákl. přenesená",J272,0)</f>
        <v>0</v>
      </c>
      <c r="BH272" s="238">
        <f>IF(N272="sníž. přenesená",J272,0)</f>
        <v>0</v>
      </c>
      <c r="BI272" s="238">
        <f>IF(N272="nulová",J272,0)</f>
        <v>0</v>
      </c>
      <c r="BJ272" s="17" t="s">
        <v>80</v>
      </c>
      <c r="BK272" s="238">
        <f>ROUND(I272*H272,2)</f>
        <v>0</v>
      </c>
      <c r="BL272" s="17" t="s">
        <v>138</v>
      </c>
      <c r="BM272" s="237" t="s">
        <v>372</v>
      </c>
    </row>
    <row r="273" s="2" customFormat="1">
      <c r="A273" s="38"/>
      <c r="B273" s="39"/>
      <c r="C273" s="40"/>
      <c r="D273" s="239" t="s">
        <v>140</v>
      </c>
      <c r="E273" s="40"/>
      <c r="F273" s="240" t="s">
        <v>373</v>
      </c>
      <c r="G273" s="40"/>
      <c r="H273" s="40"/>
      <c r="I273" s="241"/>
      <c r="J273" s="40"/>
      <c r="K273" s="40"/>
      <c r="L273" s="44"/>
      <c r="M273" s="242"/>
      <c r="N273" s="243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140</v>
      </c>
      <c r="AU273" s="17" t="s">
        <v>82</v>
      </c>
    </row>
    <row r="274" s="2" customFormat="1">
      <c r="A274" s="38"/>
      <c r="B274" s="39"/>
      <c r="C274" s="226" t="s">
        <v>374</v>
      </c>
      <c r="D274" s="226" t="s">
        <v>133</v>
      </c>
      <c r="E274" s="227" t="s">
        <v>375</v>
      </c>
      <c r="F274" s="228" t="s">
        <v>376</v>
      </c>
      <c r="G274" s="229" t="s">
        <v>377</v>
      </c>
      <c r="H274" s="230">
        <v>9</v>
      </c>
      <c r="I274" s="231"/>
      <c r="J274" s="232">
        <f>ROUND(I274*H274,2)</f>
        <v>0</v>
      </c>
      <c r="K274" s="228" t="s">
        <v>137</v>
      </c>
      <c r="L274" s="44"/>
      <c r="M274" s="233" t="s">
        <v>1</v>
      </c>
      <c r="N274" s="234" t="s">
        <v>38</v>
      </c>
      <c r="O274" s="91"/>
      <c r="P274" s="235">
        <f>O274*H274</f>
        <v>0</v>
      </c>
      <c r="Q274" s="235">
        <v>0.20716000000000001</v>
      </c>
      <c r="R274" s="235">
        <f>Q274*H274</f>
        <v>1.8644400000000001</v>
      </c>
      <c r="S274" s="235">
        <v>0</v>
      </c>
      <c r="T274" s="236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37" t="s">
        <v>138</v>
      </c>
      <c r="AT274" s="237" t="s">
        <v>133</v>
      </c>
      <c r="AU274" s="237" t="s">
        <v>82</v>
      </c>
      <c r="AY274" s="17" t="s">
        <v>131</v>
      </c>
      <c r="BE274" s="238">
        <f>IF(N274="základní",J274,0)</f>
        <v>0</v>
      </c>
      <c r="BF274" s="238">
        <f>IF(N274="snížená",J274,0)</f>
        <v>0</v>
      </c>
      <c r="BG274" s="238">
        <f>IF(N274="zákl. přenesená",J274,0)</f>
        <v>0</v>
      </c>
      <c r="BH274" s="238">
        <f>IF(N274="sníž. přenesená",J274,0)</f>
        <v>0</v>
      </c>
      <c r="BI274" s="238">
        <f>IF(N274="nulová",J274,0)</f>
        <v>0</v>
      </c>
      <c r="BJ274" s="17" t="s">
        <v>80</v>
      </c>
      <c r="BK274" s="238">
        <f>ROUND(I274*H274,2)</f>
        <v>0</v>
      </c>
      <c r="BL274" s="17" t="s">
        <v>138</v>
      </c>
      <c r="BM274" s="237" t="s">
        <v>378</v>
      </c>
    </row>
    <row r="275" s="2" customFormat="1">
      <c r="A275" s="38"/>
      <c r="B275" s="39"/>
      <c r="C275" s="40"/>
      <c r="D275" s="239" t="s">
        <v>140</v>
      </c>
      <c r="E275" s="40"/>
      <c r="F275" s="240" t="s">
        <v>379</v>
      </c>
      <c r="G275" s="40"/>
      <c r="H275" s="40"/>
      <c r="I275" s="241"/>
      <c r="J275" s="40"/>
      <c r="K275" s="40"/>
      <c r="L275" s="44"/>
      <c r="M275" s="242"/>
      <c r="N275" s="243"/>
      <c r="O275" s="91"/>
      <c r="P275" s="91"/>
      <c r="Q275" s="91"/>
      <c r="R275" s="91"/>
      <c r="S275" s="91"/>
      <c r="T275" s="92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140</v>
      </c>
      <c r="AU275" s="17" t="s">
        <v>82</v>
      </c>
    </row>
    <row r="276" s="13" customFormat="1">
      <c r="A276" s="13"/>
      <c r="B276" s="244"/>
      <c r="C276" s="245"/>
      <c r="D276" s="239" t="s">
        <v>142</v>
      </c>
      <c r="E276" s="246" t="s">
        <v>1</v>
      </c>
      <c r="F276" s="247" t="s">
        <v>380</v>
      </c>
      <c r="G276" s="245"/>
      <c r="H276" s="246" t="s">
        <v>1</v>
      </c>
      <c r="I276" s="248"/>
      <c r="J276" s="245"/>
      <c r="K276" s="245"/>
      <c r="L276" s="249"/>
      <c r="M276" s="250"/>
      <c r="N276" s="251"/>
      <c r="O276" s="251"/>
      <c r="P276" s="251"/>
      <c r="Q276" s="251"/>
      <c r="R276" s="251"/>
      <c r="S276" s="251"/>
      <c r="T276" s="25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3" t="s">
        <v>142</v>
      </c>
      <c r="AU276" s="253" t="s">
        <v>82</v>
      </c>
      <c r="AV276" s="13" t="s">
        <v>80</v>
      </c>
      <c r="AW276" s="13" t="s">
        <v>30</v>
      </c>
      <c r="AX276" s="13" t="s">
        <v>73</v>
      </c>
      <c r="AY276" s="253" t="s">
        <v>131</v>
      </c>
    </row>
    <row r="277" s="13" customFormat="1">
      <c r="A277" s="13"/>
      <c r="B277" s="244"/>
      <c r="C277" s="245"/>
      <c r="D277" s="239" t="s">
        <v>142</v>
      </c>
      <c r="E277" s="246" t="s">
        <v>1</v>
      </c>
      <c r="F277" s="247" t="s">
        <v>381</v>
      </c>
      <c r="G277" s="245"/>
      <c r="H277" s="246" t="s">
        <v>1</v>
      </c>
      <c r="I277" s="248"/>
      <c r="J277" s="245"/>
      <c r="K277" s="245"/>
      <c r="L277" s="249"/>
      <c r="M277" s="250"/>
      <c r="N277" s="251"/>
      <c r="O277" s="251"/>
      <c r="P277" s="251"/>
      <c r="Q277" s="251"/>
      <c r="R277" s="251"/>
      <c r="S277" s="251"/>
      <c r="T277" s="25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3" t="s">
        <v>142</v>
      </c>
      <c r="AU277" s="253" t="s">
        <v>82</v>
      </c>
      <c r="AV277" s="13" t="s">
        <v>80</v>
      </c>
      <c r="AW277" s="13" t="s">
        <v>30</v>
      </c>
      <c r="AX277" s="13" t="s">
        <v>73</v>
      </c>
      <c r="AY277" s="253" t="s">
        <v>131</v>
      </c>
    </row>
    <row r="278" s="14" customFormat="1">
      <c r="A278" s="14"/>
      <c r="B278" s="254"/>
      <c r="C278" s="255"/>
      <c r="D278" s="239" t="s">
        <v>142</v>
      </c>
      <c r="E278" s="256" t="s">
        <v>1</v>
      </c>
      <c r="F278" s="257" t="s">
        <v>80</v>
      </c>
      <c r="G278" s="255"/>
      <c r="H278" s="258">
        <v>1</v>
      </c>
      <c r="I278" s="259"/>
      <c r="J278" s="255"/>
      <c r="K278" s="255"/>
      <c r="L278" s="260"/>
      <c r="M278" s="261"/>
      <c r="N278" s="262"/>
      <c r="O278" s="262"/>
      <c r="P278" s="262"/>
      <c r="Q278" s="262"/>
      <c r="R278" s="262"/>
      <c r="S278" s="262"/>
      <c r="T278" s="26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4" t="s">
        <v>142</v>
      </c>
      <c r="AU278" s="264" t="s">
        <v>82</v>
      </c>
      <c r="AV278" s="14" t="s">
        <v>82</v>
      </c>
      <c r="AW278" s="14" t="s">
        <v>30</v>
      </c>
      <c r="AX278" s="14" t="s">
        <v>73</v>
      </c>
      <c r="AY278" s="264" t="s">
        <v>131</v>
      </c>
    </row>
    <row r="279" s="13" customFormat="1">
      <c r="A279" s="13"/>
      <c r="B279" s="244"/>
      <c r="C279" s="245"/>
      <c r="D279" s="239" t="s">
        <v>142</v>
      </c>
      <c r="E279" s="246" t="s">
        <v>1</v>
      </c>
      <c r="F279" s="247" t="s">
        <v>382</v>
      </c>
      <c r="G279" s="245"/>
      <c r="H279" s="246" t="s">
        <v>1</v>
      </c>
      <c r="I279" s="248"/>
      <c r="J279" s="245"/>
      <c r="K279" s="245"/>
      <c r="L279" s="249"/>
      <c r="M279" s="250"/>
      <c r="N279" s="251"/>
      <c r="O279" s="251"/>
      <c r="P279" s="251"/>
      <c r="Q279" s="251"/>
      <c r="R279" s="251"/>
      <c r="S279" s="251"/>
      <c r="T279" s="25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3" t="s">
        <v>142</v>
      </c>
      <c r="AU279" s="253" t="s">
        <v>82</v>
      </c>
      <c r="AV279" s="13" t="s">
        <v>80</v>
      </c>
      <c r="AW279" s="13" t="s">
        <v>30</v>
      </c>
      <c r="AX279" s="13" t="s">
        <v>73</v>
      </c>
      <c r="AY279" s="253" t="s">
        <v>131</v>
      </c>
    </row>
    <row r="280" s="14" customFormat="1">
      <c r="A280" s="14"/>
      <c r="B280" s="254"/>
      <c r="C280" s="255"/>
      <c r="D280" s="239" t="s">
        <v>142</v>
      </c>
      <c r="E280" s="256" t="s">
        <v>1</v>
      </c>
      <c r="F280" s="257" t="s">
        <v>168</v>
      </c>
      <c r="G280" s="255"/>
      <c r="H280" s="258">
        <v>5</v>
      </c>
      <c r="I280" s="259"/>
      <c r="J280" s="255"/>
      <c r="K280" s="255"/>
      <c r="L280" s="260"/>
      <c r="M280" s="261"/>
      <c r="N280" s="262"/>
      <c r="O280" s="262"/>
      <c r="P280" s="262"/>
      <c r="Q280" s="262"/>
      <c r="R280" s="262"/>
      <c r="S280" s="262"/>
      <c r="T280" s="263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4" t="s">
        <v>142</v>
      </c>
      <c r="AU280" s="264" t="s">
        <v>82</v>
      </c>
      <c r="AV280" s="14" t="s">
        <v>82</v>
      </c>
      <c r="AW280" s="14" t="s">
        <v>30</v>
      </c>
      <c r="AX280" s="14" t="s">
        <v>73</v>
      </c>
      <c r="AY280" s="264" t="s">
        <v>131</v>
      </c>
    </row>
    <row r="281" s="13" customFormat="1">
      <c r="A281" s="13"/>
      <c r="B281" s="244"/>
      <c r="C281" s="245"/>
      <c r="D281" s="239" t="s">
        <v>142</v>
      </c>
      <c r="E281" s="246" t="s">
        <v>1</v>
      </c>
      <c r="F281" s="247" t="s">
        <v>383</v>
      </c>
      <c r="G281" s="245"/>
      <c r="H281" s="246" t="s">
        <v>1</v>
      </c>
      <c r="I281" s="248"/>
      <c r="J281" s="245"/>
      <c r="K281" s="245"/>
      <c r="L281" s="249"/>
      <c r="M281" s="250"/>
      <c r="N281" s="251"/>
      <c r="O281" s="251"/>
      <c r="P281" s="251"/>
      <c r="Q281" s="251"/>
      <c r="R281" s="251"/>
      <c r="S281" s="251"/>
      <c r="T281" s="25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3" t="s">
        <v>142</v>
      </c>
      <c r="AU281" s="253" t="s">
        <v>82</v>
      </c>
      <c r="AV281" s="13" t="s">
        <v>80</v>
      </c>
      <c r="AW281" s="13" t="s">
        <v>30</v>
      </c>
      <c r="AX281" s="13" t="s">
        <v>73</v>
      </c>
      <c r="AY281" s="253" t="s">
        <v>131</v>
      </c>
    </row>
    <row r="282" s="14" customFormat="1">
      <c r="A282" s="14"/>
      <c r="B282" s="254"/>
      <c r="C282" s="255"/>
      <c r="D282" s="239" t="s">
        <v>142</v>
      </c>
      <c r="E282" s="256" t="s">
        <v>1</v>
      </c>
      <c r="F282" s="257" t="s">
        <v>80</v>
      </c>
      <c r="G282" s="255"/>
      <c r="H282" s="258">
        <v>1</v>
      </c>
      <c r="I282" s="259"/>
      <c r="J282" s="255"/>
      <c r="K282" s="255"/>
      <c r="L282" s="260"/>
      <c r="M282" s="261"/>
      <c r="N282" s="262"/>
      <c r="O282" s="262"/>
      <c r="P282" s="262"/>
      <c r="Q282" s="262"/>
      <c r="R282" s="262"/>
      <c r="S282" s="262"/>
      <c r="T282" s="263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64" t="s">
        <v>142</v>
      </c>
      <c r="AU282" s="264" t="s">
        <v>82</v>
      </c>
      <c r="AV282" s="14" t="s">
        <v>82</v>
      </c>
      <c r="AW282" s="14" t="s">
        <v>30</v>
      </c>
      <c r="AX282" s="14" t="s">
        <v>73</v>
      </c>
      <c r="AY282" s="264" t="s">
        <v>131</v>
      </c>
    </row>
    <row r="283" s="13" customFormat="1">
      <c r="A283" s="13"/>
      <c r="B283" s="244"/>
      <c r="C283" s="245"/>
      <c r="D283" s="239" t="s">
        <v>142</v>
      </c>
      <c r="E283" s="246" t="s">
        <v>1</v>
      </c>
      <c r="F283" s="247" t="s">
        <v>384</v>
      </c>
      <c r="G283" s="245"/>
      <c r="H283" s="246" t="s">
        <v>1</v>
      </c>
      <c r="I283" s="248"/>
      <c r="J283" s="245"/>
      <c r="K283" s="245"/>
      <c r="L283" s="249"/>
      <c r="M283" s="250"/>
      <c r="N283" s="251"/>
      <c r="O283" s="251"/>
      <c r="P283" s="251"/>
      <c r="Q283" s="251"/>
      <c r="R283" s="251"/>
      <c r="S283" s="251"/>
      <c r="T283" s="25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3" t="s">
        <v>142</v>
      </c>
      <c r="AU283" s="253" t="s">
        <v>82</v>
      </c>
      <c r="AV283" s="13" t="s">
        <v>80</v>
      </c>
      <c r="AW283" s="13" t="s">
        <v>30</v>
      </c>
      <c r="AX283" s="13" t="s">
        <v>73</v>
      </c>
      <c r="AY283" s="253" t="s">
        <v>131</v>
      </c>
    </row>
    <row r="284" s="14" customFormat="1">
      <c r="A284" s="14"/>
      <c r="B284" s="254"/>
      <c r="C284" s="255"/>
      <c r="D284" s="239" t="s">
        <v>142</v>
      </c>
      <c r="E284" s="256" t="s">
        <v>1</v>
      </c>
      <c r="F284" s="257" t="s">
        <v>80</v>
      </c>
      <c r="G284" s="255"/>
      <c r="H284" s="258">
        <v>1</v>
      </c>
      <c r="I284" s="259"/>
      <c r="J284" s="255"/>
      <c r="K284" s="255"/>
      <c r="L284" s="260"/>
      <c r="M284" s="261"/>
      <c r="N284" s="262"/>
      <c r="O284" s="262"/>
      <c r="P284" s="262"/>
      <c r="Q284" s="262"/>
      <c r="R284" s="262"/>
      <c r="S284" s="262"/>
      <c r="T284" s="263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4" t="s">
        <v>142</v>
      </c>
      <c r="AU284" s="264" t="s">
        <v>82</v>
      </c>
      <c r="AV284" s="14" t="s">
        <v>82</v>
      </c>
      <c r="AW284" s="14" t="s">
        <v>30</v>
      </c>
      <c r="AX284" s="14" t="s">
        <v>73</v>
      </c>
      <c r="AY284" s="264" t="s">
        <v>131</v>
      </c>
    </row>
    <row r="285" s="13" customFormat="1">
      <c r="A285" s="13"/>
      <c r="B285" s="244"/>
      <c r="C285" s="245"/>
      <c r="D285" s="239" t="s">
        <v>142</v>
      </c>
      <c r="E285" s="246" t="s">
        <v>1</v>
      </c>
      <c r="F285" s="247" t="s">
        <v>385</v>
      </c>
      <c r="G285" s="245"/>
      <c r="H285" s="246" t="s">
        <v>1</v>
      </c>
      <c r="I285" s="248"/>
      <c r="J285" s="245"/>
      <c r="K285" s="245"/>
      <c r="L285" s="249"/>
      <c r="M285" s="250"/>
      <c r="N285" s="251"/>
      <c r="O285" s="251"/>
      <c r="P285" s="251"/>
      <c r="Q285" s="251"/>
      <c r="R285" s="251"/>
      <c r="S285" s="251"/>
      <c r="T285" s="25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3" t="s">
        <v>142</v>
      </c>
      <c r="AU285" s="253" t="s">
        <v>82</v>
      </c>
      <c r="AV285" s="13" t="s">
        <v>80</v>
      </c>
      <c r="AW285" s="13" t="s">
        <v>30</v>
      </c>
      <c r="AX285" s="13" t="s">
        <v>73</v>
      </c>
      <c r="AY285" s="253" t="s">
        <v>131</v>
      </c>
    </row>
    <row r="286" s="14" customFormat="1">
      <c r="A286" s="14"/>
      <c r="B286" s="254"/>
      <c r="C286" s="255"/>
      <c r="D286" s="239" t="s">
        <v>142</v>
      </c>
      <c r="E286" s="256" t="s">
        <v>1</v>
      </c>
      <c r="F286" s="257" t="s">
        <v>80</v>
      </c>
      <c r="G286" s="255"/>
      <c r="H286" s="258">
        <v>1</v>
      </c>
      <c r="I286" s="259"/>
      <c r="J286" s="255"/>
      <c r="K286" s="255"/>
      <c r="L286" s="260"/>
      <c r="M286" s="261"/>
      <c r="N286" s="262"/>
      <c r="O286" s="262"/>
      <c r="P286" s="262"/>
      <c r="Q286" s="262"/>
      <c r="R286" s="262"/>
      <c r="S286" s="262"/>
      <c r="T286" s="263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64" t="s">
        <v>142</v>
      </c>
      <c r="AU286" s="264" t="s">
        <v>82</v>
      </c>
      <c r="AV286" s="14" t="s">
        <v>82</v>
      </c>
      <c r="AW286" s="14" t="s">
        <v>30</v>
      </c>
      <c r="AX286" s="14" t="s">
        <v>73</v>
      </c>
      <c r="AY286" s="264" t="s">
        <v>131</v>
      </c>
    </row>
    <row r="287" s="15" customFormat="1">
      <c r="A287" s="15"/>
      <c r="B287" s="265"/>
      <c r="C287" s="266"/>
      <c r="D287" s="239" t="s">
        <v>142</v>
      </c>
      <c r="E287" s="267" t="s">
        <v>1</v>
      </c>
      <c r="F287" s="268" t="s">
        <v>147</v>
      </c>
      <c r="G287" s="266"/>
      <c r="H287" s="269">
        <v>9</v>
      </c>
      <c r="I287" s="270"/>
      <c r="J287" s="266"/>
      <c r="K287" s="266"/>
      <c r="L287" s="271"/>
      <c r="M287" s="272"/>
      <c r="N287" s="273"/>
      <c r="O287" s="273"/>
      <c r="P287" s="273"/>
      <c r="Q287" s="273"/>
      <c r="R287" s="273"/>
      <c r="S287" s="273"/>
      <c r="T287" s="274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75" t="s">
        <v>142</v>
      </c>
      <c r="AU287" s="275" t="s">
        <v>82</v>
      </c>
      <c r="AV287" s="15" t="s">
        <v>138</v>
      </c>
      <c r="AW287" s="15" t="s">
        <v>30</v>
      </c>
      <c r="AX287" s="15" t="s">
        <v>80</v>
      </c>
      <c r="AY287" s="275" t="s">
        <v>131</v>
      </c>
    </row>
    <row r="288" s="2" customFormat="1">
      <c r="A288" s="38"/>
      <c r="B288" s="39"/>
      <c r="C288" s="226" t="s">
        <v>386</v>
      </c>
      <c r="D288" s="226" t="s">
        <v>133</v>
      </c>
      <c r="E288" s="227" t="s">
        <v>387</v>
      </c>
      <c r="F288" s="228" t="s">
        <v>388</v>
      </c>
      <c r="G288" s="229" t="s">
        <v>377</v>
      </c>
      <c r="H288" s="230">
        <v>5</v>
      </c>
      <c r="I288" s="231"/>
      <c r="J288" s="232">
        <f>ROUND(I288*H288,2)</f>
        <v>0</v>
      </c>
      <c r="K288" s="228" t="s">
        <v>137</v>
      </c>
      <c r="L288" s="44"/>
      <c r="M288" s="233" t="s">
        <v>1</v>
      </c>
      <c r="N288" s="234" t="s">
        <v>38</v>
      </c>
      <c r="O288" s="91"/>
      <c r="P288" s="235">
        <f>O288*H288</f>
        <v>0</v>
      </c>
      <c r="Q288" s="235">
        <v>0.34076000000000001</v>
      </c>
      <c r="R288" s="235">
        <f>Q288*H288</f>
        <v>1.7038</v>
      </c>
      <c r="S288" s="235">
        <v>0</v>
      </c>
      <c r="T288" s="236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37" t="s">
        <v>138</v>
      </c>
      <c r="AT288" s="237" t="s">
        <v>133</v>
      </c>
      <c r="AU288" s="237" t="s">
        <v>82</v>
      </c>
      <c r="AY288" s="17" t="s">
        <v>131</v>
      </c>
      <c r="BE288" s="238">
        <f>IF(N288="základní",J288,0)</f>
        <v>0</v>
      </c>
      <c r="BF288" s="238">
        <f>IF(N288="snížená",J288,0)</f>
        <v>0</v>
      </c>
      <c r="BG288" s="238">
        <f>IF(N288="zákl. přenesená",J288,0)</f>
        <v>0</v>
      </c>
      <c r="BH288" s="238">
        <f>IF(N288="sníž. přenesená",J288,0)</f>
        <v>0</v>
      </c>
      <c r="BI288" s="238">
        <f>IF(N288="nulová",J288,0)</f>
        <v>0</v>
      </c>
      <c r="BJ288" s="17" t="s">
        <v>80</v>
      </c>
      <c r="BK288" s="238">
        <f>ROUND(I288*H288,2)</f>
        <v>0</v>
      </c>
      <c r="BL288" s="17" t="s">
        <v>138</v>
      </c>
      <c r="BM288" s="237" t="s">
        <v>389</v>
      </c>
    </row>
    <row r="289" s="2" customFormat="1">
      <c r="A289" s="38"/>
      <c r="B289" s="39"/>
      <c r="C289" s="40"/>
      <c r="D289" s="239" t="s">
        <v>140</v>
      </c>
      <c r="E289" s="40"/>
      <c r="F289" s="240" t="s">
        <v>390</v>
      </c>
      <c r="G289" s="40"/>
      <c r="H289" s="40"/>
      <c r="I289" s="241"/>
      <c r="J289" s="40"/>
      <c r="K289" s="40"/>
      <c r="L289" s="44"/>
      <c r="M289" s="242"/>
      <c r="N289" s="243"/>
      <c r="O289" s="91"/>
      <c r="P289" s="91"/>
      <c r="Q289" s="91"/>
      <c r="R289" s="91"/>
      <c r="S289" s="91"/>
      <c r="T289" s="92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140</v>
      </c>
      <c r="AU289" s="17" t="s">
        <v>82</v>
      </c>
    </row>
    <row r="290" s="13" customFormat="1">
      <c r="A290" s="13"/>
      <c r="B290" s="244"/>
      <c r="C290" s="245"/>
      <c r="D290" s="239" t="s">
        <v>142</v>
      </c>
      <c r="E290" s="246" t="s">
        <v>1</v>
      </c>
      <c r="F290" s="247" t="s">
        <v>380</v>
      </c>
      <c r="G290" s="245"/>
      <c r="H290" s="246" t="s">
        <v>1</v>
      </c>
      <c r="I290" s="248"/>
      <c r="J290" s="245"/>
      <c r="K290" s="245"/>
      <c r="L290" s="249"/>
      <c r="M290" s="250"/>
      <c r="N290" s="251"/>
      <c r="O290" s="251"/>
      <c r="P290" s="251"/>
      <c r="Q290" s="251"/>
      <c r="R290" s="251"/>
      <c r="S290" s="251"/>
      <c r="T290" s="25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3" t="s">
        <v>142</v>
      </c>
      <c r="AU290" s="253" t="s">
        <v>82</v>
      </c>
      <c r="AV290" s="13" t="s">
        <v>80</v>
      </c>
      <c r="AW290" s="13" t="s">
        <v>30</v>
      </c>
      <c r="AX290" s="13" t="s">
        <v>73</v>
      </c>
      <c r="AY290" s="253" t="s">
        <v>131</v>
      </c>
    </row>
    <row r="291" s="13" customFormat="1">
      <c r="A291" s="13"/>
      <c r="B291" s="244"/>
      <c r="C291" s="245"/>
      <c r="D291" s="239" t="s">
        <v>142</v>
      </c>
      <c r="E291" s="246" t="s">
        <v>1</v>
      </c>
      <c r="F291" s="247" t="s">
        <v>391</v>
      </c>
      <c r="G291" s="245"/>
      <c r="H291" s="246" t="s">
        <v>1</v>
      </c>
      <c r="I291" s="248"/>
      <c r="J291" s="245"/>
      <c r="K291" s="245"/>
      <c r="L291" s="249"/>
      <c r="M291" s="250"/>
      <c r="N291" s="251"/>
      <c r="O291" s="251"/>
      <c r="P291" s="251"/>
      <c r="Q291" s="251"/>
      <c r="R291" s="251"/>
      <c r="S291" s="251"/>
      <c r="T291" s="25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53" t="s">
        <v>142</v>
      </c>
      <c r="AU291" s="253" t="s">
        <v>82</v>
      </c>
      <c r="AV291" s="13" t="s">
        <v>80</v>
      </c>
      <c r="AW291" s="13" t="s">
        <v>30</v>
      </c>
      <c r="AX291" s="13" t="s">
        <v>73</v>
      </c>
      <c r="AY291" s="253" t="s">
        <v>131</v>
      </c>
    </row>
    <row r="292" s="14" customFormat="1">
      <c r="A292" s="14"/>
      <c r="B292" s="254"/>
      <c r="C292" s="255"/>
      <c r="D292" s="239" t="s">
        <v>142</v>
      </c>
      <c r="E292" s="256" t="s">
        <v>1</v>
      </c>
      <c r="F292" s="257" t="s">
        <v>152</v>
      </c>
      <c r="G292" s="255"/>
      <c r="H292" s="258">
        <v>3</v>
      </c>
      <c r="I292" s="259"/>
      <c r="J292" s="255"/>
      <c r="K292" s="255"/>
      <c r="L292" s="260"/>
      <c r="M292" s="261"/>
      <c r="N292" s="262"/>
      <c r="O292" s="262"/>
      <c r="P292" s="262"/>
      <c r="Q292" s="262"/>
      <c r="R292" s="262"/>
      <c r="S292" s="262"/>
      <c r="T292" s="263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64" t="s">
        <v>142</v>
      </c>
      <c r="AU292" s="264" t="s">
        <v>82</v>
      </c>
      <c r="AV292" s="14" t="s">
        <v>82</v>
      </c>
      <c r="AW292" s="14" t="s">
        <v>30</v>
      </c>
      <c r="AX292" s="14" t="s">
        <v>73</v>
      </c>
      <c r="AY292" s="264" t="s">
        <v>131</v>
      </c>
    </row>
    <row r="293" s="13" customFormat="1">
      <c r="A293" s="13"/>
      <c r="B293" s="244"/>
      <c r="C293" s="245"/>
      <c r="D293" s="239" t="s">
        <v>142</v>
      </c>
      <c r="E293" s="246" t="s">
        <v>1</v>
      </c>
      <c r="F293" s="247" t="s">
        <v>392</v>
      </c>
      <c r="G293" s="245"/>
      <c r="H293" s="246" t="s">
        <v>1</v>
      </c>
      <c r="I293" s="248"/>
      <c r="J293" s="245"/>
      <c r="K293" s="245"/>
      <c r="L293" s="249"/>
      <c r="M293" s="250"/>
      <c r="N293" s="251"/>
      <c r="O293" s="251"/>
      <c r="P293" s="251"/>
      <c r="Q293" s="251"/>
      <c r="R293" s="251"/>
      <c r="S293" s="251"/>
      <c r="T293" s="25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53" t="s">
        <v>142</v>
      </c>
      <c r="AU293" s="253" t="s">
        <v>82</v>
      </c>
      <c r="AV293" s="13" t="s">
        <v>80</v>
      </c>
      <c r="AW293" s="13" t="s">
        <v>30</v>
      </c>
      <c r="AX293" s="13" t="s">
        <v>73</v>
      </c>
      <c r="AY293" s="253" t="s">
        <v>131</v>
      </c>
    </row>
    <row r="294" s="14" customFormat="1">
      <c r="A294" s="14"/>
      <c r="B294" s="254"/>
      <c r="C294" s="255"/>
      <c r="D294" s="239" t="s">
        <v>142</v>
      </c>
      <c r="E294" s="256" t="s">
        <v>1</v>
      </c>
      <c r="F294" s="257" t="s">
        <v>80</v>
      </c>
      <c r="G294" s="255"/>
      <c r="H294" s="258">
        <v>1</v>
      </c>
      <c r="I294" s="259"/>
      <c r="J294" s="255"/>
      <c r="K294" s="255"/>
      <c r="L294" s="260"/>
      <c r="M294" s="261"/>
      <c r="N294" s="262"/>
      <c r="O294" s="262"/>
      <c r="P294" s="262"/>
      <c r="Q294" s="262"/>
      <c r="R294" s="262"/>
      <c r="S294" s="262"/>
      <c r="T294" s="263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4" t="s">
        <v>142</v>
      </c>
      <c r="AU294" s="264" t="s">
        <v>82</v>
      </c>
      <c r="AV294" s="14" t="s">
        <v>82</v>
      </c>
      <c r="AW294" s="14" t="s">
        <v>30</v>
      </c>
      <c r="AX294" s="14" t="s">
        <v>73</v>
      </c>
      <c r="AY294" s="264" t="s">
        <v>131</v>
      </c>
    </row>
    <row r="295" s="13" customFormat="1">
      <c r="A295" s="13"/>
      <c r="B295" s="244"/>
      <c r="C295" s="245"/>
      <c r="D295" s="239" t="s">
        <v>142</v>
      </c>
      <c r="E295" s="246" t="s">
        <v>1</v>
      </c>
      <c r="F295" s="247" t="s">
        <v>393</v>
      </c>
      <c r="G295" s="245"/>
      <c r="H295" s="246" t="s">
        <v>1</v>
      </c>
      <c r="I295" s="248"/>
      <c r="J295" s="245"/>
      <c r="K295" s="245"/>
      <c r="L295" s="249"/>
      <c r="M295" s="250"/>
      <c r="N295" s="251"/>
      <c r="O295" s="251"/>
      <c r="P295" s="251"/>
      <c r="Q295" s="251"/>
      <c r="R295" s="251"/>
      <c r="S295" s="251"/>
      <c r="T295" s="25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3" t="s">
        <v>142</v>
      </c>
      <c r="AU295" s="253" t="s">
        <v>82</v>
      </c>
      <c r="AV295" s="13" t="s">
        <v>80</v>
      </c>
      <c r="AW295" s="13" t="s">
        <v>30</v>
      </c>
      <c r="AX295" s="13" t="s">
        <v>73</v>
      </c>
      <c r="AY295" s="253" t="s">
        <v>131</v>
      </c>
    </row>
    <row r="296" s="14" customFormat="1">
      <c r="A296" s="14"/>
      <c r="B296" s="254"/>
      <c r="C296" s="255"/>
      <c r="D296" s="239" t="s">
        <v>142</v>
      </c>
      <c r="E296" s="256" t="s">
        <v>1</v>
      </c>
      <c r="F296" s="257" t="s">
        <v>80</v>
      </c>
      <c r="G296" s="255"/>
      <c r="H296" s="258">
        <v>1</v>
      </c>
      <c r="I296" s="259"/>
      <c r="J296" s="255"/>
      <c r="K296" s="255"/>
      <c r="L296" s="260"/>
      <c r="M296" s="261"/>
      <c r="N296" s="262"/>
      <c r="O296" s="262"/>
      <c r="P296" s="262"/>
      <c r="Q296" s="262"/>
      <c r="R296" s="262"/>
      <c r="S296" s="262"/>
      <c r="T296" s="263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64" t="s">
        <v>142</v>
      </c>
      <c r="AU296" s="264" t="s">
        <v>82</v>
      </c>
      <c r="AV296" s="14" t="s">
        <v>82</v>
      </c>
      <c r="AW296" s="14" t="s">
        <v>30</v>
      </c>
      <c r="AX296" s="14" t="s">
        <v>73</v>
      </c>
      <c r="AY296" s="264" t="s">
        <v>131</v>
      </c>
    </row>
    <row r="297" s="15" customFormat="1">
      <c r="A297" s="15"/>
      <c r="B297" s="265"/>
      <c r="C297" s="266"/>
      <c r="D297" s="239" t="s">
        <v>142</v>
      </c>
      <c r="E297" s="267" t="s">
        <v>1</v>
      </c>
      <c r="F297" s="268" t="s">
        <v>147</v>
      </c>
      <c r="G297" s="266"/>
      <c r="H297" s="269">
        <v>5</v>
      </c>
      <c r="I297" s="270"/>
      <c r="J297" s="266"/>
      <c r="K297" s="266"/>
      <c r="L297" s="271"/>
      <c r="M297" s="272"/>
      <c r="N297" s="273"/>
      <c r="O297" s="273"/>
      <c r="P297" s="273"/>
      <c r="Q297" s="273"/>
      <c r="R297" s="273"/>
      <c r="S297" s="273"/>
      <c r="T297" s="274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75" t="s">
        <v>142</v>
      </c>
      <c r="AU297" s="275" t="s">
        <v>82</v>
      </c>
      <c r="AV297" s="15" t="s">
        <v>138</v>
      </c>
      <c r="AW297" s="15" t="s">
        <v>30</v>
      </c>
      <c r="AX297" s="15" t="s">
        <v>80</v>
      </c>
      <c r="AY297" s="275" t="s">
        <v>131</v>
      </c>
    </row>
    <row r="298" s="2" customFormat="1" ht="16.5" customHeight="1">
      <c r="A298" s="38"/>
      <c r="B298" s="39"/>
      <c r="C298" s="277" t="s">
        <v>394</v>
      </c>
      <c r="D298" s="277" t="s">
        <v>227</v>
      </c>
      <c r="E298" s="278" t="s">
        <v>395</v>
      </c>
      <c r="F298" s="279" t="s">
        <v>396</v>
      </c>
      <c r="G298" s="280" t="s">
        <v>397</v>
      </c>
      <c r="H298" s="281">
        <v>1</v>
      </c>
      <c r="I298" s="282"/>
      <c r="J298" s="283">
        <f>ROUND(I298*H298,2)</f>
        <v>0</v>
      </c>
      <c r="K298" s="279" t="s">
        <v>1</v>
      </c>
      <c r="L298" s="284"/>
      <c r="M298" s="285" t="s">
        <v>1</v>
      </c>
      <c r="N298" s="286" t="s">
        <v>38</v>
      </c>
      <c r="O298" s="91"/>
      <c r="P298" s="235">
        <f>O298*H298</f>
        <v>0</v>
      </c>
      <c r="Q298" s="235">
        <v>120.405</v>
      </c>
      <c r="R298" s="235">
        <f>Q298*H298</f>
        <v>120.405</v>
      </c>
      <c r="S298" s="235">
        <v>0</v>
      </c>
      <c r="T298" s="236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7" t="s">
        <v>187</v>
      </c>
      <c r="AT298" s="237" t="s">
        <v>227</v>
      </c>
      <c r="AU298" s="237" t="s">
        <v>82</v>
      </c>
      <c r="AY298" s="17" t="s">
        <v>131</v>
      </c>
      <c r="BE298" s="238">
        <f>IF(N298="základní",J298,0)</f>
        <v>0</v>
      </c>
      <c r="BF298" s="238">
        <f>IF(N298="snížená",J298,0)</f>
        <v>0</v>
      </c>
      <c r="BG298" s="238">
        <f>IF(N298="zákl. přenesená",J298,0)</f>
        <v>0</v>
      </c>
      <c r="BH298" s="238">
        <f>IF(N298="sníž. přenesená",J298,0)</f>
        <v>0</v>
      </c>
      <c r="BI298" s="238">
        <f>IF(N298="nulová",J298,0)</f>
        <v>0</v>
      </c>
      <c r="BJ298" s="17" t="s">
        <v>80</v>
      </c>
      <c r="BK298" s="238">
        <f>ROUND(I298*H298,2)</f>
        <v>0</v>
      </c>
      <c r="BL298" s="17" t="s">
        <v>138</v>
      </c>
      <c r="BM298" s="237" t="s">
        <v>398</v>
      </c>
    </row>
    <row r="299" s="2" customFormat="1">
      <c r="A299" s="38"/>
      <c r="B299" s="39"/>
      <c r="C299" s="40"/>
      <c r="D299" s="239" t="s">
        <v>140</v>
      </c>
      <c r="E299" s="40"/>
      <c r="F299" s="240" t="s">
        <v>399</v>
      </c>
      <c r="G299" s="40"/>
      <c r="H299" s="40"/>
      <c r="I299" s="241"/>
      <c r="J299" s="40"/>
      <c r="K299" s="40"/>
      <c r="L299" s="44"/>
      <c r="M299" s="242"/>
      <c r="N299" s="243"/>
      <c r="O299" s="91"/>
      <c r="P299" s="91"/>
      <c r="Q299" s="91"/>
      <c r="R299" s="91"/>
      <c r="S299" s="91"/>
      <c r="T299" s="92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140</v>
      </c>
      <c r="AU299" s="17" t="s">
        <v>82</v>
      </c>
    </row>
    <row r="300" s="2" customFormat="1">
      <c r="A300" s="38"/>
      <c r="B300" s="39"/>
      <c r="C300" s="40"/>
      <c r="D300" s="239" t="s">
        <v>162</v>
      </c>
      <c r="E300" s="40"/>
      <c r="F300" s="276" t="s">
        <v>400</v>
      </c>
      <c r="G300" s="40"/>
      <c r="H300" s="40"/>
      <c r="I300" s="241"/>
      <c r="J300" s="40"/>
      <c r="K300" s="40"/>
      <c r="L300" s="44"/>
      <c r="M300" s="242"/>
      <c r="N300" s="243"/>
      <c r="O300" s="91"/>
      <c r="P300" s="91"/>
      <c r="Q300" s="91"/>
      <c r="R300" s="91"/>
      <c r="S300" s="91"/>
      <c r="T300" s="92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162</v>
      </c>
      <c r="AU300" s="17" t="s">
        <v>82</v>
      </c>
    </row>
    <row r="301" s="12" customFormat="1" ht="22.8" customHeight="1">
      <c r="A301" s="12"/>
      <c r="B301" s="210"/>
      <c r="C301" s="211"/>
      <c r="D301" s="212" t="s">
        <v>72</v>
      </c>
      <c r="E301" s="224" t="s">
        <v>138</v>
      </c>
      <c r="F301" s="224" t="s">
        <v>401</v>
      </c>
      <c r="G301" s="211"/>
      <c r="H301" s="211"/>
      <c r="I301" s="214"/>
      <c r="J301" s="225">
        <f>BK301</f>
        <v>0</v>
      </c>
      <c r="K301" s="211"/>
      <c r="L301" s="216"/>
      <c r="M301" s="217"/>
      <c r="N301" s="218"/>
      <c r="O301" s="218"/>
      <c r="P301" s="219">
        <f>SUM(P302:P326)</f>
        <v>0</v>
      </c>
      <c r="Q301" s="218"/>
      <c r="R301" s="219">
        <f>SUM(R302:R326)</f>
        <v>32.930980681999998</v>
      </c>
      <c r="S301" s="218"/>
      <c r="T301" s="220">
        <f>SUM(T302:T326)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21" t="s">
        <v>80</v>
      </c>
      <c r="AT301" s="222" t="s">
        <v>72</v>
      </c>
      <c r="AU301" s="222" t="s">
        <v>80</v>
      </c>
      <c r="AY301" s="221" t="s">
        <v>131</v>
      </c>
      <c r="BK301" s="223">
        <f>SUM(BK302:BK326)</f>
        <v>0</v>
      </c>
    </row>
    <row r="302" s="2" customFormat="1">
      <c r="A302" s="38"/>
      <c r="B302" s="39"/>
      <c r="C302" s="226" t="s">
        <v>402</v>
      </c>
      <c r="D302" s="226" t="s">
        <v>133</v>
      </c>
      <c r="E302" s="227" t="s">
        <v>316</v>
      </c>
      <c r="F302" s="228" t="s">
        <v>317</v>
      </c>
      <c r="G302" s="229" t="s">
        <v>246</v>
      </c>
      <c r="H302" s="230">
        <v>0.088999999999999996</v>
      </c>
      <c r="I302" s="231"/>
      <c r="J302" s="232">
        <f>ROUND(I302*H302,2)</f>
        <v>0</v>
      </c>
      <c r="K302" s="228" t="s">
        <v>137</v>
      </c>
      <c r="L302" s="44"/>
      <c r="M302" s="233" t="s">
        <v>1</v>
      </c>
      <c r="N302" s="234" t="s">
        <v>38</v>
      </c>
      <c r="O302" s="91"/>
      <c r="P302" s="235">
        <f>O302*H302</f>
        <v>0</v>
      </c>
      <c r="Q302" s="235">
        <v>1.0597380000000001</v>
      </c>
      <c r="R302" s="235">
        <f>Q302*H302</f>
        <v>0.094316681999999999</v>
      </c>
      <c r="S302" s="235">
        <v>0</v>
      </c>
      <c r="T302" s="236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37" t="s">
        <v>138</v>
      </c>
      <c r="AT302" s="237" t="s">
        <v>133</v>
      </c>
      <c r="AU302" s="237" t="s">
        <v>82</v>
      </c>
      <c r="AY302" s="17" t="s">
        <v>131</v>
      </c>
      <c r="BE302" s="238">
        <f>IF(N302="základní",J302,0)</f>
        <v>0</v>
      </c>
      <c r="BF302" s="238">
        <f>IF(N302="snížená",J302,0)</f>
        <v>0</v>
      </c>
      <c r="BG302" s="238">
        <f>IF(N302="zákl. přenesená",J302,0)</f>
        <v>0</v>
      </c>
      <c r="BH302" s="238">
        <f>IF(N302="sníž. přenesená",J302,0)</f>
        <v>0</v>
      </c>
      <c r="BI302" s="238">
        <f>IF(N302="nulová",J302,0)</f>
        <v>0</v>
      </c>
      <c r="BJ302" s="17" t="s">
        <v>80</v>
      </c>
      <c r="BK302" s="238">
        <f>ROUND(I302*H302,2)</f>
        <v>0</v>
      </c>
      <c r="BL302" s="17" t="s">
        <v>138</v>
      </c>
      <c r="BM302" s="237" t="s">
        <v>403</v>
      </c>
    </row>
    <row r="303" s="2" customFormat="1">
      <c r="A303" s="38"/>
      <c r="B303" s="39"/>
      <c r="C303" s="40"/>
      <c r="D303" s="239" t="s">
        <v>140</v>
      </c>
      <c r="E303" s="40"/>
      <c r="F303" s="240" t="s">
        <v>319</v>
      </c>
      <c r="G303" s="40"/>
      <c r="H303" s="40"/>
      <c r="I303" s="241"/>
      <c r="J303" s="40"/>
      <c r="K303" s="40"/>
      <c r="L303" s="44"/>
      <c r="M303" s="242"/>
      <c r="N303" s="243"/>
      <c r="O303" s="91"/>
      <c r="P303" s="91"/>
      <c r="Q303" s="91"/>
      <c r="R303" s="91"/>
      <c r="S303" s="91"/>
      <c r="T303" s="92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140</v>
      </c>
      <c r="AU303" s="17" t="s">
        <v>82</v>
      </c>
    </row>
    <row r="304" s="13" customFormat="1">
      <c r="A304" s="13"/>
      <c r="B304" s="244"/>
      <c r="C304" s="245"/>
      <c r="D304" s="239" t="s">
        <v>142</v>
      </c>
      <c r="E304" s="246" t="s">
        <v>1</v>
      </c>
      <c r="F304" s="247" t="s">
        <v>404</v>
      </c>
      <c r="G304" s="245"/>
      <c r="H304" s="246" t="s">
        <v>1</v>
      </c>
      <c r="I304" s="248"/>
      <c r="J304" s="245"/>
      <c r="K304" s="245"/>
      <c r="L304" s="249"/>
      <c r="M304" s="250"/>
      <c r="N304" s="251"/>
      <c r="O304" s="251"/>
      <c r="P304" s="251"/>
      <c r="Q304" s="251"/>
      <c r="R304" s="251"/>
      <c r="S304" s="251"/>
      <c r="T304" s="25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3" t="s">
        <v>142</v>
      </c>
      <c r="AU304" s="253" t="s">
        <v>82</v>
      </c>
      <c r="AV304" s="13" t="s">
        <v>80</v>
      </c>
      <c r="AW304" s="13" t="s">
        <v>30</v>
      </c>
      <c r="AX304" s="13" t="s">
        <v>73</v>
      </c>
      <c r="AY304" s="253" t="s">
        <v>131</v>
      </c>
    </row>
    <row r="305" s="14" customFormat="1">
      <c r="A305" s="14"/>
      <c r="B305" s="254"/>
      <c r="C305" s="255"/>
      <c r="D305" s="239" t="s">
        <v>142</v>
      </c>
      <c r="E305" s="256" t="s">
        <v>1</v>
      </c>
      <c r="F305" s="257" t="s">
        <v>405</v>
      </c>
      <c r="G305" s="255"/>
      <c r="H305" s="258">
        <v>0.088999999999999996</v>
      </c>
      <c r="I305" s="259"/>
      <c r="J305" s="255"/>
      <c r="K305" s="255"/>
      <c r="L305" s="260"/>
      <c r="M305" s="261"/>
      <c r="N305" s="262"/>
      <c r="O305" s="262"/>
      <c r="P305" s="262"/>
      <c r="Q305" s="262"/>
      <c r="R305" s="262"/>
      <c r="S305" s="262"/>
      <c r="T305" s="263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64" t="s">
        <v>142</v>
      </c>
      <c r="AU305" s="264" t="s">
        <v>82</v>
      </c>
      <c r="AV305" s="14" t="s">
        <v>82</v>
      </c>
      <c r="AW305" s="14" t="s">
        <v>30</v>
      </c>
      <c r="AX305" s="14" t="s">
        <v>73</v>
      </c>
      <c r="AY305" s="264" t="s">
        <v>131</v>
      </c>
    </row>
    <row r="306" s="15" customFormat="1">
      <c r="A306" s="15"/>
      <c r="B306" s="265"/>
      <c r="C306" s="266"/>
      <c r="D306" s="239" t="s">
        <v>142</v>
      </c>
      <c r="E306" s="267" t="s">
        <v>1</v>
      </c>
      <c r="F306" s="268" t="s">
        <v>147</v>
      </c>
      <c r="G306" s="266"/>
      <c r="H306" s="269">
        <v>0.088999999999999996</v>
      </c>
      <c r="I306" s="270"/>
      <c r="J306" s="266"/>
      <c r="K306" s="266"/>
      <c r="L306" s="271"/>
      <c r="M306" s="272"/>
      <c r="N306" s="273"/>
      <c r="O306" s="273"/>
      <c r="P306" s="273"/>
      <c r="Q306" s="273"/>
      <c r="R306" s="273"/>
      <c r="S306" s="273"/>
      <c r="T306" s="274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75" t="s">
        <v>142</v>
      </c>
      <c r="AU306" s="275" t="s">
        <v>82</v>
      </c>
      <c r="AV306" s="15" t="s">
        <v>138</v>
      </c>
      <c r="AW306" s="15" t="s">
        <v>30</v>
      </c>
      <c r="AX306" s="15" t="s">
        <v>80</v>
      </c>
      <c r="AY306" s="275" t="s">
        <v>131</v>
      </c>
    </row>
    <row r="307" s="2" customFormat="1">
      <c r="A307" s="38"/>
      <c r="B307" s="39"/>
      <c r="C307" s="226" t="s">
        <v>406</v>
      </c>
      <c r="D307" s="226" t="s">
        <v>133</v>
      </c>
      <c r="E307" s="227" t="s">
        <v>407</v>
      </c>
      <c r="F307" s="228" t="s">
        <v>408</v>
      </c>
      <c r="G307" s="229" t="s">
        <v>136</v>
      </c>
      <c r="H307" s="230">
        <v>88</v>
      </c>
      <c r="I307" s="231"/>
      <c r="J307" s="232">
        <f>ROUND(I307*H307,2)</f>
        <v>0</v>
      </c>
      <c r="K307" s="228" t="s">
        <v>137</v>
      </c>
      <c r="L307" s="44"/>
      <c r="M307" s="233" t="s">
        <v>1</v>
      </c>
      <c r="N307" s="234" t="s">
        <v>38</v>
      </c>
      <c r="O307" s="91"/>
      <c r="P307" s="235">
        <f>O307*H307</f>
        <v>0</v>
      </c>
      <c r="Q307" s="235">
        <v>0</v>
      </c>
      <c r="R307" s="235">
        <f>Q307*H307</f>
        <v>0</v>
      </c>
      <c r="S307" s="235">
        <v>0</v>
      </c>
      <c r="T307" s="236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37" t="s">
        <v>138</v>
      </c>
      <c r="AT307" s="237" t="s">
        <v>133</v>
      </c>
      <c r="AU307" s="237" t="s">
        <v>82</v>
      </c>
      <c r="AY307" s="17" t="s">
        <v>131</v>
      </c>
      <c r="BE307" s="238">
        <f>IF(N307="základní",J307,0)</f>
        <v>0</v>
      </c>
      <c r="BF307" s="238">
        <f>IF(N307="snížená",J307,0)</f>
        <v>0</v>
      </c>
      <c r="BG307" s="238">
        <f>IF(N307="zákl. přenesená",J307,0)</f>
        <v>0</v>
      </c>
      <c r="BH307" s="238">
        <f>IF(N307="sníž. přenesená",J307,0)</f>
        <v>0</v>
      </c>
      <c r="BI307" s="238">
        <f>IF(N307="nulová",J307,0)</f>
        <v>0</v>
      </c>
      <c r="BJ307" s="17" t="s">
        <v>80</v>
      </c>
      <c r="BK307" s="238">
        <f>ROUND(I307*H307,2)</f>
        <v>0</v>
      </c>
      <c r="BL307" s="17" t="s">
        <v>138</v>
      </c>
      <c r="BM307" s="237" t="s">
        <v>409</v>
      </c>
    </row>
    <row r="308" s="2" customFormat="1">
      <c r="A308" s="38"/>
      <c r="B308" s="39"/>
      <c r="C308" s="40"/>
      <c r="D308" s="239" t="s">
        <v>140</v>
      </c>
      <c r="E308" s="40"/>
      <c r="F308" s="240" t="s">
        <v>410</v>
      </c>
      <c r="G308" s="40"/>
      <c r="H308" s="40"/>
      <c r="I308" s="241"/>
      <c r="J308" s="40"/>
      <c r="K308" s="40"/>
      <c r="L308" s="44"/>
      <c r="M308" s="242"/>
      <c r="N308" s="243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140</v>
      </c>
      <c r="AU308" s="17" t="s">
        <v>82</v>
      </c>
    </row>
    <row r="309" s="13" customFormat="1">
      <c r="A309" s="13"/>
      <c r="B309" s="244"/>
      <c r="C309" s="245"/>
      <c r="D309" s="239" t="s">
        <v>142</v>
      </c>
      <c r="E309" s="246" t="s">
        <v>1</v>
      </c>
      <c r="F309" s="247" t="s">
        <v>411</v>
      </c>
      <c r="G309" s="245"/>
      <c r="H309" s="246" t="s">
        <v>1</v>
      </c>
      <c r="I309" s="248"/>
      <c r="J309" s="245"/>
      <c r="K309" s="245"/>
      <c r="L309" s="249"/>
      <c r="M309" s="250"/>
      <c r="N309" s="251"/>
      <c r="O309" s="251"/>
      <c r="P309" s="251"/>
      <c r="Q309" s="251"/>
      <c r="R309" s="251"/>
      <c r="S309" s="251"/>
      <c r="T309" s="25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53" t="s">
        <v>142</v>
      </c>
      <c r="AU309" s="253" t="s">
        <v>82</v>
      </c>
      <c r="AV309" s="13" t="s">
        <v>80</v>
      </c>
      <c r="AW309" s="13" t="s">
        <v>30</v>
      </c>
      <c r="AX309" s="13" t="s">
        <v>73</v>
      </c>
      <c r="AY309" s="253" t="s">
        <v>131</v>
      </c>
    </row>
    <row r="310" s="14" customFormat="1">
      <c r="A310" s="14"/>
      <c r="B310" s="254"/>
      <c r="C310" s="255"/>
      <c r="D310" s="239" t="s">
        <v>142</v>
      </c>
      <c r="E310" s="256" t="s">
        <v>1</v>
      </c>
      <c r="F310" s="257" t="s">
        <v>412</v>
      </c>
      <c r="G310" s="255"/>
      <c r="H310" s="258">
        <v>88</v>
      </c>
      <c r="I310" s="259"/>
      <c r="J310" s="255"/>
      <c r="K310" s="255"/>
      <c r="L310" s="260"/>
      <c r="M310" s="261"/>
      <c r="N310" s="262"/>
      <c r="O310" s="262"/>
      <c r="P310" s="262"/>
      <c r="Q310" s="262"/>
      <c r="R310" s="262"/>
      <c r="S310" s="262"/>
      <c r="T310" s="263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64" t="s">
        <v>142</v>
      </c>
      <c r="AU310" s="264" t="s">
        <v>82</v>
      </c>
      <c r="AV310" s="14" t="s">
        <v>82</v>
      </c>
      <c r="AW310" s="14" t="s">
        <v>30</v>
      </c>
      <c r="AX310" s="14" t="s">
        <v>80</v>
      </c>
      <c r="AY310" s="264" t="s">
        <v>131</v>
      </c>
    </row>
    <row r="311" s="2" customFormat="1" ht="21.75" customHeight="1">
      <c r="A311" s="38"/>
      <c r="B311" s="39"/>
      <c r="C311" s="226" t="s">
        <v>413</v>
      </c>
      <c r="D311" s="226" t="s">
        <v>133</v>
      </c>
      <c r="E311" s="227" t="s">
        <v>414</v>
      </c>
      <c r="F311" s="228" t="s">
        <v>415</v>
      </c>
      <c r="G311" s="229" t="s">
        <v>136</v>
      </c>
      <c r="H311" s="230">
        <v>26.600000000000001</v>
      </c>
      <c r="I311" s="231"/>
      <c r="J311" s="232">
        <f>ROUND(I311*H311,2)</f>
        <v>0</v>
      </c>
      <c r="K311" s="228" t="s">
        <v>137</v>
      </c>
      <c r="L311" s="44"/>
      <c r="M311" s="233" t="s">
        <v>1</v>
      </c>
      <c r="N311" s="234" t="s">
        <v>38</v>
      </c>
      <c r="O311" s="91"/>
      <c r="P311" s="235">
        <f>O311*H311</f>
        <v>0</v>
      </c>
      <c r="Q311" s="235">
        <v>0.2004</v>
      </c>
      <c r="R311" s="235">
        <f>Q311*H311</f>
        <v>5.3306399999999998</v>
      </c>
      <c r="S311" s="235">
        <v>0</v>
      </c>
      <c r="T311" s="236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37" t="s">
        <v>138</v>
      </c>
      <c r="AT311" s="237" t="s">
        <v>133</v>
      </c>
      <c r="AU311" s="237" t="s">
        <v>82</v>
      </c>
      <c r="AY311" s="17" t="s">
        <v>131</v>
      </c>
      <c r="BE311" s="238">
        <f>IF(N311="základní",J311,0)</f>
        <v>0</v>
      </c>
      <c r="BF311" s="238">
        <f>IF(N311="snížená",J311,0)</f>
        <v>0</v>
      </c>
      <c r="BG311" s="238">
        <f>IF(N311="zákl. přenesená",J311,0)</f>
        <v>0</v>
      </c>
      <c r="BH311" s="238">
        <f>IF(N311="sníž. přenesená",J311,0)</f>
        <v>0</v>
      </c>
      <c r="BI311" s="238">
        <f>IF(N311="nulová",J311,0)</f>
        <v>0</v>
      </c>
      <c r="BJ311" s="17" t="s">
        <v>80</v>
      </c>
      <c r="BK311" s="238">
        <f>ROUND(I311*H311,2)</f>
        <v>0</v>
      </c>
      <c r="BL311" s="17" t="s">
        <v>138</v>
      </c>
      <c r="BM311" s="237" t="s">
        <v>416</v>
      </c>
    </row>
    <row r="312" s="2" customFormat="1">
      <c r="A312" s="38"/>
      <c r="B312" s="39"/>
      <c r="C312" s="40"/>
      <c r="D312" s="239" t="s">
        <v>140</v>
      </c>
      <c r="E312" s="40"/>
      <c r="F312" s="240" t="s">
        <v>417</v>
      </c>
      <c r="G312" s="40"/>
      <c r="H312" s="40"/>
      <c r="I312" s="241"/>
      <c r="J312" s="40"/>
      <c r="K312" s="40"/>
      <c r="L312" s="44"/>
      <c r="M312" s="242"/>
      <c r="N312" s="243"/>
      <c r="O312" s="91"/>
      <c r="P312" s="91"/>
      <c r="Q312" s="91"/>
      <c r="R312" s="91"/>
      <c r="S312" s="91"/>
      <c r="T312" s="92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140</v>
      </c>
      <c r="AU312" s="17" t="s">
        <v>82</v>
      </c>
    </row>
    <row r="313" s="14" customFormat="1">
      <c r="A313" s="14"/>
      <c r="B313" s="254"/>
      <c r="C313" s="255"/>
      <c r="D313" s="239" t="s">
        <v>142</v>
      </c>
      <c r="E313" s="256" t="s">
        <v>1</v>
      </c>
      <c r="F313" s="257" t="s">
        <v>418</v>
      </c>
      <c r="G313" s="255"/>
      <c r="H313" s="258">
        <v>26.600000000000001</v>
      </c>
      <c r="I313" s="259"/>
      <c r="J313" s="255"/>
      <c r="K313" s="255"/>
      <c r="L313" s="260"/>
      <c r="M313" s="261"/>
      <c r="N313" s="262"/>
      <c r="O313" s="262"/>
      <c r="P313" s="262"/>
      <c r="Q313" s="262"/>
      <c r="R313" s="262"/>
      <c r="S313" s="262"/>
      <c r="T313" s="263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64" t="s">
        <v>142</v>
      </c>
      <c r="AU313" s="264" t="s">
        <v>82</v>
      </c>
      <c r="AV313" s="14" t="s">
        <v>82</v>
      </c>
      <c r="AW313" s="14" t="s">
        <v>30</v>
      </c>
      <c r="AX313" s="14" t="s">
        <v>80</v>
      </c>
      <c r="AY313" s="264" t="s">
        <v>131</v>
      </c>
    </row>
    <row r="314" s="2" customFormat="1">
      <c r="A314" s="38"/>
      <c r="B314" s="39"/>
      <c r="C314" s="226" t="s">
        <v>419</v>
      </c>
      <c r="D314" s="226" t="s">
        <v>133</v>
      </c>
      <c r="E314" s="227" t="s">
        <v>420</v>
      </c>
      <c r="F314" s="228" t="s">
        <v>421</v>
      </c>
      <c r="G314" s="229" t="s">
        <v>178</v>
      </c>
      <c r="H314" s="230">
        <v>4.25</v>
      </c>
      <c r="I314" s="231"/>
      <c r="J314" s="232">
        <f>ROUND(I314*H314,2)</f>
        <v>0</v>
      </c>
      <c r="K314" s="228" t="s">
        <v>137</v>
      </c>
      <c r="L314" s="44"/>
      <c r="M314" s="233" t="s">
        <v>1</v>
      </c>
      <c r="N314" s="234" t="s">
        <v>38</v>
      </c>
      <c r="O314" s="91"/>
      <c r="P314" s="235">
        <f>O314*H314</f>
        <v>0</v>
      </c>
      <c r="Q314" s="235">
        <v>0</v>
      </c>
      <c r="R314" s="235">
        <f>Q314*H314</f>
        <v>0</v>
      </c>
      <c r="S314" s="235">
        <v>0</v>
      </c>
      <c r="T314" s="236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37" t="s">
        <v>138</v>
      </c>
      <c r="AT314" s="237" t="s">
        <v>133</v>
      </c>
      <c r="AU314" s="237" t="s">
        <v>82</v>
      </c>
      <c r="AY314" s="17" t="s">
        <v>131</v>
      </c>
      <c r="BE314" s="238">
        <f>IF(N314="základní",J314,0)</f>
        <v>0</v>
      </c>
      <c r="BF314" s="238">
        <f>IF(N314="snížená",J314,0)</f>
        <v>0</v>
      </c>
      <c r="BG314" s="238">
        <f>IF(N314="zákl. přenesená",J314,0)</f>
        <v>0</v>
      </c>
      <c r="BH314" s="238">
        <f>IF(N314="sníž. přenesená",J314,0)</f>
        <v>0</v>
      </c>
      <c r="BI314" s="238">
        <f>IF(N314="nulová",J314,0)</f>
        <v>0</v>
      </c>
      <c r="BJ314" s="17" t="s">
        <v>80</v>
      </c>
      <c r="BK314" s="238">
        <f>ROUND(I314*H314,2)</f>
        <v>0</v>
      </c>
      <c r="BL314" s="17" t="s">
        <v>138</v>
      </c>
      <c r="BM314" s="237" t="s">
        <v>422</v>
      </c>
    </row>
    <row r="315" s="2" customFormat="1">
      <c r="A315" s="38"/>
      <c r="B315" s="39"/>
      <c r="C315" s="40"/>
      <c r="D315" s="239" t="s">
        <v>140</v>
      </c>
      <c r="E315" s="40"/>
      <c r="F315" s="240" t="s">
        <v>423</v>
      </c>
      <c r="G315" s="40"/>
      <c r="H315" s="40"/>
      <c r="I315" s="241"/>
      <c r="J315" s="40"/>
      <c r="K315" s="40"/>
      <c r="L315" s="44"/>
      <c r="M315" s="242"/>
      <c r="N315" s="243"/>
      <c r="O315" s="91"/>
      <c r="P315" s="91"/>
      <c r="Q315" s="91"/>
      <c r="R315" s="91"/>
      <c r="S315" s="91"/>
      <c r="T315" s="92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140</v>
      </c>
      <c r="AU315" s="17" t="s">
        <v>82</v>
      </c>
    </row>
    <row r="316" s="2" customFormat="1">
      <c r="A316" s="38"/>
      <c r="B316" s="39"/>
      <c r="C316" s="226" t="s">
        <v>424</v>
      </c>
      <c r="D316" s="226" t="s">
        <v>133</v>
      </c>
      <c r="E316" s="227" t="s">
        <v>425</v>
      </c>
      <c r="F316" s="228" t="s">
        <v>426</v>
      </c>
      <c r="G316" s="229" t="s">
        <v>246</v>
      </c>
      <c r="H316" s="230">
        <v>0.088999999999999996</v>
      </c>
      <c r="I316" s="231"/>
      <c r="J316" s="232">
        <f>ROUND(I316*H316,2)</f>
        <v>0</v>
      </c>
      <c r="K316" s="228" t="s">
        <v>137</v>
      </c>
      <c r="L316" s="44"/>
      <c r="M316" s="233" t="s">
        <v>1</v>
      </c>
      <c r="N316" s="234" t="s">
        <v>38</v>
      </c>
      <c r="O316" s="91"/>
      <c r="P316" s="235">
        <f>O316*H316</f>
        <v>0</v>
      </c>
      <c r="Q316" s="235">
        <v>0.85540000000000005</v>
      </c>
      <c r="R316" s="235">
        <f>Q316*H316</f>
        <v>0.076130600000000007</v>
      </c>
      <c r="S316" s="235">
        <v>0</v>
      </c>
      <c r="T316" s="236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37" t="s">
        <v>138</v>
      </c>
      <c r="AT316" s="237" t="s">
        <v>133</v>
      </c>
      <c r="AU316" s="237" t="s">
        <v>82</v>
      </c>
      <c r="AY316" s="17" t="s">
        <v>131</v>
      </c>
      <c r="BE316" s="238">
        <f>IF(N316="základní",J316,0)</f>
        <v>0</v>
      </c>
      <c r="BF316" s="238">
        <f>IF(N316="snížená",J316,0)</f>
        <v>0</v>
      </c>
      <c r="BG316" s="238">
        <f>IF(N316="zákl. přenesená",J316,0)</f>
        <v>0</v>
      </c>
      <c r="BH316" s="238">
        <f>IF(N316="sníž. přenesená",J316,0)</f>
        <v>0</v>
      </c>
      <c r="BI316" s="238">
        <f>IF(N316="nulová",J316,0)</f>
        <v>0</v>
      </c>
      <c r="BJ316" s="17" t="s">
        <v>80</v>
      </c>
      <c r="BK316" s="238">
        <f>ROUND(I316*H316,2)</f>
        <v>0</v>
      </c>
      <c r="BL316" s="17" t="s">
        <v>138</v>
      </c>
      <c r="BM316" s="237" t="s">
        <v>427</v>
      </c>
    </row>
    <row r="317" s="2" customFormat="1">
      <c r="A317" s="38"/>
      <c r="B317" s="39"/>
      <c r="C317" s="40"/>
      <c r="D317" s="239" t="s">
        <v>140</v>
      </c>
      <c r="E317" s="40"/>
      <c r="F317" s="240" t="s">
        <v>428</v>
      </c>
      <c r="G317" s="40"/>
      <c r="H317" s="40"/>
      <c r="I317" s="241"/>
      <c r="J317" s="40"/>
      <c r="K317" s="40"/>
      <c r="L317" s="44"/>
      <c r="M317" s="242"/>
      <c r="N317" s="243"/>
      <c r="O317" s="91"/>
      <c r="P317" s="91"/>
      <c r="Q317" s="91"/>
      <c r="R317" s="91"/>
      <c r="S317" s="91"/>
      <c r="T317" s="92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140</v>
      </c>
      <c r="AU317" s="17" t="s">
        <v>82</v>
      </c>
    </row>
    <row r="318" s="13" customFormat="1">
      <c r="A318" s="13"/>
      <c r="B318" s="244"/>
      <c r="C318" s="245"/>
      <c r="D318" s="239" t="s">
        <v>142</v>
      </c>
      <c r="E318" s="246" t="s">
        <v>1</v>
      </c>
      <c r="F318" s="247" t="s">
        <v>429</v>
      </c>
      <c r="G318" s="245"/>
      <c r="H318" s="246" t="s">
        <v>1</v>
      </c>
      <c r="I318" s="248"/>
      <c r="J318" s="245"/>
      <c r="K318" s="245"/>
      <c r="L318" s="249"/>
      <c r="M318" s="250"/>
      <c r="N318" s="251"/>
      <c r="O318" s="251"/>
      <c r="P318" s="251"/>
      <c r="Q318" s="251"/>
      <c r="R318" s="251"/>
      <c r="S318" s="251"/>
      <c r="T318" s="25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53" t="s">
        <v>142</v>
      </c>
      <c r="AU318" s="253" t="s">
        <v>82</v>
      </c>
      <c r="AV318" s="13" t="s">
        <v>80</v>
      </c>
      <c r="AW318" s="13" t="s">
        <v>30</v>
      </c>
      <c r="AX318" s="13" t="s">
        <v>73</v>
      </c>
      <c r="AY318" s="253" t="s">
        <v>131</v>
      </c>
    </row>
    <row r="319" s="14" customFormat="1">
      <c r="A319" s="14"/>
      <c r="B319" s="254"/>
      <c r="C319" s="255"/>
      <c r="D319" s="239" t="s">
        <v>142</v>
      </c>
      <c r="E319" s="256" t="s">
        <v>1</v>
      </c>
      <c r="F319" s="257" t="s">
        <v>430</v>
      </c>
      <c r="G319" s="255"/>
      <c r="H319" s="258">
        <v>0.088999999999999996</v>
      </c>
      <c r="I319" s="259"/>
      <c r="J319" s="255"/>
      <c r="K319" s="255"/>
      <c r="L319" s="260"/>
      <c r="M319" s="261"/>
      <c r="N319" s="262"/>
      <c r="O319" s="262"/>
      <c r="P319" s="262"/>
      <c r="Q319" s="262"/>
      <c r="R319" s="262"/>
      <c r="S319" s="262"/>
      <c r="T319" s="263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64" t="s">
        <v>142</v>
      </c>
      <c r="AU319" s="264" t="s">
        <v>82</v>
      </c>
      <c r="AV319" s="14" t="s">
        <v>82</v>
      </c>
      <c r="AW319" s="14" t="s">
        <v>30</v>
      </c>
      <c r="AX319" s="14" t="s">
        <v>73</v>
      </c>
      <c r="AY319" s="264" t="s">
        <v>131</v>
      </c>
    </row>
    <row r="320" s="15" customFormat="1">
      <c r="A320" s="15"/>
      <c r="B320" s="265"/>
      <c r="C320" s="266"/>
      <c r="D320" s="239" t="s">
        <v>142</v>
      </c>
      <c r="E320" s="267" t="s">
        <v>1</v>
      </c>
      <c r="F320" s="268" t="s">
        <v>147</v>
      </c>
      <c r="G320" s="266"/>
      <c r="H320" s="269">
        <v>0.088999999999999996</v>
      </c>
      <c r="I320" s="270"/>
      <c r="J320" s="266"/>
      <c r="K320" s="266"/>
      <c r="L320" s="271"/>
      <c r="M320" s="272"/>
      <c r="N320" s="273"/>
      <c r="O320" s="273"/>
      <c r="P320" s="273"/>
      <c r="Q320" s="273"/>
      <c r="R320" s="273"/>
      <c r="S320" s="273"/>
      <c r="T320" s="274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75" t="s">
        <v>142</v>
      </c>
      <c r="AU320" s="275" t="s">
        <v>82</v>
      </c>
      <c r="AV320" s="15" t="s">
        <v>138</v>
      </c>
      <c r="AW320" s="15" t="s">
        <v>30</v>
      </c>
      <c r="AX320" s="15" t="s">
        <v>80</v>
      </c>
      <c r="AY320" s="275" t="s">
        <v>131</v>
      </c>
    </row>
    <row r="321" s="2" customFormat="1" ht="16.5" customHeight="1">
      <c r="A321" s="38"/>
      <c r="B321" s="39"/>
      <c r="C321" s="226" t="s">
        <v>431</v>
      </c>
      <c r="D321" s="226" t="s">
        <v>133</v>
      </c>
      <c r="E321" s="227" t="s">
        <v>432</v>
      </c>
      <c r="F321" s="228" t="s">
        <v>433</v>
      </c>
      <c r="G321" s="229" t="s">
        <v>178</v>
      </c>
      <c r="H321" s="230">
        <v>52</v>
      </c>
      <c r="I321" s="231"/>
      <c r="J321" s="232">
        <f>ROUND(I321*H321,2)</f>
        <v>0</v>
      </c>
      <c r="K321" s="228" t="s">
        <v>137</v>
      </c>
      <c r="L321" s="44"/>
      <c r="M321" s="233" t="s">
        <v>1</v>
      </c>
      <c r="N321" s="234" t="s">
        <v>38</v>
      </c>
      <c r="O321" s="91"/>
      <c r="P321" s="235">
        <f>O321*H321</f>
        <v>0</v>
      </c>
      <c r="Q321" s="235">
        <v>0</v>
      </c>
      <c r="R321" s="235">
        <f>Q321*H321</f>
        <v>0</v>
      </c>
      <c r="S321" s="235">
        <v>0</v>
      </c>
      <c r="T321" s="236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37" t="s">
        <v>138</v>
      </c>
      <c r="AT321" s="237" t="s">
        <v>133</v>
      </c>
      <c r="AU321" s="237" t="s">
        <v>82</v>
      </c>
      <c r="AY321" s="17" t="s">
        <v>131</v>
      </c>
      <c r="BE321" s="238">
        <f>IF(N321="základní",J321,0)</f>
        <v>0</v>
      </c>
      <c r="BF321" s="238">
        <f>IF(N321="snížená",J321,0)</f>
        <v>0</v>
      </c>
      <c r="BG321" s="238">
        <f>IF(N321="zákl. přenesená",J321,0)</f>
        <v>0</v>
      </c>
      <c r="BH321" s="238">
        <f>IF(N321="sníž. přenesená",J321,0)</f>
        <v>0</v>
      </c>
      <c r="BI321" s="238">
        <f>IF(N321="nulová",J321,0)</f>
        <v>0</v>
      </c>
      <c r="BJ321" s="17" t="s">
        <v>80</v>
      </c>
      <c r="BK321" s="238">
        <f>ROUND(I321*H321,2)</f>
        <v>0</v>
      </c>
      <c r="BL321" s="17" t="s">
        <v>138</v>
      </c>
      <c r="BM321" s="237" t="s">
        <v>434</v>
      </c>
    </row>
    <row r="322" s="2" customFormat="1">
      <c r="A322" s="38"/>
      <c r="B322" s="39"/>
      <c r="C322" s="40"/>
      <c r="D322" s="239" t="s">
        <v>140</v>
      </c>
      <c r="E322" s="40"/>
      <c r="F322" s="240" t="s">
        <v>435</v>
      </c>
      <c r="G322" s="40"/>
      <c r="H322" s="40"/>
      <c r="I322" s="241"/>
      <c r="J322" s="40"/>
      <c r="K322" s="40"/>
      <c r="L322" s="44"/>
      <c r="M322" s="242"/>
      <c r="N322" s="243"/>
      <c r="O322" s="91"/>
      <c r="P322" s="91"/>
      <c r="Q322" s="91"/>
      <c r="R322" s="91"/>
      <c r="S322" s="91"/>
      <c r="T322" s="92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140</v>
      </c>
      <c r="AU322" s="17" t="s">
        <v>82</v>
      </c>
    </row>
    <row r="323" s="2" customFormat="1">
      <c r="A323" s="38"/>
      <c r="B323" s="39"/>
      <c r="C323" s="40"/>
      <c r="D323" s="239" t="s">
        <v>162</v>
      </c>
      <c r="E323" s="40"/>
      <c r="F323" s="276" t="s">
        <v>436</v>
      </c>
      <c r="G323" s="40"/>
      <c r="H323" s="40"/>
      <c r="I323" s="241"/>
      <c r="J323" s="40"/>
      <c r="K323" s="40"/>
      <c r="L323" s="44"/>
      <c r="M323" s="242"/>
      <c r="N323" s="243"/>
      <c r="O323" s="91"/>
      <c r="P323" s="91"/>
      <c r="Q323" s="91"/>
      <c r="R323" s="91"/>
      <c r="S323" s="91"/>
      <c r="T323" s="92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162</v>
      </c>
      <c r="AU323" s="17" t="s">
        <v>82</v>
      </c>
    </row>
    <row r="324" s="2" customFormat="1" ht="33" customHeight="1">
      <c r="A324" s="38"/>
      <c r="B324" s="39"/>
      <c r="C324" s="226" t="s">
        <v>437</v>
      </c>
      <c r="D324" s="226" t="s">
        <v>133</v>
      </c>
      <c r="E324" s="227" t="s">
        <v>438</v>
      </c>
      <c r="F324" s="228" t="s">
        <v>439</v>
      </c>
      <c r="G324" s="229" t="s">
        <v>136</v>
      </c>
      <c r="H324" s="230">
        <v>26.600000000000001</v>
      </c>
      <c r="I324" s="231"/>
      <c r="J324" s="232">
        <f>ROUND(I324*H324,2)</f>
        <v>0</v>
      </c>
      <c r="K324" s="228" t="s">
        <v>137</v>
      </c>
      <c r="L324" s="44"/>
      <c r="M324" s="233" t="s">
        <v>1</v>
      </c>
      <c r="N324" s="234" t="s">
        <v>38</v>
      </c>
      <c r="O324" s="91"/>
      <c r="P324" s="235">
        <f>O324*H324</f>
        <v>0</v>
      </c>
      <c r="Q324" s="235">
        <v>1.031199</v>
      </c>
      <c r="R324" s="235">
        <f>Q324*H324</f>
        <v>27.429893400000001</v>
      </c>
      <c r="S324" s="235">
        <v>0</v>
      </c>
      <c r="T324" s="236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37" t="s">
        <v>138</v>
      </c>
      <c r="AT324" s="237" t="s">
        <v>133</v>
      </c>
      <c r="AU324" s="237" t="s">
        <v>82</v>
      </c>
      <c r="AY324" s="17" t="s">
        <v>131</v>
      </c>
      <c r="BE324" s="238">
        <f>IF(N324="základní",J324,0)</f>
        <v>0</v>
      </c>
      <c r="BF324" s="238">
        <f>IF(N324="snížená",J324,0)</f>
        <v>0</v>
      </c>
      <c r="BG324" s="238">
        <f>IF(N324="zákl. přenesená",J324,0)</f>
        <v>0</v>
      </c>
      <c r="BH324" s="238">
        <f>IF(N324="sníž. přenesená",J324,0)</f>
        <v>0</v>
      </c>
      <c r="BI324" s="238">
        <f>IF(N324="nulová",J324,0)</f>
        <v>0</v>
      </c>
      <c r="BJ324" s="17" t="s">
        <v>80</v>
      </c>
      <c r="BK324" s="238">
        <f>ROUND(I324*H324,2)</f>
        <v>0</v>
      </c>
      <c r="BL324" s="17" t="s">
        <v>138</v>
      </c>
      <c r="BM324" s="237" t="s">
        <v>440</v>
      </c>
    </row>
    <row r="325" s="2" customFormat="1">
      <c r="A325" s="38"/>
      <c r="B325" s="39"/>
      <c r="C325" s="40"/>
      <c r="D325" s="239" t="s">
        <v>140</v>
      </c>
      <c r="E325" s="40"/>
      <c r="F325" s="240" t="s">
        <v>441</v>
      </c>
      <c r="G325" s="40"/>
      <c r="H325" s="40"/>
      <c r="I325" s="241"/>
      <c r="J325" s="40"/>
      <c r="K325" s="40"/>
      <c r="L325" s="44"/>
      <c r="M325" s="242"/>
      <c r="N325" s="243"/>
      <c r="O325" s="91"/>
      <c r="P325" s="91"/>
      <c r="Q325" s="91"/>
      <c r="R325" s="91"/>
      <c r="S325" s="91"/>
      <c r="T325" s="92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140</v>
      </c>
      <c r="AU325" s="17" t="s">
        <v>82</v>
      </c>
    </row>
    <row r="326" s="14" customFormat="1">
      <c r="A326" s="14"/>
      <c r="B326" s="254"/>
      <c r="C326" s="255"/>
      <c r="D326" s="239" t="s">
        <v>142</v>
      </c>
      <c r="E326" s="256" t="s">
        <v>1</v>
      </c>
      <c r="F326" s="257" t="s">
        <v>418</v>
      </c>
      <c r="G326" s="255"/>
      <c r="H326" s="258">
        <v>26.600000000000001</v>
      </c>
      <c r="I326" s="259"/>
      <c r="J326" s="255"/>
      <c r="K326" s="255"/>
      <c r="L326" s="260"/>
      <c r="M326" s="261"/>
      <c r="N326" s="262"/>
      <c r="O326" s="262"/>
      <c r="P326" s="262"/>
      <c r="Q326" s="262"/>
      <c r="R326" s="262"/>
      <c r="S326" s="262"/>
      <c r="T326" s="263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64" t="s">
        <v>142</v>
      </c>
      <c r="AU326" s="264" t="s">
        <v>82</v>
      </c>
      <c r="AV326" s="14" t="s">
        <v>82</v>
      </c>
      <c r="AW326" s="14" t="s">
        <v>30</v>
      </c>
      <c r="AX326" s="14" t="s">
        <v>80</v>
      </c>
      <c r="AY326" s="264" t="s">
        <v>131</v>
      </c>
    </row>
    <row r="327" s="12" customFormat="1" ht="22.8" customHeight="1">
      <c r="A327" s="12"/>
      <c r="B327" s="210"/>
      <c r="C327" s="211"/>
      <c r="D327" s="212" t="s">
        <v>72</v>
      </c>
      <c r="E327" s="224" t="s">
        <v>168</v>
      </c>
      <c r="F327" s="224" t="s">
        <v>442</v>
      </c>
      <c r="G327" s="211"/>
      <c r="H327" s="211"/>
      <c r="I327" s="214"/>
      <c r="J327" s="225">
        <f>BK327</f>
        <v>0</v>
      </c>
      <c r="K327" s="211"/>
      <c r="L327" s="216"/>
      <c r="M327" s="217"/>
      <c r="N327" s="218"/>
      <c r="O327" s="218"/>
      <c r="P327" s="219">
        <f>SUM(P328:P329)</f>
        <v>0</v>
      </c>
      <c r="Q327" s="218"/>
      <c r="R327" s="219">
        <f>SUM(R328:R329)</f>
        <v>95.745000000000005</v>
      </c>
      <c r="S327" s="218"/>
      <c r="T327" s="220">
        <f>SUM(T328:T329)</f>
        <v>0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221" t="s">
        <v>80</v>
      </c>
      <c r="AT327" s="222" t="s">
        <v>72</v>
      </c>
      <c r="AU327" s="222" t="s">
        <v>80</v>
      </c>
      <c r="AY327" s="221" t="s">
        <v>131</v>
      </c>
      <c r="BK327" s="223">
        <f>SUM(BK328:BK329)</f>
        <v>0</v>
      </c>
    </row>
    <row r="328" s="2" customFormat="1">
      <c r="A328" s="38"/>
      <c r="B328" s="39"/>
      <c r="C328" s="226" t="s">
        <v>443</v>
      </c>
      <c r="D328" s="226" t="s">
        <v>133</v>
      </c>
      <c r="E328" s="227" t="s">
        <v>444</v>
      </c>
      <c r="F328" s="228" t="s">
        <v>445</v>
      </c>
      <c r="G328" s="229" t="s">
        <v>178</v>
      </c>
      <c r="H328" s="230">
        <v>48.75</v>
      </c>
      <c r="I328" s="231"/>
      <c r="J328" s="232">
        <f>ROUND(I328*H328,2)</f>
        <v>0</v>
      </c>
      <c r="K328" s="228" t="s">
        <v>137</v>
      </c>
      <c r="L328" s="44"/>
      <c r="M328" s="233" t="s">
        <v>1</v>
      </c>
      <c r="N328" s="234" t="s">
        <v>38</v>
      </c>
      <c r="O328" s="91"/>
      <c r="P328" s="235">
        <f>O328*H328</f>
        <v>0</v>
      </c>
      <c r="Q328" s="235">
        <v>1.964</v>
      </c>
      <c r="R328" s="235">
        <f>Q328*H328</f>
        <v>95.745000000000005</v>
      </c>
      <c r="S328" s="235">
        <v>0</v>
      </c>
      <c r="T328" s="236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37" t="s">
        <v>138</v>
      </c>
      <c r="AT328" s="237" t="s">
        <v>133</v>
      </c>
      <c r="AU328" s="237" t="s">
        <v>82</v>
      </c>
      <c r="AY328" s="17" t="s">
        <v>131</v>
      </c>
      <c r="BE328" s="238">
        <f>IF(N328="základní",J328,0)</f>
        <v>0</v>
      </c>
      <c r="BF328" s="238">
        <f>IF(N328="snížená",J328,0)</f>
        <v>0</v>
      </c>
      <c r="BG328" s="238">
        <f>IF(N328="zákl. přenesená",J328,0)</f>
        <v>0</v>
      </c>
      <c r="BH328" s="238">
        <f>IF(N328="sníž. přenesená",J328,0)</f>
        <v>0</v>
      </c>
      <c r="BI328" s="238">
        <f>IF(N328="nulová",J328,0)</f>
        <v>0</v>
      </c>
      <c r="BJ328" s="17" t="s">
        <v>80</v>
      </c>
      <c r="BK328" s="238">
        <f>ROUND(I328*H328,2)</f>
        <v>0</v>
      </c>
      <c r="BL328" s="17" t="s">
        <v>138</v>
      </c>
      <c r="BM328" s="237" t="s">
        <v>446</v>
      </c>
    </row>
    <row r="329" s="2" customFormat="1">
      <c r="A329" s="38"/>
      <c r="B329" s="39"/>
      <c r="C329" s="40"/>
      <c r="D329" s="239" t="s">
        <v>140</v>
      </c>
      <c r="E329" s="40"/>
      <c r="F329" s="240" t="s">
        <v>447</v>
      </c>
      <c r="G329" s="40"/>
      <c r="H329" s="40"/>
      <c r="I329" s="241"/>
      <c r="J329" s="40"/>
      <c r="K329" s="40"/>
      <c r="L329" s="44"/>
      <c r="M329" s="242"/>
      <c r="N329" s="243"/>
      <c r="O329" s="91"/>
      <c r="P329" s="91"/>
      <c r="Q329" s="91"/>
      <c r="R329" s="91"/>
      <c r="S329" s="91"/>
      <c r="T329" s="92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7" t="s">
        <v>140</v>
      </c>
      <c r="AU329" s="17" t="s">
        <v>82</v>
      </c>
    </row>
    <row r="330" s="12" customFormat="1" ht="22.8" customHeight="1">
      <c r="A330" s="12"/>
      <c r="B330" s="210"/>
      <c r="C330" s="211"/>
      <c r="D330" s="212" t="s">
        <v>72</v>
      </c>
      <c r="E330" s="224" t="s">
        <v>175</v>
      </c>
      <c r="F330" s="224" t="s">
        <v>448</v>
      </c>
      <c r="G330" s="211"/>
      <c r="H330" s="211"/>
      <c r="I330" s="214"/>
      <c r="J330" s="225">
        <f>BK330</f>
        <v>0</v>
      </c>
      <c r="K330" s="211"/>
      <c r="L330" s="216"/>
      <c r="M330" s="217"/>
      <c r="N330" s="218"/>
      <c r="O330" s="218"/>
      <c r="P330" s="219">
        <f>SUM(P331:P342)</f>
        <v>0</v>
      </c>
      <c r="Q330" s="218"/>
      <c r="R330" s="219">
        <f>SUM(R331:R342)</f>
        <v>0.64486432890000001</v>
      </c>
      <c r="S330" s="218"/>
      <c r="T330" s="220">
        <f>SUM(T331:T342)</f>
        <v>0.70627499999999999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21" t="s">
        <v>80</v>
      </c>
      <c r="AT330" s="222" t="s">
        <v>72</v>
      </c>
      <c r="AU330" s="222" t="s">
        <v>80</v>
      </c>
      <c r="AY330" s="221" t="s">
        <v>131</v>
      </c>
      <c r="BK330" s="223">
        <f>SUM(BK331:BK342)</f>
        <v>0</v>
      </c>
    </row>
    <row r="331" s="2" customFormat="1" ht="33" customHeight="1">
      <c r="A331" s="38"/>
      <c r="B331" s="39"/>
      <c r="C331" s="226" t="s">
        <v>449</v>
      </c>
      <c r="D331" s="226" t="s">
        <v>133</v>
      </c>
      <c r="E331" s="227" t="s">
        <v>450</v>
      </c>
      <c r="F331" s="228" t="s">
        <v>451</v>
      </c>
      <c r="G331" s="229" t="s">
        <v>136</v>
      </c>
      <c r="H331" s="230">
        <v>9.4169999999999998</v>
      </c>
      <c r="I331" s="231"/>
      <c r="J331" s="232">
        <f>ROUND(I331*H331,2)</f>
        <v>0</v>
      </c>
      <c r="K331" s="228" t="s">
        <v>137</v>
      </c>
      <c r="L331" s="44"/>
      <c r="M331" s="233" t="s">
        <v>1</v>
      </c>
      <c r="N331" s="234" t="s">
        <v>38</v>
      </c>
      <c r="O331" s="91"/>
      <c r="P331" s="235">
        <f>O331*H331</f>
        <v>0</v>
      </c>
      <c r="Q331" s="235">
        <v>0.066961699999999999</v>
      </c>
      <c r="R331" s="235">
        <f>Q331*H331</f>
        <v>0.63057832889999998</v>
      </c>
      <c r="S331" s="235">
        <v>0.074999999999999997</v>
      </c>
      <c r="T331" s="236">
        <f>S331*H331</f>
        <v>0.70627499999999999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37" t="s">
        <v>138</v>
      </c>
      <c r="AT331" s="237" t="s">
        <v>133</v>
      </c>
      <c r="AU331" s="237" t="s">
        <v>82</v>
      </c>
      <c r="AY331" s="17" t="s">
        <v>131</v>
      </c>
      <c r="BE331" s="238">
        <f>IF(N331="základní",J331,0)</f>
        <v>0</v>
      </c>
      <c r="BF331" s="238">
        <f>IF(N331="snížená",J331,0)</f>
        <v>0</v>
      </c>
      <c r="BG331" s="238">
        <f>IF(N331="zákl. přenesená",J331,0)</f>
        <v>0</v>
      </c>
      <c r="BH331" s="238">
        <f>IF(N331="sníž. přenesená",J331,0)</f>
        <v>0</v>
      </c>
      <c r="BI331" s="238">
        <f>IF(N331="nulová",J331,0)</f>
        <v>0</v>
      </c>
      <c r="BJ331" s="17" t="s">
        <v>80</v>
      </c>
      <c r="BK331" s="238">
        <f>ROUND(I331*H331,2)</f>
        <v>0</v>
      </c>
      <c r="BL331" s="17" t="s">
        <v>138</v>
      </c>
      <c r="BM331" s="237" t="s">
        <v>452</v>
      </c>
    </row>
    <row r="332" s="2" customFormat="1">
      <c r="A332" s="38"/>
      <c r="B332" s="39"/>
      <c r="C332" s="40"/>
      <c r="D332" s="239" t="s">
        <v>140</v>
      </c>
      <c r="E332" s="40"/>
      <c r="F332" s="240" t="s">
        <v>453</v>
      </c>
      <c r="G332" s="40"/>
      <c r="H332" s="40"/>
      <c r="I332" s="241"/>
      <c r="J332" s="40"/>
      <c r="K332" s="40"/>
      <c r="L332" s="44"/>
      <c r="M332" s="242"/>
      <c r="N332" s="243"/>
      <c r="O332" s="91"/>
      <c r="P332" s="91"/>
      <c r="Q332" s="91"/>
      <c r="R332" s="91"/>
      <c r="S332" s="91"/>
      <c r="T332" s="92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140</v>
      </c>
      <c r="AU332" s="17" t="s">
        <v>82</v>
      </c>
    </row>
    <row r="333" s="13" customFormat="1">
      <c r="A333" s="13"/>
      <c r="B333" s="244"/>
      <c r="C333" s="245"/>
      <c r="D333" s="239" t="s">
        <v>142</v>
      </c>
      <c r="E333" s="246" t="s">
        <v>1</v>
      </c>
      <c r="F333" s="247" t="s">
        <v>454</v>
      </c>
      <c r="G333" s="245"/>
      <c r="H333" s="246" t="s">
        <v>1</v>
      </c>
      <c r="I333" s="248"/>
      <c r="J333" s="245"/>
      <c r="K333" s="245"/>
      <c r="L333" s="249"/>
      <c r="M333" s="250"/>
      <c r="N333" s="251"/>
      <c r="O333" s="251"/>
      <c r="P333" s="251"/>
      <c r="Q333" s="251"/>
      <c r="R333" s="251"/>
      <c r="S333" s="251"/>
      <c r="T333" s="252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53" t="s">
        <v>142</v>
      </c>
      <c r="AU333" s="253" t="s">
        <v>82</v>
      </c>
      <c r="AV333" s="13" t="s">
        <v>80</v>
      </c>
      <c r="AW333" s="13" t="s">
        <v>30</v>
      </c>
      <c r="AX333" s="13" t="s">
        <v>73</v>
      </c>
      <c r="AY333" s="253" t="s">
        <v>131</v>
      </c>
    </row>
    <row r="334" s="14" customFormat="1">
      <c r="A334" s="14"/>
      <c r="B334" s="254"/>
      <c r="C334" s="255"/>
      <c r="D334" s="239" t="s">
        <v>142</v>
      </c>
      <c r="E334" s="256" t="s">
        <v>1</v>
      </c>
      <c r="F334" s="257" t="s">
        <v>455</v>
      </c>
      <c r="G334" s="255"/>
      <c r="H334" s="258">
        <v>2.3740000000000001</v>
      </c>
      <c r="I334" s="259"/>
      <c r="J334" s="255"/>
      <c r="K334" s="255"/>
      <c r="L334" s="260"/>
      <c r="M334" s="261"/>
      <c r="N334" s="262"/>
      <c r="O334" s="262"/>
      <c r="P334" s="262"/>
      <c r="Q334" s="262"/>
      <c r="R334" s="262"/>
      <c r="S334" s="262"/>
      <c r="T334" s="263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64" t="s">
        <v>142</v>
      </c>
      <c r="AU334" s="264" t="s">
        <v>82</v>
      </c>
      <c r="AV334" s="14" t="s">
        <v>82</v>
      </c>
      <c r="AW334" s="14" t="s">
        <v>30</v>
      </c>
      <c r="AX334" s="14" t="s">
        <v>73</v>
      </c>
      <c r="AY334" s="264" t="s">
        <v>131</v>
      </c>
    </row>
    <row r="335" s="14" customFormat="1">
      <c r="A335" s="14"/>
      <c r="B335" s="254"/>
      <c r="C335" s="255"/>
      <c r="D335" s="239" t="s">
        <v>142</v>
      </c>
      <c r="E335" s="256" t="s">
        <v>1</v>
      </c>
      <c r="F335" s="257" t="s">
        <v>456</v>
      </c>
      <c r="G335" s="255"/>
      <c r="H335" s="258">
        <v>2.3530000000000002</v>
      </c>
      <c r="I335" s="259"/>
      <c r="J335" s="255"/>
      <c r="K335" s="255"/>
      <c r="L335" s="260"/>
      <c r="M335" s="261"/>
      <c r="N335" s="262"/>
      <c r="O335" s="262"/>
      <c r="P335" s="262"/>
      <c r="Q335" s="262"/>
      <c r="R335" s="262"/>
      <c r="S335" s="262"/>
      <c r="T335" s="263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64" t="s">
        <v>142</v>
      </c>
      <c r="AU335" s="264" t="s">
        <v>82</v>
      </c>
      <c r="AV335" s="14" t="s">
        <v>82</v>
      </c>
      <c r="AW335" s="14" t="s">
        <v>30</v>
      </c>
      <c r="AX335" s="14" t="s">
        <v>73</v>
      </c>
      <c r="AY335" s="264" t="s">
        <v>131</v>
      </c>
    </row>
    <row r="336" s="14" customFormat="1">
      <c r="A336" s="14"/>
      <c r="B336" s="254"/>
      <c r="C336" s="255"/>
      <c r="D336" s="239" t="s">
        <v>142</v>
      </c>
      <c r="E336" s="256" t="s">
        <v>1</v>
      </c>
      <c r="F336" s="257" t="s">
        <v>457</v>
      </c>
      <c r="G336" s="255"/>
      <c r="H336" s="258">
        <v>3.9220000000000002</v>
      </c>
      <c r="I336" s="259"/>
      <c r="J336" s="255"/>
      <c r="K336" s="255"/>
      <c r="L336" s="260"/>
      <c r="M336" s="261"/>
      <c r="N336" s="262"/>
      <c r="O336" s="262"/>
      <c r="P336" s="262"/>
      <c r="Q336" s="262"/>
      <c r="R336" s="262"/>
      <c r="S336" s="262"/>
      <c r="T336" s="263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4" t="s">
        <v>142</v>
      </c>
      <c r="AU336" s="264" t="s">
        <v>82</v>
      </c>
      <c r="AV336" s="14" t="s">
        <v>82</v>
      </c>
      <c r="AW336" s="14" t="s">
        <v>30</v>
      </c>
      <c r="AX336" s="14" t="s">
        <v>73</v>
      </c>
      <c r="AY336" s="264" t="s">
        <v>131</v>
      </c>
    </row>
    <row r="337" s="14" customFormat="1">
      <c r="A337" s="14"/>
      <c r="B337" s="254"/>
      <c r="C337" s="255"/>
      <c r="D337" s="239" t="s">
        <v>142</v>
      </c>
      <c r="E337" s="256" t="s">
        <v>1</v>
      </c>
      <c r="F337" s="257" t="s">
        <v>458</v>
      </c>
      <c r="G337" s="255"/>
      <c r="H337" s="258">
        <v>0.76800000000000002</v>
      </c>
      <c r="I337" s="259"/>
      <c r="J337" s="255"/>
      <c r="K337" s="255"/>
      <c r="L337" s="260"/>
      <c r="M337" s="261"/>
      <c r="N337" s="262"/>
      <c r="O337" s="262"/>
      <c r="P337" s="262"/>
      <c r="Q337" s="262"/>
      <c r="R337" s="262"/>
      <c r="S337" s="262"/>
      <c r="T337" s="263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64" t="s">
        <v>142</v>
      </c>
      <c r="AU337" s="264" t="s">
        <v>82</v>
      </c>
      <c r="AV337" s="14" t="s">
        <v>82</v>
      </c>
      <c r="AW337" s="14" t="s">
        <v>30</v>
      </c>
      <c r="AX337" s="14" t="s">
        <v>73</v>
      </c>
      <c r="AY337" s="264" t="s">
        <v>131</v>
      </c>
    </row>
    <row r="338" s="15" customFormat="1">
      <c r="A338" s="15"/>
      <c r="B338" s="265"/>
      <c r="C338" s="266"/>
      <c r="D338" s="239" t="s">
        <v>142</v>
      </c>
      <c r="E338" s="267" t="s">
        <v>1</v>
      </c>
      <c r="F338" s="268" t="s">
        <v>147</v>
      </c>
      <c r="G338" s="266"/>
      <c r="H338" s="269">
        <v>9.4169999999999998</v>
      </c>
      <c r="I338" s="270"/>
      <c r="J338" s="266"/>
      <c r="K338" s="266"/>
      <c r="L338" s="271"/>
      <c r="M338" s="272"/>
      <c r="N338" s="273"/>
      <c r="O338" s="273"/>
      <c r="P338" s="273"/>
      <c r="Q338" s="273"/>
      <c r="R338" s="273"/>
      <c r="S338" s="273"/>
      <c r="T338" s="274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75" t="s">
        <v>142</v>
      </c>
      <c r="AU338" s="275" t="s">
        <v>82</v>
      </c>
      <c r="AV338" s="15" t="s">
        <v>138</v>
      </c>
      <c r="AW338" s="15" t="s">
        <v>30</v>
      </c>
      <c r="AX338" s="15" t="s">
        <v>80</v>
      </c>
      <c r="AY338" s="275" t="s">
        <v>131</v>
      </c>
    </row>
    <row r="339" s="2" customFormat="1" ht="16.5" customHeight="1">
      <c r="A339" s="38"/>
      <c r="B339" s="39"/>
      <c r="C339" s="277" t="s">
        <v>459</v>
      </c>
      <c r="D339" s="277" t="s">
        <v>227</v>
      </c>
      <c r="E339" s="278" t="s">
        <v>460</v>
      </c>
      <c r="F339" s="279" t="s">
        <v>461</v>
      </c>
      <c r="G339" s="280" t="s">
        <v>272</v>
      </c>
      <c r="H339" s="281">
        <v>14.286</v>
      </c>
      <c r="I339" s="282"/>
      <c r="J339" s="283">
        <f>ROUND(I339*H339,2)</f>
        <v>0</v>
      </c>
      <c r="K339" s="279" t="s">
        <v>137</v>
      </c>
      <c r="L339" s="284"/>
      <c r="M339" s="285" t="s">
        <v>1</v>
      </c>
      <c r="N339" s="286" t="s">
        <v>38</v>
      </c>
      <c r="O339" s="91"/>
      <c r="P339" s="235">
        <f>O339*H339</f>
        <v>0</v>
      </c>
      <c r="Q339" s="235">
        <v>0.001</v>
      </c>
      <c r="R339" s="235">
        <f>Q339*H339</f>
        <v>0.014286</v>
      </c>
      <c r="S339" s="235">
        <v>0</v>
      </c>
      <c r="T339" s="236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37" t="s">
        <v>187</v>
      </c>
      <c r="AT339" s="237" t="s">
        <v>227</v>
      </c>
      <c r="AU339" s="237" t="s">
        <v>82</v>
      </c>
      <c r="AY339" s="17" t="s">
        <v>131</v>
      </c>
      <c r="BE339" s="238">
        <f>IF(N339="základní",J339,0)</f>
        <v>0</v>
      </c>
      <c r="BF339" s="238">
        <f>IF(N339="snížená",J339,0)</f>
        <v>0</v>
      </c>
      <c r="BG339" s="238">
        <f>IF(N339="zákl. přenesená",J339,0)</f>
        <v>0</v>
      </c>
      <c r="BH339" s="238">
        <f>IF(N339="sníž. přenesená",J339,0)</f>
        <v>0</v>
      </c>
      <c r="BI339" s="238">
        <f>IF(N339="nulová",J339,0)</f>
        <v>0</v>
      </c>
      <c r="BJ339" s="17" t="s">
        <v>80</v>
      </c>
      <c r="BK339" s="238">
        <f>ROUND(I339*H339,2)</f>
        <v>0</v>
      </c>
      <c r="BL339" s="17" t="s">
        <v>138</v>
      </c>
      <c r="BM339" s="237" t="s">
        <v>462</v>
      </c>
    </row>
    <row r="340" s="2" customFormat="1">
      <c r="A340" s="38"/>
      <c r="B340" s="39"/>
      <c r="C340" s="40"/>
      <c r="D340" s="239" t="s">
        <v>140</v>
      </c>
      <c r="E340" s="40"/>
      <c r="F340" s="240" t="s">
        <v>461</v>
      </c>
      <c r="G340" s="40"/>
      <c r="H340" s="40"/>
      <c r="I340" s="241"/>
      <c r="J340" s="40"/>
      <c r="K340" s="40"/>
      <c r="L340" s="44"/>
      <c r="M340" s="242"/>
      <c r="N340" s="243"/>
      <c r="O340" s="91"/>
      <c r="P340" s="91"/>
      <c r="Q340" s="91"/>
      <c r="R340" s="91"/>
      <c r="S340" s="91"/>
      <c r="T340" s="92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140</v>
      </c>
      <c r="AU340" s="17" t="s">
        <v>82</v>
      </c>
    </row>
    <row r="341" s="2" customFormat="1">
      <c r="A341" s="38"/>
      <c r="B341" s="39"/>
      <c r="C341" s="40"/>
      <c r="D341" s="239" t="s">
        <v>162</v>
      </c>
      <c r="E341" s="40"/>
      <c r="F341" s="276" t="s">
        <v>463</v>
      </c>
      <c r="G341" s="40"/>
      <c r="H341" s="40"/>
      <c r="I341" s="241"/>
      <c r="J341" s="40"/>
      <c r="K341" s="40"/>
      <c r="L341" s="44"/>
      <c r="M341" s="242"/>
      <c r="N341" s="243"/>
      <c r="O341" s="91"/>
      <c r="P341" s="91"/>
      <c r="Q341" s="91"/>
      <c r="R341" s="91"/>
      <c r="S341" s="91"/>
      <c r="T341" s="92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162</v>
      </c>
      <c r="AU341" s="17" t="s">
        <v>82</v>
      </c>
    </row>
    <row r="342" s="14" customFormat="1">
      <c r="A342" s="14"/>
      <c r="B342" s="254"/>
      <c r="C342" s="255"/>
      <c r="D342" s="239" t="s">
        <v>142</v>
      </c>
      <c r="E342" s="256" t="s">
        <v>1</v>
      </c>
      <c r="F342" s="257" t="s">
        <v>464</v>
      </c>
      <c r="G342" s="255"/>
      <c r="H342" s="258">
        <v>14.286</v>
      </c>
      <c r="I342" s="259"/>
      <c r="J342" s="255"/>
      <c r="K342" s="255"/>
      <c r="L342" s="260"/>
      <c r="M342" s="261"/>
      <c r="N342" s="262"/>
      <c r="O342" s="262"/>
      <c r="P342" s="262"/>
      <c r="Q342" s="262"/>
      <c r="R342" s="262"/>
      <c r="S342" s="262"/>
      <c r="T342" s="263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64" t="s">
        <v>142</v>
      </c>
      <c r="AU342" s="264" t="s">
        <v>82</v>
      </c>
      <c r="AV342" s="14" t="s">
        <v>82</v>
      </c>
      <c r="AW342" s="14" t="s">
        <v>30</v>
      </c>
      <c r="AX342" s="14" t="s">
        <v>80</v>
      </c>
      <c r="AY342" s="264" t="s">
        <v>131</v>
      </c>
    </row>
    <row r="343" s="12" customFormat="1" ht="22.8" customHeight="1">
      <c r="A343" s="12"/>
      <c r="B343" s="210"/>
      <c r="C343" s="211"/>
      <c r="D343" s="212" t="s">
        <v>72</v>
      </c>
      <c r="E343" s="224" t="s">
        <v>194</v>
      </c>
      <c r="F343" s="224" t="s">
        <v>465</v>
      </c>
      <c r="G343" s="211"/>
      <c r="H343" s="211"/>
      <c r="I343" s="214"/>
      <c r="J343" s="225">
        <f>BK343</f>
        <v>0</v>
      </c>
      <c r="K343" s="211"/>
      <c r="L343" s="216"/>
      <c r="M343" s="217"/>
      <c r="N343" s="218"/>
      <c r="O343" s="218"/>
      <c r="P343" s="219">
        <f>SUM(P344:P430)</f>
        <v>0</v>
      </c>
      <c r="Q343" s="218"/>
      <c r="R343" s="219">
        <f>SUM(R344:R430)</f>
        <v>18.535702469999997</v>
      </c>
      <c r="S343" s="218"/>
      <c r="T343" s="220">
        <f>SUM(T344:T430)</f>
        <v>248.54874000000004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21" t="s">
        <v>80</v>
      </c>
      <c r="AT343" s="222" t="s">
        <v>72</v>
      </c>
      <c r="AU343" s="222" t="s">
        <v>80</v>
      </c>
      <c r="AY343" s="221" t="s">
        <v>131</v>
      </c>
      <c r="BK343" s="223">
        <f>SUM(BK344:BK430)</f>
        <v>0</v>
      </c>
    </row>
    <row r="344" s="2" customFormat="1" ht="16.5" customHeight="1">
      <c r="A344" s="38"/>
      <c r="B344" s="39"/>
      <c r="C344" s="226" t="s">
        <v>466</v>
      </c>
      <c r="D344" s="226" t="s">
        <v>133</v>
      </c>
      <c r="E344" s="227" t="s">
        <v>467</v>
      </c>
      <c r="F344" s="228" t="s">
        <v>468</v>
      </c>
      <c r="G344" s="229" t="s">
        <v>155</v>
      </c>
      <c r="H344" s="230">
        <v>9.7799999999999994</v>
      </c>
      <c r="I344" s="231"/>
      <c r="J344" s="232">
        <f>ROUND(I344*H344,2)</f>
        <v>0</v>
      </c>
      <c r="K344" s="228" t="s">
        <v>137</v>
      </c>
      <c r="L344" s="44"/>
      <c r="M344" s="233" t="s">
        <v>1</v>
      </c>
      <c r="N344" s="234" t="s">
        <v>38</v>
      </c>
      <c r="O344" s="91"/>
      <c r="P344" s="235">
        <f>O344*H344</f>
        <v>0</v>
      </c>
      <c r="Q344" s="235">
        <v>0.00117</v>
      </c>
      <c r="R344" s="235">
        <f>Q344*H344</f>
        <v>0.011442599999999999</v>
      </c>
      <c r="S344" s="235">
        <v>0</v>
      </c>
      <c r="T344" s="236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37" t="s">
        <v>238</v>
      </c>
      <c r="AT344" s="237" t="s">
        <v>133</v>
      </c>
      <c r="AU344" s="237" t="s">
        <v>82</v>
      </c>
      <c r="AY344" s="17" t="s">
        <v>131</v>
      </c>
      <c r="BE344" s="238">
        <f>IF(N344="základní",J344,0)</f>
        <v>0</v>
      </c>
      <c r="BF344" s="238">
        <f>IF(N344="snížená",J344,0)</f>
        <v>0</v>
      </c>
      <c r="BG344" s="238">
        <f>IF(N344="zákl. přenesená",J344,0)</f>
        <v>0</v>
      </c>
      <c r="BH344" s="238">
        <f>IF(N344="sníž. přenesená",J344,0)</f>
        <v>0</v>
      </c>
      <c r="BI344" s="238">
        <f>IF(N344="nulová",J344,0)</f>
        <v>0</v>
      </c>
      <c r="BJ344" s="17" t="s">
        <v>80</v>
      </c>
      <c r="BK344" s="238">
        <f>ROUND(I344*H344,2)</f>
        <v>0</v>
      </c>
      <c r="BL344" s="17" t="s">
        <v>238</v>
      </c>
      <c r="BM344" s="237" t="s">
        <v>469</v>
      </c>
    </row>
    <row r="345" s="2" customFormat="1">
      <c r="A345" s="38"/>
      <c r="B345" s="39"/>
      <c r="C345" s="40"/>
      <c r="D345" s="239" t="s">
        <v>140</v>
      </c>
      <c r="E345" s="40"/>
      <c r="F345" s="240" t="s">
        <v>470</v>
      </c>
      <c r="G345" s="40"/>
      <c r="H345" s="40"/>
      <c r="I345" s="241"/>
      <c r="J345" s="40"/>
      <c r="K345" s="40"/>
      <c r="L345" s="44"/>
      <c r="M345" s="242"/>
      <c r="N345" s="243"/>
      <c r="O345" s="91"/>
      <c r="P345" s="91"/>
      <c r="Q345" s="91"/>
      <c r="R345" s="91"/>
      <c r="S345" s="91"/>
      <c r="T345" s="92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140</v>
      </c>
      <c r="AU345" s="17" t="s">
        <v>82</v>
      </c>
    </row>
    <row r="346" s="2" customFormat="1">
      <c r="A346" s="38"/>
      <c r="B346" s="39"/>
      <c r="C346" s="40"/>
      <c r="D346" s="239" t="s">
        <v>162</v>
      </c>
      <c r="E346" s="40"/>
      <c r="F346" s="276" t="s">
        <v>471</v>
      </c>
      <c r="G346" s="40"/>
      <c r="H346" s="40"/>
      <c r="I346" s="241"/>
      <c r="J346" s="40"/>
      <c r="K346" s="40"/>
      <c r="L346" s="44"/>
      <c r="M346" s="242"/>
      <c r="N346" s="243"/>
      <c r="O346" s="91"/>
      <c r="P346" s="91"/>
      <c r="Q346" s="91"/>
      <c r="R346" s="91"/>
      <c r="S346" s="91"/>
      <c r="T346" s="92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162</v>
      </c>
      <c r="AU346" s="17" t="s">
        <v>82</v>
      </c>
    </row>
    <row r="347" s="13" customFormat="1">
      <c r="A347" s="13"/>
      <c r="B347" s="244"/>
      <c r="C347" s="245"/>
      <c r="D347" s="239" t="s">
        <v>142</v>
      </c>
      <c r="E347" s="246" t="s">
        <v>1</v>
      </c>
      <c r="F347" s="247" t="s">
        <v>143</v>
      </c>
      <c r="G347" s="245"/>
      <c r="H347" s="246" t="s">
        <v>1</v>
      </c>
      <c r="I347" s="248"/>
      <c r="J347" s="245"/>
      <c r="K347" s="245"/>
      <c r="L347" s="249"/>
      <c r="M347" s="250"/>
      <c r="N347" s="251"/>
      <c r="O347" s="251"/>
      <c r="P347" s="251"/>
      <c r="Q347" s="251"/>
      <c r="R347" s="251"/>
      <c r="S347" s="251"/>
      <c r="T347" s="25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53" t="s">
        <v>142</v>
      </c>
      <c r="AU347" s="253" t="s">
        <v>82</v>
      </c>
      <c r="AV347" s="13" t="s">
        <v>80</v>
      </c>
      <c r="AW347" s="13" t="s">
        <v>30</v>
      </c>
      <c r="AX347" s="13" t="s">
        <v>73</v>
      </c>
      <c r="AY347" s="253" t="s">
        <v>131</v>
      </c>
    </row>
    <row r="348" s="14" customFormat="1">
      <c r="A348" s="14"/>
      <c r="B348" s="254"/>
      <c r="C348" s="255"/>
      <c r="D348" s="239" t="s">
        <v>142</v>
      </c>
      <c r="E348" s="256" t="s">
        <v>1</v>
      </c>
      <c r="F348" s="257" t="s">
        <v>472</v>
      </c>
      <c r="G348" s="255"/>
      <c r="H348" s="258">
        <v>2.3999999999999999</v>
      </c>
      <c r="I348" s="259"/>
      <c r="J348" s="255"/>
      <c r="K348" s="255"/>
      <c r="L348" s="260"/>
      <c r="M348" s="261"/>
      <c r="N348" s="262"/>
      <c r="O348" s="262"/>
      <c r="P348" s="262"/>
      <c r="Q348" s="262"/>
      <c r="R348" s="262"/>
      <c r="S348" s="262"/>
      <c r="T348" s="263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64" t="s">
        <v>142</v>
      </c>
      <c r="AU348" s="264" t="s">
        <v>82</v>
      </c>
      <c r="AV348" s="14" t="s">
        <v>82</v>
      </c>
      <c r="AW348" s="14" t="s">
        <v>30</v>
      </c>
      <c r="AX348" s="14" t="s">
        <v>73</v>
      </c>
      <c r="AY348" s="264" t="s">
        <v>131</v>
      </c>
    </row>
    <row r="349" s="13" customFormat="1">
      <c r="A349" s="13"/>
      <c r="B349" s="244"/>
      <c r="C349" s="245"/>
      <c r="D349" s="239" t="s">
        <v>142</v>
      </c>
      <c r="E349" s="246" t="s">
        <v>1</v>
      </c>
      <c r="F349" s="247" t="s">
        <v>145</v>
      </c>
      <c r="G349" s="245"/>
      <c r="H349" s="246" t="s">
        <v>1</v>
      </c>
      <c r="I349" s="248"/>
      <c r="J349" s="245"/>
      <c r="K349" s="245"/>
      <c r="L349" s="249"/>
      <c r="M349" s="250"/>
      <c r="N349" s="251"/>
      <c r="O349" s="251"/>
      <c r="P349" s="251"/>
      <c r="Q349" s="251"/>
      <c r="R349" s="251"/>
      <c r="S349" s="251"/>
      <c r="T349" s="25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53" t="s">
        <v>142</v>
      </c>
      <c r="AU349" s="253" t="s">
        <v>82</v>
      </c>
      <c r="AV349" s="13" t="s">
        <v>80</v>
      </c>
      <c r="AW349" s="13" t="s">
        <v>30</v>
      </c>
      <c r="AX349" s="13" t="s">
        <v>73</v>
      </c>
      <c r="AY349" s="253" t="s">
        <v>131</v>
      </c>
    </row>
    <row r="350" s="14" customFormat="1">
      <c r="A350" s="14"/>
      <c r="B350" s="254"/>
      <c r="C350" s="255"/>
      <c r="D350" s="239" t="s">
        <v>142</v>
      </c>
      <c r="E350" s="256" t="s">
        <v>1</v>
      </c>
      <c r="F350" s="257" t="s">
        <v>473</v>
      </c>
      <c r="G350" s="255"/>
      <c r="H350" s="258">
        <v>7.3799999999999999</v>
      </c>
      <c r="I350" s="259"/>
      <c r="J350" s="255"/>
      <c r="K350" s="255"/>
      <c r="L350" s="260"/>
      <c r="M350" s="261"/>
      <c r="N350" s="262"/>
      <c r="O350" s="262"/>
      <c r="P350" s="262"/>
      <c r="Q350" s="262"/>
      <c r="R350" s="262"/>
      <c r="S350" s="262"/>
      <c r="T350" s="263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64" t="s">
        <v>142</v>
      </c>
      <c r="AU350" s="264" t="s">
        <v>82</v>
      </c>
      <c r="AV350" s="14" t="s">
        <v>82</v>
      </c>
      <c r="AW350" s="14" t="s">
        <v>30</v>
      </c>
      <c r="AX350" s="14" t="s">
        <v>73</v>
      </c>
      <c r="AY350" s="264" t="s">
        <v>131</v>
      </c>
    </row>
    <row r="351" s="15" customFormat="1">
      <c r="A351" s="15"/>
      <c r="B351" s="265"/>
      <c r="C351" s="266"/>
      <c r="D351" s="239" t="s">
        <v>142</v>
      </c>
      <c r="E351" s="267" t="s">
        <v>1</v>
      </c>
      <c r="F351" s="268" t="s">
        <v>147</v>
      </c>
      <c r="G351" s="266"/>
      <c r="H351" s="269">
        <v>9.7799999999999994</v>
      </c>
      <c r="I351" s="270"/>
      <c r="J351" s="266"/>
      <c r="K351" s="266"/>
      <c r="L351" s="271"/>
      <c r="M351" s="272"/>
      <c r="N351" s="273"/>
      <c r="O351" s="273"/>
      <c r="P351" s="273"/>
      <c r="Q351" s="273"/>
      <c r="R351" s="273"/>
      <c r="S351" s="273"/>
      <c r="T351" s="274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75" t="s">
        <v>142</v>
      </c>
      <c r="AU351" s="275" t="s">
        <v>82</v>
      </c>
      <c r="AV351" s="15" t="s">
        <v>138</v>
      </c>
      <c r="AW351" s="15" t="s">
        <v>30</v>
      </c>
      <c r="AX351" s="15" t="s">
        <v>80</v>
      </c>
      <c r="AY351" s="275" t="s">
        <v>131</v>
      </c>
    </row>
    <row r="352" s="2" customFormat="1" ht="16.5" customHeight="1">
      <c r="A352" s="38"/>
      <c r="B352" s="39"/>
      <c r="C352" s="226" t="s">
        <v>474</v>
      </c>
      <c r="D352" s="226" t="s">
        <v>133</v>
      </c>
      <c r="E352" s="227" t="s">
        <v>475</v>
      </c>
      <c r="F352" s="228" t="s">
        <v>476</v>
      </c>
      <c r="G352" s="229" t="s">
        <v>155</v>
      </c>
      <c r="H352" s="230">
        <v>9.7799999999999994</v>
      </c>
      <c r="I352" s="231"/>
      <c r="J352" s="232">
        <f>ROUND(I352*H352,2)</f>
        <v>0</v>
      </c>
      <c r="K352" s="228" t="s">
        <v>137</v>
      </c>
      <c r="L352" s="44"/>
      <c r="M352" s="233" t="s">
        <v>1</v>
      </c>
      <c r="N352" s="234" t="s">
        <v>38</v>
      </c>
      <c r="O352" s="91"/>
      <c r="P352" s="235">
        <f>O352*H352</f>
        <v>0</v>
      </c>
      <c r="Q352" s="235">
        <v>0.00058049999999999996</v>
      </c>
      <c r="R352" s="235">
        <f>Q352*H352</f>
        <v>0.0056772899999999989</v>
      </c>
      <c r="S352" s="235">
        <v>0</v>
      </c>
      <c r="T352" s="236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37" t="s">
        <v>138</v>
      </c>
      <c r="AT352" s="237" t="s">
        <v>133</v>
      </c>
      <c r="AU352" s="237" t="s">
        <v>82</v>
      </c>
      <c r="AY352" s="17" t="s">
        <v>131</v>
      </c>
      <c r="BE352" s="238">
        <f>IF(N352="základní",J352,0)</f>
        <v>0</v>
      </c>
      <c r="BF352" s="238">
        <f>IF(N352="snížená",J352,0)</f>
        <v>0</v>
      </c>
      <c r="BG352" s="238">
        <f>IF(N352="zákl. přenesená",J352,0)</f>
        <v>0</v>
      </c>
      <c r="BH352" s="238">
        <f>IF(N352="sníž. přenesená",J352,0)</f>
        <v>0</v>
      </c>
      <c r="BI352" s="238">
        <f>IF(N352="nulová",J352,0)</f>
        <v>0</v>
      </c>
      <c r="BJ352" s="17" t="s">
        <v>80</v>
      </c>
      <c r="BK352" s="238">
        <f>ROUND(I352*H352,2)</f>
        <v>0</v>
      </c>
      <c r="BL352" s="17" t="s">
        <v>138</v>
      </c>
      <c r="BM352" s="237" t="s">
        <v>477</v>
      </c>
    </row>
    <row r="353" s="2" customFormat="1">
      <c r="A353" s="38"/>
      <c r="B353" s="39"/>
      <c r="C353" s="40"/>
      <c r="D353" s="239" t="s">
        <v>140</v>
      </c>
      <c r="E353" s="40"/>
      <c r="F353" s="240" t="s">
        <v>478</v>
      </c>
      <c r="G353" s="40"/>
      <c r="H353" s="40"/>
      <c r="I353" s="241"/>
      <c r="J353" s="40"/>
      <c r="K353" s="40"/>
      <c r="L353" s="44"/>
      <c r="M353" s="242"/>
      <c r="N353" s="243"/>
      <c r="O353" s="91"/>
      <c r="P353" s="91"/>
      <c r="Q353" s="91"/>
      <c r="R353" s="91"/>
      <c r="S353" s="91"/>
      <c r="T353" s="92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7" t="s">
        <v>140</v>
      </c>
      <c r="AU353" s="17" t="s">
        <v>82</v>
      </c>
    </row>
    <row r="354" s="2" customFormat="1">
      <c r="A354" s="38"/>
      <c r="B354" s="39"/>
      <c r="C354" s="277" t="s">
        <v>479</v>
      </c>
      <c r="D354" s="277" t="s">
        <v>227</v>
      </c>
      <c r="E354" s="278" t="s">
        <v>480</v>
      </c>
      <c r="F354" s="279" t="s">
        <v>481</v>
      </c>
      <c r="G354" s="280" t="s">
        <v>246</v>
      </c>
      <c r="H354" s="281">
        <v>0.070999999999999994</v>
      </c>
      <c r="I354" s="282"/>
      <c r="J354" s="283">
        <f>ROUND(I354*H354,2)</f>
        <v>0</v>
      </c>
      <c r="K354" s="279" t="s">
        <v>1</v>
      </c>
      <c r="L354" s="284"/>
      <c r="M354" s="285" t="s">
        <v>1</v>
      </c>
      <c r="N354" s="286" t="s">
        <v>38</v>
      </c>
      <c r="O354" s="91"/>
      <c r="P354" s="235">
        <f>O354*H354</f>
        <v>0</v>
      </c>
      <c r="Q354" s="235">
        <v>1</v>
      </c>
      <c r="R354" s="235">
        <f>Q354*H354</f>
        <v>0.070999999999999994</v>
      </c>
      <c r="S354" s="235">
        <v>0</v>
      </c>
      <c r="T354" s="236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37" t="s">
        <v>187</v>
      </c>
      <c r="AT354" s="237" t="s">
        <v>227</v>
      </c>
      <c r="AU354" s="237" t="s">
        <v>82</v>
      </c>
      <c r="AY354" s="17" t="s">
        <v>131</v>
      </c>
      <c r="BE354" s="238">
        <f>IF(N354="základní",J354,0)</f>
        <v>0</v>
      </c>
      <c r="BF354" s="238">
        <f>IF(N354="snížená",J354,0)</f>
        <v>0</v>
      </c>
      <c r="BG354" s="238">
        <f>IF(N354="zákl. přenesená",J354,0)</f>
        <v>0</v>
      </c>
      <c r="BH354" s="238">
        <f>IF(N354="sníž. přenesená",J354,0)</f>
        <v>0</v>
      </c>
      <c r="BI354" s="238">
        <f>IF(N354="nulová",J354,0)</f>
        <v>0</v>
      </c>
      <c r="BJ354" s="17" t="s">
        <v>80</v>
      </c>
      <c r="BK354" s="238">
        <f>ROUND(I354*H354,2)</f>
        <v>0</v>
      </c>
      <c r="BL354" s="17" t="s">
        <v>138</v>
      </c>
      <c r="BM354" s="237" t="s">
        <v>482</v>
      </c>
    </row>
    <row r="355" s="2" customFormat="1">
      <c r="A355" s="38"/>
      <c r="B355" s="39"/>
      <c r="C355" s="40"/>
      <c r="D355" s="239" t="s">
        <v>140</v>
      </c>
      <c r="E355" s="40"/>
      <c r="F355" s="240" t="s">
        <v>481</v>
      </c>
      <c r="G355" s="40"/>
      <c r="H355" s="40"/>
      <c r="I355" s="241"/>
      <c r="J355" s="40"/>
      <c r="K355" s="40"/>
      <c r="L355" s="44"/>
      <c r="M355" s="242"/>
      <c r="N355" s="243"/>
      <c r="O355" s="91"/>
      <c r="P355" s="91"/>
      <c r="Q355" s="91"/>
      <c r="R355" s="91"/>
      <c r="S355" s="91"/>
      <c r="T355" s="92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140</v>
      </c>
      <c r="AU355" s="17" t="s">
        <v>82</v>
      </c>
    </row>
    <row r="356" s="2" customFormat="1">
      <c r="A356" s="38"/>
      <c r="B356" s="39"/>
      <c r="C356" s="40"/>
      <c r="D356" s="239" t="s">
        <v>162</v>
      </c>
      <c r="E356" s="40"/>
      <c r="F356" s="276" t="s">
        <v>483</v>
      </c>
      <c r="G356" s="40"/>
      <c r="H356" s="40"/>
      <c r="I356" s="241"/>
      <c r="J356" s="40"/>
      <c r="K356" s="40"/>
      <c r="L356" s="44"/>
      <c r="M356" s="242"/>
      <c r="N356" s="243"/>
      <c r="O356" s="91"/>
      <c r="P356" s="91"/>
      <c r="Q356" s="91"/>
      <c r="R356" s="91"/>
      <c r="S356" s="91"/>
      <c r="T356" s="92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7" t="s">
        <v>162</v>
      </c>
      <c r="AU356" s="17" t="s">
        <v>82</v>
      </c>
    </row>
    <row r="357" s="13" customFormat="1">
      <c r="A357" s="13"/>
      <c r="B357" s="244"/>
      <c r="C357" s="245"/>
      <c r="D357" s="239" t="s">
        <v>142</v>
      </c>
      <c r="E357" s="246" t="s">
        <v>1</v>
      </c>
      <c r="F357" s="247" t="s">
        <v>484</v>
      </c>
      <c r="G357" s="245"/>
      <c r="H357" s="246" t="s">
        <v>1</v>
      </c>
      <c r="I357" s="248"/>
      <c r="J357" s="245"/>
      <c r="K357" s="245"/>
      <c r="L357" s="249"/>
      <c r="M357" s="250"/>
      <c r="N357" s="251"/>
      <c r="O357" s="251"/>
      <c r="P357" s="251"/>
      <c r="Q357" s="251"/>
      <c r="R357" s="251"/>
      <c r="S357" s="251"/>
      <c r="T357" s="25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53" t="s">
        <v>142</v>
      </c>
      <c r="AU357" s="253" t="s">
        <v>82</v>
      </c>
      <c r="AV357" s="13" t="s">
        <v>80</v>
      </c>
      <c r="AW357" s="13" t="s">
        <v>30</v>
      </c>
      <c r="AX357" s="13" t="s">
        <v>73</v>
      </c>
      <c r="AY357" s="253" t="s">
        <v>131</v>
      </c>
    </row>
    <row r="358" s="14" customFormat="1">
      <c r="A358" s="14"/>
      <c r="B358" s="254"/>
      <c r="C358" s="255"/>
      <c r="D358" s="239" t="s">
        <v>142</v>
      </c>
      <c r="E358" s="256" t="s">
        <v>1</v>
      </c>
      <c r="F358" s="257" t="s">
        <v>485</v>
      </c>
      <c r="G358" s="255"/>
      <c r="H358" s="258">
        <v>0.070999999999999994</v>
      </c>
      <c r="I358" s="259"/>
      <c r="J358" s="255"/>
      <c r="K358" s="255"/>
      <c r="L358" s="260"/>
      <c r="M358" s="261"/>
      <c r="N358" s="262"/>
      <c r="O358" s="262"/>
      <c r="P358" s="262"/>
      <c r="Q358" s="262"/>
      <c r="R358" s="262"/>
      <c r="S358" s="262"/>
      <c r="T358" s="263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64" t="s">
        <v>142</v>
      </c>
      <c r="AU358" s="264" t="s">
        <v>82</v>
      </c>
      <c r="AV358" s="14" t="s">
        <v>82</v>
      </c>
      <c r="AW358" s="14" t="s">
        <v>30</v>
      </c>
      <c r="AX358" s="14" t="s">
        <v>73</v>
      </c>
      <c r="AY358" s="264" t="s">
        <v>131</v>
      </c>
    </row>
    <row r="359" s="15" customFormat="1">
      <c r="A359" s="15"/>
      <c r="B359" s="265"/>
      <c r="C359" s="266"/>
      <c r="D359" s="239" t="s">
        <v>142</v>
      </c>
      <c r="E359" s="267" t="s">
        <v>1</v>
      </c>
      <c r="F359" s="268" t="s">
        <v>147</v>
      </c>
      <c r="G359" s="266"/>
      <c r="H359" s="269">
        <v>0.070999999999999994</v>
      </c>
      <c r="I359" s="270"/>
      <c r="J359" s="266"/>
      <c r="K359" s="266"/>
      <c r="L359" s="271"/>
      <c r="M359" s="272"/>
      <c r="N359" s="273"/>
      <c r="O359" s="273"/>
      <c r="P359" s="273"/>
      <c r="Q359" s="273"/>
      <c r="R359" s="273"/>
      <c r="S359" s="273"/>
      <c r="T359" s="274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75" t="s">
        <v>142</v>
      </c>
      <c r="AU359" s="275" t="s">
        <v>82</v>
      </c>
      <c r="AV359" s="15" t="s">
        <v>138</v>
      </c>
      <c r="AW359" s="15" t="s">
        <v>30</v>
      </c>
      <c r="AX359" s="15" t="s">
        <v>80</v>
      </c>
      <c r="AY359" s="275" t="s">
        <v>131</v>
      </c>
    </row>
    <row r="360" s="2" customFormat="1">
      <c r="A360" s="38"/>
      <c r="B360" s="39"/>
      <c r="C360" s="277" t="s">
        <v>486</v>
      </c>
      <c r="D360" s="277" t="s">
        <v>227</v>
      </c>
      <c r="E360" s="278" t="s">
        <v>487</v>
      </c>
      <c r="F360" s="279" t="s">
        <v>488</v>
      </c>
      <c r="G360" s="280" t="s">
        <v>246</v>
      </c>
      <c r="H360" s="281">
        <v>0.044999999999999998</v>
      </c>
      <c r="I360" s="282"/>
      <c r="J360" s="283">
        <f>ROUND(I360*H360,2)</f>
        <v>0</v>
      </c>
      <c r="K360" s="279" t="s">
        <v>137</v>
      </c>
      <c r="L360" s="284"/>
      <c r="M360" s="285" t="s">
        <v>1</v>
      </c>
      <c r="N360" s="286" t="s">
        <v>38</v>
      </c>
      <c r="O360" s="91"/>
      <c r="P360" s="235">
        <f>O360*H360</f>
        <v>0</v>
      </c>
      <c r="Q360" s="235">
        <v>1</v>
      </c>
      <c r="R360" s="235">
        <f>Q360*H360</f>
        <v>0.044999999999999998</v>
      </c>
      <c r="S360" s="235">
        <v>0</v>
      </c>
      <c r="T360" s="236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37" t="s">
        <v>187</v>
      </c>
      <c r="AT360" s="237" t="s">
        <v>227</v>
      </c>
      <c r="AU360" s="237" t="s">
        <v>82</v>
      </c>
      <c r="AY360" s="17" t="s">
        <v>131</v>
      </c>
      <c r="BE360" s="238">
        <f>IF(N360="základní",J360,0)</f>
        <v>0</v>
      </c>
      <c r="BF360" s="238">
        <f>IF(N360="snížená",J360,0)</f>
        <v>0</v>
      </c>
      <c r="BG360" s="238">
        <f>IF(N360="zákl. přenesená",J360,0)</f>
        <v>0</v>
      </c>
      <c r="BH360" s="238">
        <f>IF(N360="sníž. přenesená",J360,0)</f>
        <v>0</v>
      </c>
      <c r="BI360" s="238">
        <f>IF(N360="nulová",J360,0)</f>
        <v>0</v>
      </c>
      <c r="BJ360" s="17" t="s">
        <v>80</v>
      </c>
      <c r="BK360" s="238">
        <f>ROUND(I360*H360,2)</f>
        <v>0</v>
      </c>
      <c r="BL360" s="17" t="s">
        <v>138</v>
      </c>
      <c r="BM360" s="237" t="s">
        <v>489</v>
      </c>
    </row>
    <row r="361" s="2" customFormat="1">
      <c r="A361" s="38"/>
      <c r="B361" s="39"/>
      <c r="C361" s="40"/>
      <c r="D361" s="239" t="s">
        <v>140</v>
      </c>
      <c r="E361" s="40"/>
      <c r="F361" s="240" t="s">
        <v>488</v>
      </c>
      <c r="G361" s="40"/>
      <c r="H361" s="40"/>
      <c r="I361" s="241"/>
      <c r="J361" s="40"/>
      <c r="K361" s="40"/>
      <c r="L361" s="44"/>
      <c r="M361" s="242"/>
      <c r="N361" s="243"/>
      <c r="O361" s="91"/>
      <c r="P361" s="91"/>
      <c r="Q361" s="91"/>
      <c r="R361" s="91"/>
      <c r="S361" s="91"/>
      <c r="T361" s="92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7" t="s">
        <v>140</v>
      </c>
      <c r="AU361" s="17" t="s">
        <v>82</v>
      </c>
    </row>
    <row r="362" s="2" customFormat="1">
      <c r="A362" s="38"/>
      <c r="B362" s="39"/>
      <c r="C362" s="40"/>
      <c r="D362" s="239" t="s">
        <v>162</v>
      </c>
      <c r="E362" s="40"/>
      <c r="F362" s="276" t="s">
        <v>490</v>
      </c>
      <c r="G362" s="40"/>
      <c r="H362" s="40"/>
      <c r="I362" s="241"/>
      <c r="J362" s="40"/>
      <c r="K362" s="40"/>
      <c r="L362" s="44"/>
      <c r="M362" s="242"/>
      <c r="N362" s="243"/>
      <c r="O362" s="91"/>
      <c r="P362" s="91"/>
      <c r="Q362" s="91"/>
      <c r="R362" s="91"/>
      <c r="S362" s="91"/>
      <c r="T362" s="92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7" t="s">
        <v>162</v>
      </c>
      <c r="AU362" s="17" t="s">
        <v>82</v>
      </c>
    </row>
    <row r="363" s="13" customFormat="1">
      <c r="A363" s="13"/>
      <c r="B363" s="244"/>
      <c r="C363" s="245"/>
      <c r="D363" s="239" t="s">
        <v>142</v>
      </c>
      <c r="E363" s="246" t="s">
        <v>1</v>
      </c>
      <c r="F363" s="247" t="s">
        <v>491</v>
      </c>
      <c r="G363" s="245"/>
      <c r="H363" s="246" t="s">
        <v>1</v>
      </c>
      <c r="I363" s="248"/>
      <c r="J363" s="245"/>
      <c r="K363" s="245"/>
      <c r="L363" s="249"/>
      <c r="M363" s="250"/>
      <c r="N363" s="251"/>
      <c r="O363" s="251"/>
      <c r="P363" s="251"/>
      <c r="Q363" s="251"/>
      <c r="R363" s="251"/>
      <c r="S363" s="251"/>
      <c r="T363" s="252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53" t="s">
        <v>142</v>
      </c>
      <c r="AU363" s="253" t="s">
        <v>82</v>
      </c>
      <c r="AV363" s="13" t="s">
        <v>80</v>
      </c>
      <c r="AW363" s="13" t="s">
        <v>30</v>
      </c>
      <c r="AX363" s="13" t="s">
        <v>73</v>
      </c>
      <c r="AY363" s="253" t="s">
        <v>131</v>
      </c>
    </row>
    <row r="364" s="14" customFormat="1">
      <c r="A364" s="14"/>
      <c r="B364" s="254"/>
      <c r="C364" s="255"/>
      <c r="D364" s="239" t="s">
        <v>142</v>
      </c>
      <c r="E364" s="256" t="s">
        <v>1</v>
      </c>
      <c r="F364" s="257" t="s">
        <v>492</v>
      </c>
      <c r="G364" s="255"/>
      <c r="H364" s="258">
        <v>0.044999999999999998</v>
      </c>
      <c r="I364" s="259"/>
      <c r="J364" s="255"/>
      <c r="K364" s="255"/>
      <c r="L364" s="260"/>
      <c r="M364" s="261"/>
      <c r="N364" s="262"/>
      <c r="O364" s="262"/>
      <c r="P364" s="262"/>
      <c r="Q364" s="262"/>
      <c r="R364" s="262"/>
      <c r="S364" s="262"/>
      <c r="T364" s="263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64" t="s">
        <v>142</v>
      </c>
      <c r="AU364" s="264" t="s">
        <v>82</v>
      </c>
      <c r="AV364" s="14" t="s">
        <v>82</v>
      </c>
      <c r="AW364" s="14" t="s">
        <v>30</v>
      </c>
      <c r="AX364" s="14" t="s">
        <v>73</v>
      </c>
      <c r="AY364" s="264" t="s">
        <v>131</v>
      </c>
    </row>
    <row r="365" s="15" customFormat="1">
      <c r="A365" s="15"/>
      <c r="B365" s="265"/>
      <c r="C365" s="266"/>
      <c r="D365" s="239" t="s">
        <v>142</v>
      </c>
      <c r="E365" s="267" t="s">
        <v>1</v>
      </c>
      <c r="F365" s="268" t="s">
        <v>147</v>
      </c>
      <c r="G365" s="266"/>
      <c r="H365" s="269">
        <v>0.044999999999999998</v>
      </c>
      <c r="I365" s="270"/>
      <c r="J365" s="266"/>
      <c r="K365" s="266"/>
      <c r="L365" s="271"/>
      <c r="M365" s="272"/>
      <c r="N365" s="273"/>
      <c r="O365" s="273"/>
      <c r="P365" s="273"/>
      <c r="Q365" s="273"/>
      <c r="R365" s="273"/>
      <c r="S365" s="273"/>
      <c r="T365" s="274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75" t="s">
        <v>142</v>
      </c>
      <c r="AU365" s="275" t="s">
        <v>82</v>
      </c>
      <c r="AV365" s="15" t="s">
        <v>138</v>
      </c>
      <c r="AW365" s="15" t="s">
        <v>30</v>
      </c>
      <c r="AX365" s="15" t="s">
        <v>80</v>
      </c>
      <c r="AY365" s="275" t="s">
        <v>131</v>
      </c>
    </row>
    <row r="366" s="2" customFormat="1">
      <c r="A366" s="38"/>
      <c r="B366" s="39"/>
      <c r="C366" s="277" t="s">
        <v>493</v>
      </c>
      <c r="D366" s="277" t="s">
        <v>227</v>
      </c>
      <c r="E366" s="278" t="s">
        <v>494</v>
      </c>
      <c r="F366" s="279" t="s">
        <v>495</v>
      </c>
      <c r="G366" s="280" t="s">
        <v>246</v>
      </c>
      <c r="H366" s="281">
        <v>0.079000000000000001</v>
      </c>
      <c r="I366" s="282"/>
      <c r="J366" s="283">
        <f>ROUND(I366*H366,2)</f>
        <v>0</v>
      </c>
      <c r="K366" s="279" t="s">
        <v>137</v>
      </c>
      <c r="L366" s="284"/>
      <c r="M366" s="285" t="s">
        <v>1</v>
      </c>
      <c r="N366" s="286" t="s">
        <v>38</v>
      </c>
      <c r="O366" s="91"/>
      <c r="P366" s="235">
        <f>O366*H366</f>
        <v>0</v>
      </c>
      <c r="Q366" s="235">
        <v>1</v>
      </c>
      <c r="R366" s="235">
        <f>Q366*H366</f>
        <v>0.079000000000000001</v>
      </c>
      <c r="S366" s="235">
        <v>0</v>
      </c>
      <c r="T366" s="236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37" t="s">
        <v>187</v>
      </c>
      <c r="AT366" s="237" t="s">
        <v>227</v>
      </c>
      <c r="AU366" s="237" t="s">
        <v>82</v>
      </c>
      <c r="AY366" s="17" t="s">
        <v>131</v>
      </c>
      <c r="BE366" s="238">
        <f>IF(N366="základní",J366,0)</f>
        <v>0</v>
      </c>
      <c r="BF366" s="238">
        <f>IF(N366="snížená",J366,0)</f>
        <v>0</v>
      </c>
      <c r="BG366" s="238">
        <f>IF(N366="zákl. přenesená",J366,0)</f>
        <v>0</v>
      </c>
      <c r="BH366" s="238">
        <f>IF(N366="sníž. přenesená",J366,0)</f>
        <v>0</v>
      </c>
      <c r="BI366" s="238">
        <f>IF(N366="nulová",J366,0)</f>
        <v>0</v>
      </c>
      <c r="BJ366" s="17" t="s">
        <v>80</v>
      </c>
      <c r="BK366" s="238">
        <f>ROUND(I366*H366,2)</f>
        <v>0</v>
      </c>
      <c r="BL366" s="17" t="s">
        <v>138</v>
      </c>
      <c r="BM366" s="237" t="s">
        <v>496</v>
      </c>
    </row>
    <row r="367" s="2" customFormat="1">
      <c r="A367" s="38"/>
      <c r="B367" s="39"/>
      <c r="C367" s="40"/>
      <c r="D367" s="239" t="s">
        <v>140</v>
      </c>
      <c r="E367" s="40"/>
      <c r="F367" s="240" t="s">
        <v>495</v>
      </c>
      <c r="G367" s="40"/>
      <c r="H367" s="40"/>
      <c r="I367" s="241"/>
      <c r="J367" s="40"/>
      <c r="K367" s="40"/>
      <c r="L367" s="44"/>
      <c r="M367" s="242"/>
      <c r="N367" s="243"/>
      <c r="O367" s="91"/>
      <c r="P367" s="91"/>
      <c r="Q367" s="91"/>
      <c r="R367" s="91"/>
      <c r="S367" s="91"/>
      <c r="T367" s="92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140</v>
      </c>
      <c r="AU367" s="17" t="s">
        <v>82</v>
      </c>
    </row>
    <row r="368" s="2" customFormat="1">
      <c r="A368" s="38"/>
      <c r="B368" s="39"/>
      <c r="C368" s="40"/>
      <c r="D368" s="239" t="s">
        <v>162</v>
      </c>
      <c r="E368" s="40"/>
      <c r="F368" s="276" t="s">
        <v>497</v>
      </c>
      <c r="G368" s="40"/>
      <c r="H368" s="40"/>
      <c r="I368" s="241"/>
      <c r="J368" s="40"/>
      <c r="K368" s="40"/>
      <c r="L368" s="44"/>
      <c r="M368" s="242"/>
      <c r="N368" s="243"/>
      <c r="O368" s="91"/>
      <c r="P368" s="91"/>
      <c r="Q368" s="91"/>
      <c r="R368" s="91"/>
      <c r="S368" s="91"/>
      <c r="T368" s="92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7" t="s">
        <v>162</v>
      </c>
      <c r="AU368" s="17" t="s">
        <v>82</v>
      </c>
    </row>
    <row r="369" s="13" customFormat="1">
      <c r="A369" s="13"/>
      <c r="B369" s="244"/>
      <c r="C369" s="245"/>
      <c r="D369" s="239" t="s">
        <v>142</v>
      </c>
      <c r="E369" s="246" t="s">
        <v>1</v>
      </c>
      <c r="F369" s="247" t="s">
        <v>498</v>
      </c>
      <c r="G369" s="245"/>
      <c r="H369" s="246" t="s">
        <v>1</v>
      </c>
      <c r="I369" s="248"/>
      <c r="J369" s="245"/>
      <c r="K369" s="245"/>
      <c r="L369" s="249"/>
      <c r="M369" s="250"/>
      <c r="N369" s="251"/>
      <c r="O369" s="251"/>
      <c r="P369" s="251"/>
      <c r="Q369" s="251"/>
      <c r="R369" s="251"/>
      <c r="S369" s="251"/>
      <c r="T369" s="252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53" t="s">
        <v>142</v>
      </c>
      <c r="AU369" s="253" t="s">
        <v>82</v>
      </c>
      <c r="AV369" s="13" t="s">
        <v>80</v>
      </c>
      <c r="AW369" s="13" t="s">
        <v>30</v>
      </c>
      <c r="AX369" s="13" t="s">
        <v>73</v>
      </c>
      <c r="AY369" s="253" t="s">
        <v>131</v>
      </c>
    </row>
    <row r="370" s="14" customFormat="1">
      <c r="A370" s="14"/>
      <c r="B370" s="254"/>
      <c r="C370" s="255"/>
      <c r="D370" s="239" t="s">
        <v>142</v>
      </c>
      <c r="E370" s="256" t="s">
        <v>1</v>
      </c>
      <c r="F370" s="257" t="s">
        <v>499</v>
      </c>
      <c r="G370" s="255"/>
      <c r="H370" s="258">
        <v>0.079000000000000001</v>
      </c>
      <c r="I370" s="259"/>
      <c r="J370" s="255"/>
      <c r="K370" s="255"/>
      <c r="L370" s="260"/>
      <c r="M370" s="261"/>
      <c r="N370" s="262"/>
      <c r="O370" s="262"/>
      <c r="P370" s="262"/>
      <c r="Q370" s="262"/>
      <c r="R370" s="262"/>
      <c r="S370" s="262"/>
      <c r="T370" s="263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64" t="s">
        <v>142</v>
      </c>
      <c r="AU370" s="264" t="s">
        <v>82</v>
      </c>
      <c r="AV370" s="14" t="s">
        <v>82</v>
      </c>
      <c r="AW370" s="14" t="s">
        <v>30</v>
      </c>
      <c r="AX370" s="14" t="s">
        <v>73</v>
      </c>
      <c r="AY370" s="264" t="s">
        <v>131</v>
      </c>
    </row>
    <row r="371" s="15" customFormat="1">
      <c r="A371" s="15"/>
      <c r="B371" s="265"/>
      <c r="C371" s="266"/>
      <c r="D371" s="239" t="s">
        <v>142</v>
      </c>
      <c r="E371" s="267" t="s">
        <v>1</v>
      </c>
      <c r="F371" s="268" t="s">
        <v>147</v>
      </c>
      <c r="G371" s="266"/>
      <c r="H371" s="269">
        <v>0.079000000000000001</v>
      </c>
      <c r="I371" s="270"/>
      <c r="J371" s="266"/>
      <c r="K371" s="266"/>
      <c r="L371" s="271"/>
      <c r="M371" s="272"/>
      <c r="N371" s="273"/>
      <c r="O371" s="273"/>
      <c r="P371" s="273"/>
      <c r="Q371" s="273"/>
      <c r="R371" s="273"/>
      <c r="S371" s="273"/>
      <c r="T371" s="274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75" t="s">
        <v>142</v>
      </c>
      <c r="AU371" s="275" t="s">
        <v>82</v>
      </c>
      <c r="AV371" s="15" t="s">
        <v>138</v>
      </c>
      <c r="AW371" s="15" t="s">
        <v>30</v>
      </c>
      <c r="AX371" s="15" t="s">
        <v>80</v>
      </c>
      <c r="AY371" s="275" t="s">
        <v>131</v>
      </c>
    </row>
    <row r="372" s="2" customFormat="1" ht="21.75" customHeight="1">
      <c r="A372" s="38"/>
      <c r="B372" s="39"/>
      <c r="C372" s="277" t="s">
        <v>500</v>
      </c>
      <c r="D372" s="277" t="s">
        <v>227</v>
      </c>
      <c r="E372" s="278" t="s">
        <v>501</v>
      </c>
      <c r="F372" s="279" t="s">
        <v>502</v>
      </c>
      <c r="G372" s="280" t="s">
        <v>246</v>
      </c>
      <c r="H372" s="281">
        <v>0.050000000000000003</v>
      </c>
      <c r="I372" s="282"/>
      <c r="J372" s="283">
        <f>ROUND(I372*H372,2)</f>
        <v>0</v>
      </c>
      <c r="K372" s="279" t="s">
        <v>137</v>
      </c>
      <c r="L372" s="284"/>
      <c r="M372" s="285" t="s">
        <v>1</v>
      </c>
      <c r="N372" s="286" t="s">
        <v>38</v>
      </c>
      <c r="O372" s="91"/>
      <c r="P372" s="235">
        <f>O372*H372</f>
        <v>0</v>
      </c>
      <c r="Q372" s="235">
        <v>1</v>
      </c>
      <c r="R372" s="235">
        <f>Q372*H372</f>
        <v>0.050000000000000003</v>
      </c>
      <c r="S372" s="235">
        <v>0</v>
      </c>
      <c r="T372" s="236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37" t="s">
        <v>187</v>
      </c>
      <c r="AT372" s="237" t="s">
        <v>227</v>
      </c>
      <c r="AU372" s="237" t="s">
        <v>82</v>
      </c>
      <c r="AY372" s="17" t="s">
        <v>131</v>
      </c>
      <c r="BE372" s="238">
        <f>IF(N372="základní",J372,0)</f>
        <v>0</v>
      </c>
      <c r="BF372" s="238">
        <f>IF(N372="snížená",J372,0)</f>
        <v>0</v>
      </c>
      <c r="BG372" s="238">
        <f>IF(N372="zákl. přenesená",J372,0)</f>
        <v>0</v>
      </c>
      <c r="BH372" s="238">
        <f>IF(N372="sníž. přenesená",J372,0)</f>
        <v>0</v>
      </c>
      <c r="BI372" s="238">
        <f>IF(N372="nulová",J372,0)</f>
        <v>0</v>
      </c>
      <c r="BJ372" s="17" t="s">
        <v>80</v>
      </c>
      <c r="BK372" s="238">
        <f>ROUND(I372*H372,2)</f>
        <v>0</v>
      </c>
      <c r="BL372" s="17" t="s">
        <v>138</v>
      </c>
      <c r="BM372" s="237" t="s">
        <v>503</v>
      </c>
    </row>
    <row r="373" s="2" customFormat="1">
      <c r="A373" s="38"/>
      <c r="B373" s="39"/>
      <c r="C373" s="40"/>
      <c r="D373" s="239" t="s">
        <v>140</v>
      </c>
      <c r="E373" s="40"/>
      <c r="F373" s="240" t="s">
        <v>502</v>
      </c>
      <c r="G373" s="40"/>
      <c r="H373" s="40"/>
      <c r="I373" s="241"/>
      <c r="J373" s="40"/>
      <c r="K373" s="40"/>
      <c r="L373" s="44"/>
      <c r="M373" s="242"/>
      <c r="N373" s="243"/>
      <c r="O373" s="91"/>
      <c r="P373" s="91"/>
      <c r="Q373" s="91"/>
      <c r="R373" s="91"/>
      <c r="S373" s="91"/>
      <c r="T373" s="92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T373" s="17" t="s">
        <v>140</v>
      </c>
      <c r="AU373" s="17" t="s">
        <v>82</v>
      </c>
    </row>
    <row r="374" s="2" customFormat="1">
      <c r="A374" s="38"/>
      <c r="B374" s="39"/>
      <c r="C374" s="40"/>
      <c r="D374" s="239" t="s">
        <v>162</v>
      </c>
      <c r="E374" s="40"/>
      <c r="F374" s="276" t="s">
        <v>504</v>
      </c>
      <c r="G374" s="40"/>
      <c r="H374" s="40"/>
      <c r="I374" s="241"/>
      <c r="J374" s="40"/>
      <c r="K374" s="40"/>
      <c r="L374" s="44"/>
      <c r="M374" s="242"/>
      <c r="N374" s="243"/>
      <c r="O374" s="91"/>
      <c r="P374" s="91"/>
      <c r="Q374" s="91"/>
      <c r="R374" s="91"/>
      <c r="S374" s="91"/>
      <c r="T374" s="92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162</v>
      </c>
      <c r="AU374" s="17" t="s">
        <v>82</v>
      </c>
    </row>
    <row r="375" s="13" customFormat="1">
      <c r="A375" s="13"/>
      <c r="B375" s="244"/>
      <c r="C375" s="245"/>
      <c r="D375" s="239" t="s">
        <v>142</v>
      </c>
      <c r="E375" s="246" t="s">
        <v>1</v>
      </c>
      <c r="F375" s="247" t="s">
        <v>505</v>
      </c>
      <c r="G375" s="245"/>
      <c r="H375" s="246" t="s">
        <v>1</v>
      </c>
      <c r="I375" s="248"/>
      <c r="J375" s="245"/>
      <c r="K375" s="245"/>
      <c r="L375" s="249"/>
      <c r="M375" s="250"/>
      <c r="N375" s="251"/>
      <c r="O375" s="251"/>
      <c r="P375" s="251"/>
      <c r="Q375" s="251"/>
      <c r="R375" s="251"/>
      <c r="S375" s="251"/>
      <c r="T375" s="252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53" t="s">
        <v>142</v>
      </c>
      <c r="AU375" s="253" t="s">
        <v>82</v>
      </c>
      <c r="AV375" s="13" t="s">
        <v>80</v>
      </c>
      <c r="AW375" s="13" t="s">
        <v>30</v>
      </c>
      <c r="AX375" s="13" t="s">
        <v>73</v>
      </c>
      <c r="AY375" s="253" t="s">
        <v>131</v>
      </c>
    </row>
    <row r="376" s="14" customFormat="1">
      <c r="A376" s="14"/>
      <c r="B376" s="254"/>
      <c r="C376" s="255"/>
      <c r="D376" s="239" t="s">
        <v>142</v>
      </c>
      <c r="E376" s="256" t="s">
        <v>1</v>
      </c>
      <c r="F376" s="257" t="s">
        <v>506</v>
      </c>
      <c r="G376" s="255"/>
      <c r="H376" s="258">
        <v>0.050000000000000003</v>
      </c>
      <c r="I376" s="259"/>
      <c r="J376" s="255"/>
      <c r="K376" s="255"/>
      <c r="L376" s="260"/>
      <c r="M376" s="261"/>
      <c r="N376" s="262"/>
      <c r="O376" s="262"/>
      <c r="P376" s="262"/>
      <c r="Q376" s="262"/>
      <c r="R376" s="262"/>
      <c r="S376" s="262"/>
      <c r="T376" s="263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64" t="s">
        <v>142</v>
      </c>
      <c r="AU376" s="264" t="s">
        <v>82</v>
      </c>
      <c r="AV376" s="14" t="s">
        <v>82</v>
      </c>
      <c r="AW376" s="14" t="s">
        <v>30</v>
      </c>
      <c r="AX376" s="14" t="s">
        <v>73</v>
      </c>
      <c r="AY376" s="264" t="s">
        <v>131</v>
      </c>
    </row>
    <row r="377" s="15" customFormat="1">
      <c r="A377" s="15"/>
      <c r="B377" s="265"/>
      <c r="C377" s="266"/>
      <c r="D377" s="239" t="s">
        <v>142</v>
      </c>
      <c r="E377" s="267" t="s">
        <v>1</v>
      </c>
      <c r="F377" s="268" t="s">
        <v>147</v>
      </c>
      <c r="G377" s="266"/>
      <c r="H377" s="269">
        <v>0.050000000000000003</v>
      </c>
      <c r="I377" s="270"/>
      <c r="J377" s="266"/>
      <c r="K377" s="266"/>
      <c r="L377" s="271"/>
      <c r="M377" s="272"/>
      <c r="N377" s="273"/>
      <c r="O377" s="273"/>
      <c r="P377" s="273"/>
      <c r="Q377" s="273"/>
      <c r="R377" s="273"/>
      <c r="S377" s="273"/>
      <c r="T377" s="274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75" t="s">
        <v>142</v>
      </c>
      <c r="AU377" s="275" t="s">
        <v>82</v>
      </c>
      <c r="AV377" s="15" t="s">
        <v>138</v>
      </c>
      <c r="AW377" s="15" t="s">
        <v>30</v>
      </c>
      <c r="AX377" s="15" t="s">
        <v>80</v>
      </c>
      <c r="AY377" s="275" t="s">
        <v>131</v>
      </c>
    </row>
    <row r="378" s="2" customFormat="1" ht="33" customHeight="1">
      <c r="A378" s="38"/>
      <c r="B378" s="39"/>
      <c r="C378" s="226" t="s">
        <v>507</v>
      </c>
      <c r="D378" s="226" t="s">
        <v>133</v>
      </c>
      <c r="E378" s="227" t="s">
        <v>508</v>
      </c>
      <c r="F378" s="228" t="s">
        <v>509</v>
      </c>
      <c r="G378" s="229" t="s">
        <v>155</v>
      </c>
      <c r="H378" s="230">
        <v>28</v>
      </c>
      <c r="I378" s="231"/>
      <c r="J378" s="232">
        <f>ROUND(I378*H378,2)</f>
        <v>0</v>
      </c>
      <c r="K378" s="228" t="s">
        <v>137</v>
      </c>
      <c r="L378" s="44"/>
      <c r="M378" s="233" t="s">
        <v>1</v>
      </c>
      <c r="N378" s="234" t="s">
        <v>38</v>
      </c>
      <c r="O378" s="91"/>
      <c r="P378" s="235">
        <f>O378*H378</f>
        <v>0</v>
      </c>
      <c r="Q378" s="235">
        <v>0.1295</v>
      </c>
      <c r="R378" s="235">
        <f>Q378*H378</f>
        <v>3.6260000000000003</v>
      </c>
      <c r="S378" s="235">
        <v>0</v>
      </c>
      <c r="T378" s="236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37" t="s">
        <v>138</v>
      </c>
      <c r="AT378" s="237" t="s">
        <v>133</v>
      </c>
      <c r="AU378" s="237" t="s">
        <v>82</v>
      </c>
      <c r="AY378" s="17" t="s">
        <v>131</v>
      </c>
      <c r="BE378" s="238">
        <f>IF(N378="základní",J378,0)</f>
        <v>0</v>
      </c>
      <c r="BF378" s="238">
        <f>IF(N378="snížená",J378,0)</f>
        <v>0</v>
      </c>
      <c r="BG378" s="238">
        <f>IF(N378="zákl. přenesená",J378,0)</f>
        <v>0</v>
      </c>
      <c r="BH378" s="238">
        <f>IF(N378="sníž. přenesená",J378,0)</f>
        <v>0</v>
      </c>
      <c r="BI378" s="238">
        <f>IF(N378="nulová",J378,0)</f>
        <v>0</v>
      </c>
      <c r="BJ378" s="17" t="s">
        <v>80</v>
      </c>
      <c r="BK378" s="238">
        <f>ROUND(I378*H378,2)</f>
        <v>0</v>
      </c>
      <c r="BL378" s="17" t="s">
        <v>138</v>
      </c>
      <c r="BM378" s="237" t="s">
        <v>510</v>
      </c>
    </row>
    <row r="379" s="2" customFormat="1">
      <c r="A379" s="38"/>
      <c r="B379" s="39"/>
      <c r="C379" s="40"/>
      <c r="D379" s="239" t="s">
        <v>140</v>
      </c>
      <c r="E379" s="40"/>
      <c r="F379" s="240" t="s">
        <v>511</v>
      </c>
      <c r="G379" s="40"/>
      <c r="H379" s="40"/>
      <c r="I379" s="241"/>
      <c r="J379" s="40"/>
      <c r="K379" s="40"/>
      <c r="L379" s="44"/>
      <c r="M379" s="242"/>
      <c r="N379" s="243"/>
      <c r="O379" s="91"/>
      <c r="P379" s="91"/>
      <c r="Q379" s="91"/>
      <c r="R379" s="91"/>
      <c r="S379" s="91"/>
      <c r="T379" s="92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T379" s="17" t="s">
        <v>140</v>
      </c>
      <c r="AU379" s="17" t="s">
        <v>82</v>
      </c>
    </row>
    <row r="380" s="2" customFormat="1" ht="16.5" customHeight="1">
      <c r="A380" s="38"/>
      <c r="B380" s="39"/>
      <c r="C380" s="277" t="s">
        <v>512</v>
      </c>
      <c r="D380" s="277" t="s">
        <v>227</v>
      </c>
      <c r="E380" s="278" t="s">
        <v>513</v>
      </c>
      <c r="F380" s="279" t="s">
        <v>514</v>
      </c>
      <c r="G380" s="280" t="s">
        <v>155</v>
      </c>
      <c r="H380" s="281">
        <v>28</v>
      </c>
      <c r="I380" s="282"/>
      <c r="J380" s="283">
        <f>ROUND(I380*H380,2)</f>
        <v>0</v>
      </c>
      <c r="K380" s="279" t="s">
        <v>137</v>
      </c>
      <c r="L380" s="284"/>
      <c r="M380" s="285" t="s">
        <v>1</v>
      </c>
      <c r="N380" s="286" t="s">
        <v>38</v>
      </c>
      <c r="O380" s="91"/>
      <c r="P380" s="235">
        <f>O380*H380</f>
        <v>0</v>
      </c>
      <c r="Q380" s="235">
        <v>0.056120000000000003</v>
      </c>
      <c r="R380" s="235">
        <f>Q380*H380</f>
        <v>1.5713600000000001</v>
      </c>
      <c r="S380" s="235">
        <v>0</v>
      </c>
      <c r="T380" s="236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37" t="s">
        <v>187</v>
      </c>
      <c r="AT380" s="237" t="s">
        <v>227</v>
      </c>
      <c r="AU380" s="237" t="s">
        <v>82</v>
      </c>
      <c r="AY380" s="17" t="s">
        <v>131</v>
      </c>
      <c r="BE380" s="238">
        <f>IF(N380="základní",J380,0)</f>
        <v>0</v>
      </c>
      <c r="BF380" s="238">
        <f>IF(N380="snížená",J380,0)</f>
        <v>0</v>
      </c>
      <c r="BG380" s="238">
        <f>IF(N380="zákl. přenesená",J380,0)</f>
        <v>0</v>
      </c>
      <c r="BH380" s="238">
        <f>IF(N380="sníž. přenesená",J380,0)</f>
        <v>0</v>
      </c>
      <c r="BI380" s="238">
        <f>IF(N380="nulová",J380,0)</f>
        <v>0</v>
      </c>
      <c r="BJ380" s="17" t="s">
        <v>80</v>
      </c>
      <c r="BK380" s="238">
        <f>ROUND(I380*H380,2)</f>
        <v>0</v>
      </c>
      <c r="BL380" s="17" t="s">
        <v>138</v>
      </c>
      <c r="BM380" s="237" t="s">
        <v>515</v>
      </c>
    </row>
    <row r="381" s="2" customFormat="1">
      <c r="A381" s="38"/>
      <c r="B381" s="39"/>
      <c r="C381" s="40"/>
      <c r="D381" s="239" t="s">
        <v>140</v>
      </c>
      <c r="E381" s="40"/>
      <c r="F381" s="240" t="s">
        <v>514</v>
      </c>
      <c r="G381" s="40"/>
      <c r="H381" s="40"/>
      <c r="I381" s="241"/>
      <c r="J381" s="40"/>
      <c r="K381" s="40"/>
      <c r="L381" s="44"/>
      <c r="M381" s="242"/>
      <c r="N381" s="243"/>
      <c r="O381" s="91"/>
      <c r="P381" s="91"/>
      <c r="Q381" s="91"/>
      <c r="R381" s="91"/>
      <c r="S381" s="91"/>
      <c r="T381" s="92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7" t="s">
        <v>140</v>
      </c>
      <c r="AU381" s="17" t="s">
        <v>82</v>
      </c>
    </row>
    <row r="382" s="14" customFormat="1">
      <c r="A382" s="14"/>
      <c r="B382" s="254"/>
      <c r="C382" s="255"/>
      <c r="D382" s="239" t="s">
        <v>142</v>
      </c>
      <c r="E382" s="255"/>
      <c r="F382" s="257" t="s">
        <v>516</v>
      </c>
      <c r="G382" s="255"/>
      <c r="H382" s="258">
        <v>28</v>
      </c>
      <c r="I382" s="259"/>
      <c r="J382" s="255"/>
      <c r="K382" s="255"/>
      <c r="L382" s="260"/>
      <c r="M382" s="261"/>
      <c r="N382" s="262"/>
      <c r="O382" s="262"/>
      <c r="P382" s="262"/>
      <c r="Q382" s="262"/>
      <c r="R382" s="262"/>
      <c r="S382" s="262"/>
      <c r="T382" s="263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64" t="s">
        <v>142</v>
      </c>
      <c r="AU382" s="264" t="s">
        <v>82</v>
      </c>
      <c r="AV382" s="14" t="s">
        <v>82</v>
      </c>
      <c r="AW382" s="14" t="s">
        <v>4</v>
      </c>
      <c r="AX382" s="14" t="s">
        <v>80</v>
      </c>
      <c r="AY382" s="264" t="s">
        <v>131</v>
      </c>
    </row>
    <row r="383" s="2" customFormat="1">
      <c r="A383" s="38"/>
      <c r="B383" s="39"/>
      <c r="C383" s="226" t="s">
        <v>517</v>
      </c>
      <c r="D383" s="226" t="s">
        <v>133</v>
      </c>
      <c r="E383" s="227" t="s">
        <v>518</v>
      </c>
      <c r="F383" s="228" t="s">
        <v>519</v>
      </c>
      <c r="G383" s="229" t="s">
        <v>136</v>
      </c>
      <c r="H383" s="230">
        <v>246</v>
      </c>
      <c r="I383" s="231"/>
      <c r="J383" s="232">
        <f>ROUND(I383*H383,2)</f>
        <v>0</v>
      </c>
      <c r="K383" s="228" t="s">
        <v>137</v>
      </c>
      <c r="L383" s="44"/>
      <c r="M383" s="233" t="s">
        <v>1</v>
      </c>
      <c r="N383" s="234" t="s">
        <v>38</v>
      </c>
      <c r="O383" s="91"/>
      <c r="P383" s="235">
        <f>O383*H383</f>
        <v>0</v>
      </c>
      <c r="Q383" s="235">
        <v>0.0010200000000000001</v>
      </c>
      <c r="R383" s="235">
        <f>Q383*H383</f>
        <v>0.25092000000000003</v>
      </c>
      <c r="S383" s="235">
        <v>0</v>
      </c>
      <c r="T383" s="236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37" t="s">
        <v>138</v>
      </c>
      <c r="AT383" s="237" t="s">
        <v>133</v>
      </c>
      <c r="AU383" s="237" t="s">
        <v>82</v>
      </c>
      <c r="AY383" s="17" t="s">
        <v>131</v>
      </c>
      <c r="BE383" s="238">
        <f>IF(N383="základní",J383,0)</f>
        <v>0</v>
      </c>
      <c r="BF383" s="238">
        <f>IF(N383="snížená",J383,0)</f>
        <v>0</v>
      </c>
      <c r="BG383" s="238">
        <f>IF(N383="zákl. přenesená",J383,0)</f>
        <v>0</v>
      </c>
      <c r="BH383" s="238">
        <f>IF(N383="sníž. přenesená",J383,0)</f>
        <v>0</v>
      </c>
      <c r="BI383" s="238">
        <f>IF(N383="nulová",J383,0)</f>
        <v>0</v>
      </c>
      <c r="BJ383" s="17" t="s">
        <v>80</v>
      </c>
      <c r="BK383" s="238">
        <f>ROUND(I383*H383,2)</f>
        <v>0</v>
      </c>
      <c r="BL383" s="17" t="s">
        <v>138</v>
      </c>
      <c r="BM383" s="237" t="s">
        <v>520</v>
      </c>
    </row>
    <row r="384" s="2" customFormat="1">
      <c r="A384" s="38"/>
      <c r="B384" s="39"/>
      <c r="C384" s="40"/>
      <c r="D384" s="239" t="s">
        <v>140</v>
      </c>
      <c r="E384" s="40"/>
      <c r="F384" s="240" t="s">
        <v>521</v>
      </c>
      <c r="G384" s="40"/>
      <c r="H384" s="40"/>
      <c r="I384" s="241"/>
      <c r="J384" s="40"/>
      <c r="K384" s="40"/>
      <c r="L384" s="44"/>
      <c r="M384" s="242"/>
      <c r="N384" s="243"/>
      <c r="O384" s="91"/>
      <c r="P384" s="91"/>
      <c r="Q384" s="91"/>
      <c r="R384" s="91"/>
      <c r="S384" s="91"/>
      <c r="T384" s="92"/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T384" s="17" t="s">
        <v>140</v>
      </c>
      <c r="AU384" s="17" t="s">
        <v>82</v>
      </c>
    </row>
    <row r="385" s="13" customFormat="1">
      <c r="A385" s="13"/>
      <c r="B385" s="244"/>
      <c r="C385" s="245"/>
      <c r="D385" s="239" t="s">
        <v>142</v>
      </c>
      <c r="E385" s="246" t="s">
        <v>1</v>
      </c>
      <c r="F385" s="247" t="s">
        <v>522</v>
      </c>
      <c r="G385" s="245"/>
      <c r="H385" s="246" t="s">
        <v>1</v>
      </c>
      <c r="I385" s="248"/>
      <c r="J385" s="245"/>
      <c r="K385" s="245"/>
      <c r="L385" s="249"/>
      <c r="M385" s="250"/>
      <c r="N385" s="251"/>
      <c r="O385" s="251"/>
      <c r="P385" s="251"/>
      <c r="Q385" s="251"/>
      <c r="R385" s="251"/>
      <c r="S385" s="251"/>
      <c r="T385" s="252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53" t="s">
        <v>142</v>
      </c>
      <c r="AU385" s="253" t="s">
        <v>82</v>
      </c>
      <c r="AV385" s="13" t="s">
        <v>80</v>
      </c>
      <c r="AW385" s="13" t="s">
        <v>30</v>
      </c>
      <c r="AX385" s="13" t="s">
        <v>73</v>
      </c>
      <c r="AY385" s="253" t="s">
        <v>131</v>
      </c>
    </row>
    <row r="386" s="14" customFormat="1">
      <c r="A386" s="14"/>
      <c r="B386" s="254"/>
      <c r="C386" s="255"/>
      <c r="D386" s="239" t="s">
        <v>142</v>
      </c>
      <c r="E386" s="256" t="s">
        <v>1</v>
      </c>
      <c r="F386" s="257" t="s">
        <v>523</v>
      </c>
      <c r="G386" s="255"/>
      <c r="H386" s="258">
        <v>246</v>
      </c>
      <c r="I386" s="259"/>
      <c r="J386" s="255"/>
      <c r="K386" s="255"/>
      <c r="L386" s="260"/>
      <c r="M386" s="261"/>
      <c r="N386" s="262"/>
      <c r="O386" s="262"/>
      <c r="P386" s="262"/>
      <c r="Q386" s="262"/>
      <c r="R386" s="262"/>
      <c r="S386" s="262"/>
      <c r="T386" s="263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64" t="s">
        <v>142</v>
      </c>
      <c r="AU386" s="264" t="s">
        <v>82</v>
      </c>
      <c r="AV386" s="14" t="s">
        <v>82</v>
      </c>
      <c r="AW386" s="14" t="s">
        <v>30</v>
      </c>
      <c r="AX386" s="14" t="s">
        <v>80</v>
      </c>
      <c r="AY386" s="264" t="s">
        <v>131</v>
      </c>
    </row>
    <row r="387" s="2" customFormat="1">
      <c r="A387" s="38"/>
      <c r="B387" s="39"/>
      <c r="C387" s="226" t="s">
        <v>524</v>
      </c>
      <c r="D387" s="226" t="s">
        <v>133</v>
      </c>
      <c r="E387" s="227" t="s">
        <v>525</v>
      </c>
      <c r="F387" s="228" t="s">
        <v>526</v>
      </c>
      <c r="G387" s="229" t="s">
        <v>136</v>
      </c>
      <c r="H387" s="230">
        <v>7.4039999999999999</v>
      </c>
      <c r="I387" s="231"/>
      <c r="J387" s="232">
        <f>ROUND(I387*H387,2)</f>
        <v>0</v>
      </c>
      <c r="K387" s="228" t="s">
        <v>137</v>
      </c>
      <c r="L387" s="44"/>
      <c r="M387" s="233" t="s">
        <v>1</v>
      </c>
      <c r="N387" s="234" t="s">
        <v>38</v>
      </c>
      <c r="O387" s="91"/>
      <c r="P387" s="235">
        <f>O387*H387</f>
        <v>0</v>
      </c>
      <c r="Q387" s="235">
        <v>0.00063000000000000003</v>
      </c>
      <c r="R387" s="235">
        <f>Q387*H387</f>
        <v>0.0046645200000000001</v>
      </c>
      <c r="S387" s="235">
        <v>0</v>
      </c>
      <c r="T387" s="236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37" t="s">
        <v>138</v>
      </c>
      <c r="AT387" s="237" t="s">
        <v>133</v>
      </c>
      <c r="AU387" s="237" t="s">
        <v>82</v>
      </c>
      <c r="AY387" s="17" t="s">
        <v>131</v>
      </c>
      <c r="BE387" s="238">
        <f>IF(N387="základní",J387,0)</f>
        <v>0</v>
      </c>
      <c r="BF387" s="238">
        <f>IF(N387="snížená",J387,0)</f>
        <v>0</v>
      </c>
      <c r="BG387" s="238">
        <f>IF(N387="zákl. přenesená",J387,0)</f>
        <v>0</v>
      </c>
      <c r="BH387" s="238">
        <f>IF(N387="sníž. přenesená",J387,0)</f>
        <v>0</v>
      </c>
      <c r="BI387" s="238">
        <f>IF(N387="nulová",J387,0)</f>
        <v>0</v>
      </c>
      <c r="BJ387" s="17" t="s">
        <v>80</v>
      </c>
      <c r="BK387" s="238">
        <f>ROUND(I387*H387,2)</f>
        <v>0</v>
      </c>
      <c r="BL387" s="17" t="s">
        <v>138</v>
      </c>
      <c r="BM387" s="237" t="s">
        <v>527</v>
      </c>
    </row>
    <row r="388" s="2" customFormat="1">
      <c r="A388" s="38"/>
      <c r="B388" s="39"/>
      <c r="C388" s="40"/>
      <c r="D388" s="239" t="s">
        <v>140</v>
      </c>
      <c r="E388" s="40"/>
      <c r="F388" s="240" t="s">
        <v>528</v>
      </c>
      <c r="G388" s="40"/>
      <c r="H388" s="40"/>
      <c r="I388" s="241"/>
      <c r="J388" s="40"/>
      <c r="K388" s="40"/>
      <c r="L388" s="44"/>
      <c r="M388" s="242"/>
      <c r="N388" s="243"/>
      <c r="O388" s="91"/>
      <c r="P388" s="91"/>
      <c r="Q388" s="91"/>
      <c r="R388" s="91"/>
      <c r="S388" s="91"/>
      <c r="T388" s="92"/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T388" s="17" t="s">
        <v>140</v>
      </c>
      <c r="AU388" s="17" t="s">
        <v>82</v>
      </c>
    </row>
    <row r="389" s="2" customFormat="1">
      <c r="A389" s="38"/>
      <c r="B389" s="39"/>
      <c r="C389" s="40"/>
      <c r="D389" s="239" t="s">
        <v>162</v>
      </c>
      <c r="E389" s="40"/>
      <c r="F389" s="276" t="s">
        <v>529</v>
      </c>
      <c r="G389" s="40"/>
      <c r="H389" s="40"/>
      <c r="I389" s="241"/>
      <c r="J389" s="40"/>
      <c r="K389" s="40"/>
      <c r="L389" s="44"/>
      <c r="M389" s="242"/>
      <c r="N389" s="243"/>
      <c r="O389" s="91"/>
      <c r="P389" s="91"/>
      <c r="Q389" s="91"/>
      <c r="R389" s="91"/>
      <c r="S389" s="91"/>
      <c r="T389" s="92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T389" s="17" t="s">
        <v>162</v>
      </c>
      <c r="AU389" s="17" t="s">
        <v>82</v>
      </c>
    </row>
    <row r="390" s="13" customFormat="1">
      <c r="A390" s="13"/>
      <c r="B390" s="244"/>
      <c r="C390" s="245"/>
      <c r="D390" s="239" t="s">
        <v>142</v>
      </c>
      <c r="E390" s="246" t="s">
        <v>1</v>
      </c>
      <c r="F390" s="247" t="s">
        <v>530</v>
      </c>
      <c r="G390" s="245"/>
      <c r="H390" s="246" t="s">
        <v>1</v>
      </c>
      <c r="I390" s="248"/>
      <c r="J390" s="245"/>
      <c r="K390" s="245"/>
      <c r="L390" s="249"/>
      <c r="M390" s="250"/>
      <c r="N390" s="251"/>
      <c r="O390" s="251"/>
      <c r="P390" s="251"/>
      <c r="Q390" s="251"/>
      <c r="R390" s="251"/>
      <c r="S390" s="251"/>
      <c r="T390" s="252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53" t="s">
        <v>142</v>
      </c>
      <c r="AU390" s="253" t="s">
        <v>82</v>
      </c>
      <c r="AV390" s="13" t="s">
        <v>80</v>
      </c>
      <c r="AW390" s="13" t="s">
        <v>30</v>
      </c>
      <c r="AX390" s="13" t="s">
        <v>73</v>
      </c>
      <c r="AY390" s="253" t="s">
        <v>131</v>
      </c>
    </row>
    <row r="391" s="14" customFormat="1">
      <c r="A391" s="14"/>
      <c r="B391" s="254"/>
      <c r="C391" s="255"/>
      <c r="D391" s="239" t="s">
        <v>142</v>
      </c>
      <c r="E391" s="256" t="s">
        <v>1</v>
      </c>
      <c r="F391" s="257" t="s">
        <v>531</v>
      </c>
      <c r="G391" s="255"/>
      <c r="H391" s="258">
        <v>4.8840000000000003</v>
      </c>
      <c r="I391" s="259"/>
      <c r="J391" s="255"/>
      <c r="K391" s="255"/>
      <c r="L391" s="260"/>
      <c r="M391" s="261"/>
      <c r="N391" s="262"/>
      <c r="O391" s="262"/>
      <c r="P391" s="262"/>
      <c r="Q391" s="262"/>
      <c r="R391" s="262"/>
      <c r="S391" s="262"/>
      <c r="T391" s="263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64" t="s">
        <v>142</v>
      </c>
      <c r="AU391" s="264" t="s">
        <v>82</v>
      </c>
      <c r="AV391" s="14" t="s">
        <v>82</v>
      </c>
      <c r="AW391" s="14" t="s">
        <v>30</v>
      </c>
      <c r="AX391" s="14" t="s">
        <v>73</v>
      </c>
      <c r="AY391" s="264" t="s">
        <v>131</v>
      </c>
    </row>
    <row r="392" s="13" customFormat="1">
      <c r="A392" s="13"/>
      <c r="B392" s="244"/>
      <c r="C392" s="245"/>
      <c r="D392" s="239" t="s">
        <v>142</v>
      </c>
      <c r="E392" s="246" t="s">
        <v>1</v>
      </c>
      <c r="F392" s="247" t="s">
        <v>532</v>
      </c>
      <c r="G392" s="245"/>
      <c r="H392" s="246" t="s">
        <v>1</v>
      </c>
      <c r="I392" s="248"/>
      <c r="J392" s="245"/>
      <c r="K392" s="245"/>
      <c r="L392" s="249"/>
      <c r="M392" s="250"/>
      <c r="N392" s="251"/>
      <c r="O392" s="251"/>
      <c r="P392" s="251"/>
      <c r="Q392" s="251"/>
      <c r="R392" s="251"/>
      <c r="S392" s="251"/>
      <c r="T392" s="252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53" t="s">
        <v>142</v>
      </c>
      <c r="AU392" s="253" t="s">
        <v>82</v>
      </c>
      <c r="AV392" s="13" t="s">
        <v>80</v>
      </c>
      <c r="AW392" s="13" t="s">
        <v>30</v>
      </c>
      <c r="AX392" s="13" t="s">
        <v>73</v>
      </c>
      <c r="AY392" s="253" t="s">
        <v>131</v>
      </c>
    </row>
    <row r="393" s="14" customFormat="1">
      <c r="A393" s="14"/>
      <c r="B393" s="254"/>
      <c r="C393" s="255"/>
      <c r="D393" s="239" t="s">
        <v>142</v>
      </c>
      <c r="E393" s="256" t="s">
        <v>1</v>
      </c>
      <c r="F393" s="257" t="s">
        <v>533</v>
      </c>
      <c r="G393" s="255"/>
      <c r="H393" s="258">
        <v>2.52</v>
      </c>
      <c r="I393" s="259"/>
      <c r="J393" s="255"/>
      <c r="K393" s="255"/>
      <c r="L393" s="260"/>
      <c r="M393" s="261"/>
      <c r="N393" s="262"/>
      <c r="O393" s="262"/>
      <c r="P393" s="262"/>
      <c r="Q393" s="262"/>
      <c r="R393" s="262"/>
      <c r="S393" s="262"/>
      <c r="T393" s="263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64" t="s">
        <v>142</v>
      </c>
      <c r="AU393" s="264" t="s">
        <v>82</v>
      </c>
      <c r="AV393" s="14" t="s">
        <v>82</v>
      </c>
      <c r="AW393" s="14" t="s">
        <v>30</v>
      </c>
      <c r="AX393" s="14" t="s">
        <v>73</v>
      </c>
      <c r="AY393" s="264" t="s">
        <v>131</v>
      </c>
    </row>
    <row r="394" s="15" customFormat="1">
      <c r="A394" s="15"/>
      <c r="B394" s="265"/>
      <c r="C394" s="266"/>
      <c r="D394" s="239" t="s">
        <v>142</v>
      </c>
      <c r="E394" s="267" t="s">
        <v>1</v>
      </c>
      <c r="F394" s="268" t="s">
        <v>147</v>
      </c>
      <c r="G394" s="266"/>
      <c r="H394" s="269">
        <v>7.4039999999999999</v>
      </c>
      <c r="I394" s="270"/>
      <c r="J394" s="266"/>
      <c r="K394" s="266"/>
      <c r="L394" s="271"/>
      <c r="M394" s="272"/>
      <c r="N394" s="273"/>
      <c r="O394" s="273"/>
      <c r="P394" s="273"/>
      <c r="Q394" s="273"/>
      <c r="R394" s="273"/>
      <c r="S394" s="273"/>
      <c r="T394" s="274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75" t="s">
        <v>142</v>
      </c>
      <c r="AU394" s="275" t="s">
        <v>82</v>
      </c>
      <c r="AV394" s="15" t="s">
        <v>138</v>
      </c>
      <c r="AW394" s="15" t="s">
        <v>30</v>
      </c>
      <c r="AX394" s="15" t="s">
        <v>80</v>
      </c>
      <c r="AY394" s="275" t="s">
        <v>131</v>
      </c>
    </row>
    <row r="395" s="2" customFormat="1">
      <c r="A395" s="38"/>
      <c r="B395" s="39"/>
      <c r="C395" s="226" t="s">
        <v>534</v>
      </c>
      <c r="D395" s="226" t="s">
        <v>133</v>
      </c>
      <c r="E395" s="227" t="s">
        <v>535</v>
      </c>
      <c r="F395" s="228" t="s">
        <v>536</v>
      </c>
      <c r="G395" s="229" t="s">
        <v>155</v>
      </c>
      <c r="H395" s="230">
        <v>24.68</v>
      </c>
      <c r="I395" s="231"/>
      <c r="J395" s="232">
        <f>ROUND(I395*H395,2)</f>
        <v>0</v>
      </c>
      <c r="K395" s="228" t="s">
        <v>137</v>
      </c>
      <c r="L395" s="44"/>
      <c r="M395" s="233" t="s">
        <v>1</v>
      </c>
      <c r="N395" s="234" t="s">
        <v>38</v>
      </c>
      <c r="O395" s="91"/>
      <c r="P395" s="235">
        <f>O395*H395</f>
        <v>0</v>
      </c>
      <c r="Q395" s="235">
        <v>0.000174</v>
      </c>
      <c r="R395" s="235">
        <f>Q395*H395</f>
        <v>0.0042943199999999999</v>
      </c>
      <c r="S395" s="235">
        <v>0</v>
      </c>
      <c r="T395" s="236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37" t="s">
        <v>138</v>
      </c>
      <c r="AT395" s="237" t="s">
        <v>133</v>
      </c>
      <c r="AU395" s="237" t="s">
        <v>82</v>
      </c>
      <c r="AY395" s="17" t="s">
        <v>131</v>
      </c>
      <c r="BE395" s="238">
        <f>IF(N395="základní",J395,0)</f>
        <v>0</v>
      </c>
      <c r="BF395" s="238">
        <f>IF(N395="snížená",J395,0)</f>
        <v>0</v>
      </c>
      <c r="BG395" s="238">
        <f>IF(N395="zákl. přenesená",J395,0)</f>
        <v>0</v>
      </c>
      <c r="BH395" s="238">
        <f>IF(N395="sníž. přenesená",J395,0)</f>
        <v>0</v>
      </c>
      <c r="BI395" s="238">
        <f>IF(N395="nulová",J395,0)</f>
        <v>0</v>
      </c>
      <c r="BJ395" s="17" t="s">
        <v>80</v>
      </c>
      <c r="BK395" s="238">
        <f>ROUND(I395*H395,2)</f>
        <v>0</v>
      </c>
      <c r="BL395" s="17" t="s">
        <v>138</v>
      </c>
      <c r="BM395" s="237" t="s">
        <v>537</v>
      </c>
    </row>
    <row r="396" s="2" customFormat="1">
      <c r="A396" s="38"/>
      <c r="B396" s="39"/>
      <c r="C396" s="40"/>
      <c r="D396" s="239" t="s">
        <v>140</v>
      </c>
      <c r="E396" s="40"/>
      <c r="F396" s="240" t="s">
        <v>538</v>
      </c>
      <c r="G396" s="40"/>
      <c r="H396" s="40"/>
      <c r="I396" s="241"/>
      <c r="J396" s="40"/>
      <c r="K396" s="40"/>
      <c r="L396" s="44"/>
      <c r="M396" s="242"/>
      <c r="N396" s="243"/>
      <c r="O396" s="91"/>
      <c r="P396" s="91"/>
      <c r="Q396" s="91"/>
      <c r="R396" s="91"/>
      <c r="S396" s="91"/>
      <c r="T396" s="92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T396" s="17" t="s">
        <v>140</v>
      </c>
      <c r="AU396" s="17" t="s">
        <v>82</v>
      </c>
    </row>
    <row r="397" s="2" customFormat="1">
      <c r="A397" s="38"/>
      <c r="B397" s="39"/>
      <c r="C397" s="40"/>
      <c r="D397" s="239" t="s">
        <v>162</v>
      </c>
      <c r="E397" s="40"/>
      <c r="F397" s="276" t="s">
        <v>529</v>
      </c>
      <c r="G397" s="40"/>
      <c r="H397" s="40"/>
      <c r="I397" s="241"/>
      <c r="J397" s="40"/>
      <c r="K397" s="40"/>
      <c r="L397" s="44"/>
      <c r="M397" s="242"/>
      <c r="N397" s="243"/>
      <c r="O397" s="91"/>
      <c r="P397" s="91"/>
      <c r="Q397" s="91"/>
      <c r="R397" s="91"/>
      <c r="S397" s="91"/>
      <c r="T397" s="92"/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T397" s="17" t="s">
        <v>162</v>
      </c>
      <c r="AU397" s="17" t="s">
        <v>82</v>
      </c>
    </row>
    <row r="398" s="13" customFormat="1">
      <c r="A398" s="13"/>
      <c r="B398" s="244"/>
      <c r="C398" s="245"/>
      <c r="D398" s="239" t="s">
        <v>142</v>
      </c>
      <c r="E398" s="246" t="s">
        <v>1</v>
      </c>
      <c r="F398" s="247" t="s">
        <v>530</v>
      </c>
      <c r="G398" s="245"/>
      <c r="H398" s="246" t="s">
        <v>1</v>
      </c>
      <c r="I398" s="248"/>
      <c r="J398" s="245"/>
      <c r="K398" s="245"/>
      <c r="L398" s="249"/>
      <c r="M398" s="250"/>
      <c r="N398" s="251"/>
      <c r="O398" s="251"/>
      <c r="P398" s="251"/>
      <c r="Q398" s="251"/>
      <c r="R398" s="251"/>
      <c r="S398" s="251"/>
      <c r="T398" s="252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53" t="s">
        <v>142</v>
      </c>
      <c r="AU398" s="253" t="s">
        <v>82</v>
      </c>
      <c r="AV398" s="13" t="s">
        <v>80</v>
      </c>
      <c r="AW398" s="13" t="s">
        <v>30</v>
      </c>
      <c r="AX398" s="13" t="s">
        <v>73</v>
      </c>
      <c r="AY398" s="253" t="s">
        <v>131</v>
      </c>
    </row>
    <row r="399" s="14" customFormat="1">
      <c r="A399" s="14"/>
      <c r="B399" s="254"/>
      <c r="C399" s="255"/>
      <c r="D399" s="239" t="s">
        <v>142</v>
      </c>
      <c r="E399" s="256" t="s">
        <v>1</v>
      </c>
      <c r="F399" s="257" t="s">
        <v>539</v>
      </c>
      <c r="G399" s="255"/>
      <c r="H399" s="258">
        <v>16.280000000000001</v>
      </c>
      <c r="I399" s="259"/>
      <c r="J399" s="255"/>
      <c r="K399" s="255"/>
      <c r="L399" s="260"/>
      <c r="M399" s="261"/>
      <c r="N399" s="262"/>
      <c r="O399" s="262"/>
      <c r="P399" s="262"/>
      <c r="Q399" s="262"/>
      <c r="R399" s="262"/>
      <c r="S399" s="262"/>
      <c r="T399" s="263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64" t="s">
        <v>142</v>
      </c>
      <c r="AU399" s="264" t="s">
        <v>82</v>
      </c>
      <c r="AV399" s="14" t="s">
        <v>82</v>
      </c>
      <c r="AW399" s="14" t="s">
        <v>30</v>
      </c>
      <c r="AX399" s="14" t="s">
        <v>73</v>
      </c>
      <c r="AY399" s="264" t="s">
        <v>131</v>
      </c>
    </row>
    <row r="400" s="13" customFormat="1">
      <c r="A400" s="13"/>
      <c r="B400" s="244"/>
      <c r="C400" s="245"/>
      <c r="D400" s="239" t="s">
        <v>142</v>
      </c>
      <c r="E400" s="246" t="s">
        <v>1</v>
      </c>
      <c r="F400" s="247" t="s">
        <v>532</v>
      </c>
      <c r="G400" s="245"/>
      <c r="H400" s="246" t="s">
        <v>1</v>
      </c>
      <c r="I400" s="248"/>
      <c r="J400" s="245"/>
      <c r="K400" s="245"/>
      <c r="L400" s="249"/>
      <c r="M400" s="250"/>
      <c r="N400" s="251"/>
      <c r="O400" s="251"/>
      <c r="P400" s="251"/>
      <c r="Q400" s="251"/>
      <c r="R400" s="251"/>
      <c r="S400" s="251"/>
      <c r="T400" s="252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53" t="s">
        <v>142</v>
      </c>
      <c r="AU400" s="253" t="s">
        <v>82</v>
      </c>
      <c r="AV400" s="13" t="s">
        <v>80</v>
      </c>
      <c r="AW400" s="13" t="s">
        <v>30</v>
      </c>
      <c r="AX400" s="13" t="s">
        <v>73</v>
      </c>
      <c r="AY400" s="253" t="s">
        <v>131</v>
      </c>
    </row>
    <row r="401" s="14" customFormat="1">
      <c r="A401" s="14"/>
      <c r="B401" s="254"/>
      <c r="C401" s="255"/>
      <c r="D401" s="239" t="s">
        <v>142</v>
      </c>
      <c r="E401" s="256" t="s">
        <v>1</v>
      </c>
      <c r="F401" s="257" t="s">
        <v>540</v>
      </c>
      <c r="G401" s="255"/>
      <c r="H401" s="258">
        <v>8.4000000000000004</v>
      </c>
      <c r="I401" s="259"/>
      <c r="J401" s="255"/>
      <c r="K401" s="255"/>
      <c r="L401" s="260"/>
      <c r="M401" s="261"/>
      <c r="N401" s="262"/>
      <c r="O401" s="262"/>
      <c r="P401" s="262"/>
      <c r="Q401" s="262"/>
      <c r="R401" s="262"/>
      <c r="S401" s="262"/>
      <c r="T401" s="263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64" t="s">
        <v>142</v>
      </c>
      <c r="AU401" s="264" t="s">
        <v>82</v>
      </c>
      <c r="AV401" s="14" t="s">
        <v>82</v>
      </c>
      <c r="AW401" s="14" t="s">
        <v>30</v>
      </c>
      <c r="AX401" s="14" t="s">
        <v>73</v>
      </c>
      <c r="AY401" s="264" t="s">
        <v>131</v>
      </c>
    </row>
    <row r="402" s="15" customFormat="1">
      <c r="A402" s="15"/>
      <c r="B402" s="265"/>
      <c r="C402" s="266"/>
      <c r="D402" s="239" t="s">
        <v>142</v>
      </c>
      <c r="E402" s="267" t="s">
        <v>1</v>
      </c>
      <c r="F402" s="268" t="s">
        <v>147</v>
      </c>
      <c r="G402" s="266"/>
      <c r="H402" s="269">
        <v>24.68</v>
      </c>
      <c r="I402" s="270"/>
      <c r="J402" s="266"/>
      <c r="K402" s="266"/>
      <c r="L402" s="271"/>
      <c r="M402" s="272"/>
      <c r="N402" s="273"/>
      <c r="O402" s="273"/>
      <c r="P402" s="273"/>
      <c r="Q402" s="273"/>
      <c r="R402" s="273"/>
      <c r="S402" s="273"/>
      <c r="T402" s="274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75" t="s">
        <v>142</v>
      </c>
      <c r="AU402" s="275" t="s">
        <v>82</v>
      </c>
      <c r="AV402" s="15" t="s">
        <v>138</v>
      </c>
      <c r="AW402" s="15" t="s">
        <v>30</v>
      </c>
      <c r="AX402" s="15" t="s">
        <v>80</v>
      </c>
      <c r="AY402" s="275" t="s">
        <v>131</v>
      </c>
    </row>
    <row r="403" s="2" customFormat="1">
      <c r="A403" s="38"/>
      <c r="B403" s="39"/>
      <c r="C403" s="226" t="s">
        <v>541</v>
      </c>
      <c r="D403" s="226" t="s">
        <v>133</v>
      </c>
      <c r="E403" s="227" t="s">
        <v>542</v>
      </c>
      <c r="F403" s="228" t="s">
        <v>543</v>
      </c>
      <c r="G403" s="229" t="s">
        <v>155</v>
      </c>
      <c r="H403" s="230">
        <v>2</v>
      </c>
      <c r="I403" s="231"/>
      <c r="J403" s="232">
        <f>ROUND(I403*H403,2)</f>
        <v>0</v>
      </c>
      <c r="K403" s="228" t="s">
        <v>137</v>
      </c>
      <c r="L403" s="44"/>
      <c r="M403" s="233" t="s">
        <v>1</v>
      </c>
      <c r="N403" s="234" t="s">
        <v>38</v>
      </c>
      <c r="O403" s="91"/>
      <c r="P403" s="235">
        <f>O403*H403</f>
        <v>0</v>
      </c>
      <c r="Q403" s="235">
        <v>0.13095999999999999</v>
      </c>
      <c r="R403" s="235">
        <f>Q403*H403</f>
        <v>0.26191999999999999</v>
      </c>
      <c r="S403" s="235">
        <v>0</v>
      </c>
      <c r="T403" s="236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37" t="s">
        <v>138</v>
      </c>
      <c r="AT403" s="237" t="s">
        <v>133</v>
      </c>
      <c r="AU403" s="237" t="s">
        <v>82</v>
      </c>
      <c r="AY403" s="17" t="s">
        <v>131</v>
      </c>
      <c r="BE403" s="238">
        <f>IF(N403="základní",J403,0)</f>
        <v>0</v>
      </c>
      <c r="BF403" s="238">
        <f>IF(N403="snížená",J403,0)</f>
        <v>0</v>
      </c>
      <c r="BG403" s="238">
        <f>IF(N403="zákl. přenesená",J403,0)</f>
        <v>0</v>
      </c>
      <c r="BH403" s="238">
        <f>IF(N403="sníž. přenesená",J403,0)</f>
        <v>0</v>
      </c>
      <c r="BI403" s="238">
        <f>IF(N403="nulová",J403,0)</f>
        <v>0</v>
      </c>
      <c r="BJ403" s="17" t="s">
        <v>80</v>
      </c>
      <c r="BK403" s="238">
        <f>ROUND(I403*H403,2)</f>
        <v>0</v>
      </c>
      <c r="BL403" s="17" t="s">
        <v>138</v>
      </c>
      <c r="BM403" s="237" t="s">
        <v>544</v>
      </c>
    </row>
    <row r="404" s="2" customFormat="1">
      <c r="A404" s="38"/>
      <c r="B404" s="39"/>
      <c r="C404" s="40"/>
      <c r="D404" s="239" t="s">
        <v>140</v>
      </c>
      <c r="E404" s="40"/>
      <c r="F404" s="240" t="s">
        <v>545</v>
      </c>
      <c r="G404" s="40"/>
      <c r="H404" s="40"/>
      <c r="I404" s="241"/>
      <c r="J404" s="40"/>
      <c r="K404" s="40"/>
      <c r="L404" s="44"/>
      <c r="M404" s="242"/>
      <c r="N404" s="243"/>
      <c r="O404" s="91"/>
      <c r="P404" s="91"/>
      <c r="Q404" s="91"/>
      <c r="R404" s="91"/>
      <c r="S404" s="91"/>
      <c r="T404" s="92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T404" s="17" t="s">
        <v>140</v>
      </c>
      <c r="AU404" s="17" t="s">
        <v>82</v>
      </c>
    </row>
    <row r="405" s="2" customFormat="1" ht="16.5" customHeight="1">
      <c r="A405" s="38"/>
      <c r="B405" s="39"/>
      <c r="C405" s="277" t="s">
        <v>546</v>
      </c>
      <c r="D405" s="277" t="s">
        <v>227</v>
      </c>
      <c r="E405" s="278" t="s">
        <v>547</v>
      </c>
      <c r="F405" s="279" t="s">
        <v>548</v>
      </c>
      <c r="G405" s="280" t="s">
        <v>155</v>
      </c>
      <c r="H405" s="281">
        <v>2</v>
      </c>
      <c r="I405" s="282"/>
      <c r="J405" s="283">
        <f>ROUND(I405*H405,2)</f>
        <v>0</v>
      </c>
      <c r="K405" s="279" t="s">
        <v>137</v>
      </c>
      <c r="L405" s="284"/>
      <c r="M405" s="285" t="s">
        <v>1</v>
      </c>
      <c r="N405" s="286" t="s">
        <v>38</v>
      </c>
      <c r="O405" s="91"/>
      <c r="P405" s="235">
        <f>O405*H405</f>
        <v>0</v>
      </c>
      <c r="Q405" s="235">
        <v>0.13400000000000001</v>
      </c>
      <c r="R405" s="235">
        <f>Q405*H405</f>
        <v>0.26800000000000002</v>
      </c>
      <c r="S405" s="235">
        <v>0</v>
      </c>
      <c r="T405" s="236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37" t="s">
        <v>187</v>
      </c>
      <c r="AT405" s="237" t="s">
        <v>227</v>
      </c>
      <c r="AU405" s="237" t="s">
        <v>82</v>
      </c>
      <c r="AY405" s="17" t="s">
        <v>131</v>
      </c>
      <c r="BE405" s="238">
        <f>IF(N405="základní",J405,0)</f>
        <v>0</v>
      </c>
      <c r="BF405" s="238">
        <f>IF(N405="snížená",J405,0)</f>
        <v>0</v>
      </c>
      <c r="BG405" s="238">
        <f>IF(N405="zákl. přenesená",J405,0)</f>
        <v>0</v>
      </c>
      <c r="BH405" s="238">
        <f>IF(N405="sníž. přenesená",J405,0)</f>
        <v>0</v>
      </c>
      <c r="BI405" s="238">
        <f>IF(N405="nulová",J405,0)</f>
        <v>0</v>
      </c>
      <c r="BJ405" s="17" t="s">
        <v>80</v>
      </c>
      <c r="BK405" s="238">
        <f>ROUND(I405*H405,2)</f>
        <v>0</v>
      </c>
      <c r="BL405" s="17" t="s">
        <v>138</v>
      </c>
      <c r="BM405" s="237" t="s">
        <v>549</v>
      </c>
    </row>
    <row r="406" s="2" customFormat="1">
      <c r="A406" s="38"/>
      <c r="B406" s="39"/>
      <c r="C406" s="40"/>
      <c r="D406" s="239" t="s">
        <v>140</v>
      </c>
      <c r="E406" s="40"/>
      <c r="F406" s="240" t="s">
        <v>548</v>
      </c>
      <c r="G406" s="40"/>
      <c r="H406" s="40"/>
      <c r="I406" s="241"/>
      <c r="J406" s="40"/>
      <c r="K406" s="40"/>
      <c r="L406" s="44"/>
      <c r="M406" s="242"/>
      <c r="N406" s="243"/>
      <c r="O406" s="91"/>
      <c r="P406" s="91"/>
      <c r="Q406" s="91"/>
      <c r="R406" s="91"/>
      <c r="S406" s="91"/>
      <c r="T406" s="92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T406" s="17" t="s">
        <v>140</v>
      </c>
      <c r="AU406" s="17" t="s">
        <v>82</v>
      </c>
    </row>
    <row r="407" s="2" customFormat="1">
      <c r="A407" s="38"/>
      <c r="B407" s="39"/>
      <c r="C407" s="226" t="s">
        <v>550</v>
      </c>
      <c r="D407" s="226" t="s">
        <v>133</v>
      </c>
      <c r="E407" s="227" t="s">
        <v>551</v>
      </c>
      <c r="F407" s="228" t="s">
        <v>552</v>
      </c>
      <c r="G407" s="229" t="s">
        <v>377</v>
      </c>
      <c r="H407" s="230">
        <v>2</v>
      </c>
      <c r="I407" s="231"/>
      <c r="J407" s="232">
        <f>ROUND(I407*H407,2)</f>
        <v>0</v>
      </c>
      <c r="K407" s="228" t="s">
        <v>137</v>
      </c>
      <c r="L407" s="44"/>
      <c r="M407" s="233" t="s">
        <v>1</v>
      </c>
      <c r="N407" s="234" t="s">
        <v>38</v>
      </c>
      <c r="O407" s="91"/>
      <c r="P407" s="235">
        <f>O407*H407</f>
        <v>0</v>
      </c>
      <c r="Q407" s="235">
        <v>0.0064850000000000003</v>
      </c>
      <c r="R407" s="235">
        <f>Q407*H407</f>
        <v>0.012970000000000001</v>
      </c>
      <c r="S407" s="235">
        <v>0</v>
      </c>
      <c r="T407" s="236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37" t="s">
        <v>138</v>
      </c>
      <c r="AT407" s="237" t="s">
        <v>133</v>
      </c>
      <c r="AU407" s="237" t="s">
        <v>82</v>
      </c>
      <c r="AY407" s="17" t="s">
        <v>131</v>
      </c>
      <c r="BE407" s="238">
        <f>IF(N407="základní",J407,0)</f>
        <v>0</v>
      </c>
      <c r="BF407" s="238">
        <f>IF(N407="snížená",J407,0)</f>
        <v>0</v>
      </c>
      <c r="BG407" s="238">
        <f>IF(N407="zákl. přenesená",J407,0)</f>
        <v>0</v>
      </c>
      <c r="BH407" s="238">
        <f>IF(N407="sníž. přenesená",J407,0)</f>
        <v>0</v>
      </c>
      <c r="BI407" s="238">
        <f>IF(N407="nulová",J407,0)</f>
        <v>0</v>
      </c>
      <c r="BJ407" s="17" t="s">
        <v>80</v>
      </c>
      <c r="BK407" s="238">
        <f>ROUND(I407*H407,2)</f>
        <v>0</v>
      </c>
      <c r="BL407" s="17" t="s">
        <v>138</v>
      </c>
      <c r="BM407" s="237" t="s">
        <v>553</v>
      </c>
    </row>
    <row r="408" s="2" customFormat="1">
      <c r="A408" s="38"/>
      <c r="B408" s="39"/>
      <c r="C408" s="40"/>
      <c r="D408" s="239" t="s">
        <v>140</v>
      </c>
      <c r="E408" s="40"/>
      <c r="F408" s="240" t="s">
        <v>554</v>
      </c>
      <c r="G408" s="40"/>
      <c r="H408" s="40"/>
      <c r="I408" s="241"/>
      <c r="J408" s="40"/>
      <c r="K408" s="40"/>
      <c r="L408" s="44"/>
      <c r="M408" s="242"/>
      <c r="N408" s="243"/>
      <c r="O408" s="91"/>
      <c r="P408" s="91"/>
      <c r="Q408" s="91"/>
      <c r="R408" s="91"/>
      <c r="S408" s="91"/>
      <c r="T408" s="92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T408" s="17" t="s">
        <v>140</v>
      </c>
      <c r="AU408" s="17" t="s">
        <v>82</v>
      </c>
    </row>
    <row r="409" s="2" customFormat="1">
      <c r="A409" s="38"/>
      <c r="B409" s="39"/>
      <c r="C409" s="40"/>
      <c r="D409" s="239" t="s">
        <v>162</v>
      </c>
      <c r="E409" s="40"/>
      <c r="F409" s="276" t="s">
        <v>555</v>
      </c>
      <c r="G409" s="40"/>
      <c r="H409" s="40"/>
      <c r="I409" s="241"/>
      <c r="J409" s="40"/>
      <c r="K409" s="40"/>
      <c r="L409" s="44"/>
      <c r="M409" s="242"/>
      <c r="N409" s="243"/>
      <c r="O409" s="91"/>
      <c r="P409" s="91"/>
      <c r="Q409" s="91"/>
      <c r="R409" s="91"/>
      <c r="S409" s="91"/>
      <c r="T409" s="92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T409" s="17" t="s">
        <v>162</v>
      </c>
      <c r="AU409" s="17" t="s">
        <v>82</v>
      </c>
    </row>
    <row r="410" s="13" customFormat="1">
      <c r="A410" s="13"/>
      <c r="B410" s="244"/>
      <c r="C410" s="245"/>
      <c r="D410" s="239" t="s">
        <v>142</v>
      </c>
      <c r="E410" s="246" t="s">
        <v>1</v>
      </c>
      <c r="F410" s="247" t="s">
        <v>556</v>
      </c>
      <c r="G410" s="245"/>
      <c r="H410" s="246" t="s">
        <v>1</v>
      </c>
      <c r="I410" s="248"/>
      <c r="J410" s="245"/>
      <c r="K410" s="245"/>
      <c r="L410" s="249"/>
      <c r="M410" s="250"/>
      <c r="N410" s="251"/>
      <c r="O410" s="251"/>
      <c r="P410" s="251"/>
      <c r="Q410" s="251"/>
      <c r="R410" s="251"/>
      <c r="S410" s="251"/>
      <c r="T410" s="252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53" t="s">
        <v>142</v>
      </c>
      <c r="AU410" s="253" t="s">
        <v>82</v>
      </c>
      <c r="AV410" s="13" t="s">
        <v>80</v>
      </c>
      <c r="AW410" s="13" t="s">
        <v>30</v>
      </c>
      <c r="AX410" s="13" t="s">
        <v>73</v>
      </c>
      <c r="AY410" s="253" t="s">
        <v>131</v>
      </c>
    </row>
    <row r="411" s="14" customFormat="1">
      <c r="A411" s="14"/>
      <c r="B411" s="254"/>
      <c r="C411" s="255"/>
      <c r="D411" s="239" t="s">
        <v>142</v>
      </c>
      <c r="E411" s="256" t="s">
        <v>1</v>
      </c>
      <c r="F411" s="257" t="s">
        <v>82</v>
      </c>
      <c r="G411" s="255"/>
      <c r="H411" s="258">
        <v>2</v>
      </c>
      <c r="I411" s="259"/>
      <c r="J411" s="255"/>
      <c r="K411" s="255"/>
      <c r="L411" s="260"/>
      <c r="M411" s="261"/>
      <c r="N411" s="262"/>
      <c r="O411" s="262"/>
      <c r="P411" s="262"/>
      <c r="Q411" s="262"/>
      <c r="R411" s="262"/>
      <c r="S411" s="262"/>
      <c r="T411" s="263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64" t="s">
        <v>142</v>
      </c>
      <c r="AU411" s="264" t="s">
        <v>82</v>
      </c>
      <c r="AV411" s="14" t="s">
        <v>82</v>
      </c>
      <c r="AW411" s="14" t="s">
        <v>30</v>
      </c>
      <c r="AX411" s="14" t="s">
        <v>73</v>
      </c>
      <c r="AY411" s="264" t="s">
        <v>131</v>
      </c>
    </row>
    <row r="412" s="15" customFormat="1">
      <c r="A412" s="15"/>
      <c r="B412" s="265"/>
      <c r="C412" s="266"/>
      <c r="D412" s="239" t="s">
        <v>142</v>
      </c>
      <c r="E412" s="267" t="s">
        <v>1</v>
      </c>
      <c r="F412" s="268" t="s">
        <v>147</v>
      </c>
      <c r="G412" s="266"/>
      <c r="H412" s="269">
        <v>2</v>
      </c>
      <c r="I412" s="270"/>
      <c r="J412" s="266"/>
      <c r="K412" s="266"/>
      <c r="L412" s="271"/>
      <c r="M412" s="272"/>
      <c r="N412" s="273"/>
      <c r="O412" s="273"/>
      <c r="P412" s="273"/>
      <c r="Q412" s="273"/>
      <c r="R412" s="273"/>
      <c r="S412" s="273"/>
      <c r="T412" s="274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75" t="s">
        <v>142</v>
      </c>
      <c r="AU412" s="275" t="s">
        <v>82</v>
      </c>
      <c r="AV412" s="15" t="s">
        <v>138</v>
      </c>
      <c r="AW412" s="15" t="s">
        <v>30</v>
      </c>
      <c r="AX412" s="15" t="s">
        <v>80</v>
      </c>
      <c r="AY412" s="275" t="s">
        <v>131</v>
      </c>
    </row>
    <row r="413" s="2" customFormat="1" ht="21.75" customHeight="1">
      <c r="A413" s="38"/>
      <c r="B413" s="39"/>
      <c r="C413" s="226" t="s">
        <v>557</v>
      </c>
      <c r="D413" s="226" t="s">
        <v>133</v>
      </c>
      <c r="E413" s="227" t="s">
        <v>558</v>
      </c>
      <c r="F413" s="228" t="s">
        <v>559</v>
      </c>
      <c r="G413" s="229" t="s">
        <v>377</v>
      </c>
      <c r="H413" s="230">
        <v>32</v>
      </c>
      <c r="I413" s="231"/>
      <c r="J413" s="232">
        <f>ROUND(I413*H413,2)</f>
        <v>0</v>
      </c>
      <c r="K413" s="228" t="s">
        <v>137</v>
      </c>
      <c r="L413" s="44"/>
      <c r="M413" s="233" t="s">
        <v>1</v>
      </c>
      <c r="N413" s="234" t="s">
        <v>38</v>
      </c>
      <c r="O413" s="91"/>
      <c r="P413" s="235">
        <f>O413*H413</f>
        <v>0</v>
      </c>
      <c r="Q413" s="235">
        <v>0.00038999999999999999</v>
      </c>
      <c r="R413" s="235">
        <f>Q413*H413</f>
        <v>0.01248</v>
      </c>
      <c r="S413" s="235">
        <v>0</v>
      </c>
      <c r="T413" s="236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37" t="s">
        <v>138</v>
      </c>
      <c r="AT413" s="237" t="s">
        <v>133</v>
      </c>
      <c r="AU413" s="237" t="s">
        <v>82</v>
      </c>
      <c r="AY413" s="17" t="s">
        <v>131</v>
      </c>
      <c r="BE413" s="238">
        <f>IF(N413="základní",J413,0)</f>
        <v>0</v>
      </c>
      <c r="BF413" s="238">
        <f>IF(N413="snížená",J413,0)</f>
        <v>0</v>
      </c>
      <c r="BG413" s="238">
        <f>IF(N413="zákl. přenesená",J413,0)</f>
        <v>0</v>
      </c>
      <c r="BH413" s="238">
        <f>IF(N413="sníž. přenesená",J413,0)</f>
        <v>0</v>
      </c>
      <c r="BI413" s="238">
        <f>IF(N413="nulová",J413,0)</f>
        <v>0</v>
      </c>
      <c r="BJ413" s="17" t="s">
        <v>80</v>
      </c>
      <c r="BK413" s="238">
        <f>ROUND(I413*H413,2)</f>
        <v>0</v>
      </c>
      <c r="BL413" s="17" t="s">
        <v>138</v>
      </c>
      <c r="BM413" s="237" t="s">
        <v>560</v>
      </c>
    </row>
    <row r="414" s="2" customFormat="1">
      <c r="A414" s="38"/>
      <c r="B414" s="39"/>
      <c r="C414" s="40"/>
      <c r="D414" s="239" t="s">
        <v>140</v>
      </c>
      <c r="E414" s="40"/>
      <c r="F414" s="240" t="s">
        <v>561</v>
      </c>
      <c r="G414" s="40"/>
      <c r="H414" s="40"/>
      <c r="I414" s="241"/>
      <c r="J414" s="40"/>
      <c r="K414" s="40"/>
      <c r="L414" s="44"/>
      <c r="M414" s="242"/>
      <c r="N414" s="243"/>
      <c r="O414" s="91"/>
      <c r="P414" s="91"/>
      <c r="Q414" s="91"/>
      <c r="R414" s="91"/>
      <c r="S414" s="91"/>
      <c r="T414" s="92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T414" s="17" t="s">
        <v>140</v>
      </c>
      <c r="AU414" s="17" t="s">
        <v>82</v>
      </c>
    </row>
    <row r="415" s="13" customFormat="1">
      <c r="A415" s="13"/>
      <c r="B415" s="244"/>
      <c r="C415" s="245"/>
      <c r="D415" s="239" t="s">
        <v>142</v>
      </c>
      <c r="E415" s="246" t="s">
        <v>1</v>
      </c>
      <c r="F415" s="247" t="s">
        <v>562</v>
      </c>
      <c r="G415" s="245"/>
      <c r="H415" s="246" t="s">
        <v>1</v>
      </c>
      <c r="I415" s="248"/>
      <c r="J415" s="245"/>
      <c r="K415" s="245"/>
      <c r="L415" s="249"/>
      <c r="M415" s="250"/>
      <c r="N415" s="251"/>
      <c r="O415" s="251"/>
      <c r="P415" s="251"/>
      <c r="Q415" s="251"/>
      <c r="R415" s="251"/>
      <c r="S415" s="251"/>
      <c r="T415" s="252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53" t="s">
        <v>142</v>
      </c>
      <c r="AU415" s="253" t="s">
        <v>82</v>
      </c>
      <c r="AV415" s="13" t="s">
        <v>80</v>
      </c>
      <c r="AW415" s="13" t="s">
        <v>30</v>
      </c>
      <c r="AX415" s="13" t="s">
        <v>73</v>
      </c>
      <c r="AY415" s="253" t="s">
        <v>131</v>
      </c>
    </row>
    <row r="416" s="14" customFormat="1">
      <c r="A416" s="14"/>
      <c r="B416" s="254"/>
      <c r="C416" s="255"/>
      <c r="D416" s="239" t="s">
        <v>142</v>
      </c>
      <c r="E416" s="256" t="s">
        <v>1</v>
      </c>
      <c r="F416" s="257" t="s">
        <v>563</v>
      </c>
      <c r="G416" s="255"/>
      <c r="H416" s="258">
        <v>32</v>
      </c>
      <c r="I416" s="259"/>
      <c r="J416" s="255"/>
      <c r="K416" s="255"/>
      <c r="L416" s="260"/>
      <c r="M416" s="261"/>
      <c r="N416" s="262"/>
      <c r="O416" s="262"/>
      <c r="P416" s="262"/>
      <c r="Q416" s="262"/>
      <c r="R416" s="262"/>
      <c r="S416" s="262"/>
      <c r="T416" s="263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64" t="s">
        <v>142</v>
      </c>
      <c r="AU416" s="264" t="s">
        <v>82</v>
      </c>
      <c r="AV416" s="14" t="s">
        <v>82</v>
      </c>
      <c r="AW416" s="14" t="s">
        <v>30</v>
      </c>
      <c r="AX416" s="14" t="s">
        <v>80</v>
      </c>
      <c r="AY416" s="264" t="s">
        <v>131</v>
      </c>
    </row>
    <row r="417" s="2" customFormat="1" ht="16.5" customHeight="1">
      <c r="A417" s="38"/>
      <c r="B417" s="39"/>
      <c r="C417" s="226" t="s">
        <v>564</v>
      </c>
      <c r="D417" s="226" t="s">
        <v>133</v>
      </c>
      <c r="E417" s="227" t="s">
        <v>565</v>
      </c>
      <c r="F417" s="228" t="s">
        <v>566</v>
      </c>
      <c r="G417" s="229" t="s">
        <v>178</v>
      </c>
      <c r="H417" s="230">
        <v>54.305999999999997</v>
      </c>
      <c r="I417" s="231"/>
      <c r="J417" s="232">
        <f>ROUND(I417*H417,2)</f>
        <v>0</v>
      </c>
      <c r="K417" s="228" t="s">
        <v>137</v>
      </c>
      <c r="L417" s="44"/>
      <c r="M417" s="233" t="s">
        <v>1</v>
      </c>
      <c r="N417" s="234" t="s">
        <v>38</v>
      </c>
      <c r="O417" s="91"/>
      <c r="P417" s="235">
        <f>O417*H417</f>
        <v>0</v>
      </c>
      <c r="Q417" s="235">
        <v>0.12</v>
      </c>
      <c r="R417" s="235">
        <f>Q417*H417</f>
        <v>6.5167199999999994</v>
      </c>
      <c r="S417" s="235">
        <v>2.4900000000000002</v>
      </c>
      <c r="T417" s="236">
        <f>S417*H417</f>
        <v>135.22194000000002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37" t="s">
        <v>138</v>
      </c>
      <c r="AT417" s="237" t="s">
        <v>133</v>
      </c>
      <c r="AU417" s="237" t="s">
        <v>82</v>
      </c>
      <c r="AY417" s="17" t="s">
        <v>131</v>
      </c>
      <c r="BE417" s="238">
        <f>IF(N417="základní",J417,0)</f>
        <v>0</v>
      </c>
      <c r="BF417" s="238">
        <f>IF(N417="snížená",J417,0)</f>
        <v>0</v>
      </c>
      <c r="BG417" s="238">
        <f>IF(N417="zákl. přenesená",J417,0)</f>
        <v>0</v>
      </c>
      <c r="BH417" s="238">
        <f>IF(N417="sníž. přenesená",J417,0)</f>
        <v>0</v>
      </c>
      <c r="BI417" s="238">
        <f>IF(N417="nulová",J417,0)</f>
        <v>0</v>
      </c>
      <c r="BJ417" s="17" t="s">
        <v>80</v>
      </c>
      <c r="BK417" s="238">
        <f>ROUND(I417*H417,2)</f>
        <v>0</v>
      </c>
      <c r="BL417" s="17" t="s">
        <v>138</v>
      </c>
      <c r="BM417" s="237" t="s">
        <v>567</v>
      </c>
    </row>
    <row r="418" s="2" customFormat="1">
      <c r="A418" s="38"/>
      <c r="B418" s="39"/>
      <c r="C418" s="40"/>
      <c r="D418" s="239" t="s">
        <v>140</v>
      </c>
      <c r="E418" s="40"/>
      <c r="F418" s="240" t="s">
        <v>568</v>
      </c>
      <c r="G418" s="40"/>
      <c r="H418" s="40"/>
      <c r="I418" s="241"/>
      <c r="J418" s="40"/>
      <c r="K418" s="40"/>
      <c r="L418" s="44"/>
      <c r="M418" s="242"/>
      <c r="N418" s="243"/>
      <c r="O418" s="91"/>
      <c r="P418" s="91"/>
      <c r="Q418" s="91"/>
      <c r="R418" s="91"/>
      <c r="S418" s="91"/>
      <c r="T418" s="92"/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T418" s="17" t="s">
        <v>140</v>
      </c>
      <c r="AU418" s="17" t="s">
        <v>82</v>
      </c>
    </row>
    <row r="419" s="13" customFormat="1">
      <c r="A419" s="13"/>
      <c r="B419" s="244"/>
      <c r="C419" s="245"/>
      <c r="D419" s="239" t="s">
        <v>142</v>
      </c>
      <c r="E419" s="246" t="s">
        <v>1</v>
      </c>
      <c r="F419" s="247" t="s">
        <v>569</v>
      </c>
      <c r="G419" s="245"/>
      <c r="H419" s="246" t="s">
        <v>1</v>
      </c>
      <c r="I419" s="248"/>
      <c r="J419" s="245"/>
      <c r="K419" s="245"/>
      <c r="L419" s="249"/>
      <c r="M419" s="250"/>
      <c r="N419" s="251"/>
      <c r="O419" s="251"/>
      <c r="P419" s="251"/>
      <c r="Q419" s="251"/>
      <c r="R419" s="251"/>
      <c r="S419" s="251"/>
      <c r="T419" s="252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53" t="s">
        <v>142</v>
      </c>
      <c r="AU419" s="253" t="s">
        <v>82</v>
      </c>
      <c r="AV419" s="13" t="s">
        <v>80</v>
      </c>
      <c r="AW419" s="13" t="s">
        <v>30</v>
      </c>
      <c r="AX419" s="13" t="s">
        <v>73</v>
      </c>
      <c r="AY419" s="253" t="s">
        <v>131</v>
      </c>
    </row>
    <row r="420" s="14" customFormat="1">
      <c r="A420" s="14"/>
      <c r="B420" s="254"/>
      <c r="C420" s="255"/>
      <c r="D420" s="239" t="s">
        <v>142</v>
      </c>
      <c r="E420" s="256" t="s">
        <v>1</v>
      </c>
      <c r="F420" s="257" t="s">
        <v>570</v>
      </c>
      <c r="G420" s="255"/>
      <c r="H420" s="258">
        <v>54.305999999999997</v>
      </c>
      <c r="I420" s="259"/>
      <c r="J420" s="255"/>
      <c r="K420" s="255"/>
      <c r="L420" s="260"/>
      <c r="M420" s="261"/>
      <c r="N420" s="262"/>
      <c r="O420" s="262"/>
      <c r="P420" s="262"/>
      <c r="Q420" s="262"/>
      <c r="R420" s="262"/>
      <c r="S420" s="262"/>
      <c r="T420" s="263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64" t="s">
        <v>142</v>
      </c>
      <c r="AU420" s="264" t="s">
        <v>82</v>
      </c>
      <c r="AV420" s="14" t="s">
        <v>82</v>
      </c>
      <c r="AW420" s="14" t="s">
        <v>30</v>
      </c>
      <c r="AX420" s="14" t="s">
        <v>80</v>
      </c>
      <c r="AY420" s="264" t="s">
        <v>131</v>
      </c>
    </row>
    <row r="421" s="2" customFormat="1" ht="16.5" customHeight="1">
      <c r="A421" s="38"/>
      <c r="B421" s="39"/>
      <c r="C421" s="226" t="s">
        <v>571</v>
      </c>
      <c r="D421" s="226" t="s">
        <v>133</v>
      </c>
      <c r="E421" s="227" t="s">
        <v>572</v>
      </c>
      <c r="F421" s="228" t="s">
        <v>573</v>
      </c>
      <c r="G421" s="229" t="s">
        <v>178</v>
      </c>
      <c r="H421" s="230">
        <v>47.194000000000003</v>
      </c>
      <c r="I421" s="231"/>
      <c r="J421" s="232">
        <f>ROUND(I421*H421,2)</f>
        <v>0</v>
      </c>
      <c r="K421" s="228" t="s">
        <v>137</v>
      </c>
      <c r="L421" s="44"/>
      <c r="M421" s="233" t="s">
        <v>1</v>
      </c>
      <c r="N421" s="234" t="s">
        <v>38</v>
      </c>
      <c r="O421" s="91"/>
      <c r="P421" s="235">
        <f>O421*H421</f>
        <v>0</v>
      </c>
      <c r="Q421" s="235">
        <v>0.12171</v>
      </c>
      <c r="R421" s="235">
        <f>Q421*H421</f>
        <v>5.7439817400000006</v>
      </c>
      <c r="S421" s="235">
        <v>2.3999999999999999</v>
      </c>
      <c r="T421" s="236">
        <f>S421*H421</f>
        <v>113.26560000000001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37" t="s">
        <v>138</v>
      </c>
      <c r="AT421" s="237" t="s">
        <v>133</v>
      </c>
      <c r="AU421" s="237" t="s">
        <v>82</v>
      </c>
      <c r="AY421" s="17" t="s">
        <v>131</v>
      </c>
      <c r="BE421" s="238">
        <f>IF(N421="základní",J421,0)</f>
        <v>0</v>
      </c>
      <c r="BF421" s="238">
        <f>IF(N421="snížená",J421,0)</f>
        <v>0</v>
      </c>
      <c r="BG421" s="238">
        <f>IF(N421="zákl. přenesená",J421,0)</f>
        <v>0</v>
      </c>
      <c r="BH421" s="238">
        <f>IF(N421="sníž. přenesená",J421,0)</f>
        <v>0</v>
      </c>
      <c r="BI421" s="238">
        <f>IF(N421="nulová",J421,0)</f>
        <v>0</v>
      </c>
      <c r="BJ421" s="17" t="s">
        <v>80</v>
      </c>
      <c r="BK421" s="238">
        <f>ROUND(I421*H421,2)</f>
        <v>0</v>
      </c>
      <c r="BL421" s="17" t="s">
        <v>138</v>
      </c>
      <c r="BM421" s="237" t="s">
        <v>574</v>
      </c>
    </row>
    <row r="422" s="2" customFormat="1">
      <c r="A422" s="38"/>
      <c r="B422" s="39"/>
      <c r="C422" s="40"/>
      <c r="D422" s="239" t="s">
        <v>140</v>
      </c>
      <c r="E422" s="40"/>
      <c r="F422" s="240" t="s">
        <v>575</v>
      </c>
      <c r="G422" s="40"/>
      <c r="H422" s="40"/>
      <c r="I422" s="241"/>
      <c r="J422" s="40"/>
      <c r="K422" s="40"/>
      <c r="L422" s="44"/>
      <c r="M422" s="242"/>
      <c r="N422" s="243"/>
      <c r="O422" s="91"/>
      <c r="P422" s="91"/>
      <c r="Q422" s="91"/>
      <c r="R422" s="91"/>
      <c r="S422" s="91"/>
      <c r="T422" s="92"/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T422" s="17" t="s">
        <v>140</v>
      </c>
      <c r="AU422" s="17" t="s">
        <v>82</v>
      </c>
    </row>
    <row r="423" s="13" customFormat="1">
      <c r="A423" s="13"/>
      <c r="B423" s="244"/>
      <c r="C423" s="245"/>
      <c r="D423" s="239" t="s">
        <v>142</v>
      </c>
      <c r="E423" s="246" t="s">
        <v>1</v>
      </c>
      <c r="F423" s="247" t="s">
        <v>576</v>
      </c>
      <c r="G423" s="245"/>
      <c r="H423" s="246" t="s">
        <v>1</v>
      </c>
      <c r="I423" s="248"/>
      <c r="J423" s="245"/>
      <c r="K423" s="245"/>
      <c r="L423" s="249"/>
      <c r="M423" s="250"/>
      <c r="N423" s="251"/>
      <c r="O423" s="251"/>
      <c r="P423" s="251"/>
      <c r="Q423" s="251"/>
      <c r="R423" s="251"/>
      <c r="S423" s="251"/>
      <c r="T423" s="252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53" t="s">
        <v>142</v>
      </c>
      <c r="AU423" s="253" t="s">
        <v>82</v>
      </c>
      <c r="AV423" s="13" t="s">
        <v>80</v>
      </c>
      <c r="AW423" s="13" t="s">
        <v>30</v>
      </c>
      <c r="AX423" s="13" t="s">
        <v>73</v>
      </c>
      <c r="AY423" s="253" t="s">
        <v>131</v>
      </c>
    </row>
    <row r="424" s="14" customFormat="1">
      <c r="A424" s="14"/>
      <c r="B424" s="254"/>
      <c r="C424" s="255"/>
      <c r="D424" s="239" t="s">
        <v>142</v>
      </c>
      <c r="E424" s="256" t="s">
        <v>1</v>
      </c>
      <c r="F424" s="257" t="s">
        <v>577</v>
      </c>
      <c r="G424" s="255"/>
      <c r="H424" s="258">
        <v>47.194000000000003</v>
      </c>
      <c r="I424" s="259"/>
      <c r="J424" s="255"/>
      <c r="K424" s="255"/>
      <c r="L424" s="260"/>
      <c r="M424" s="261"/>
      <c r="N424" s="262"/>
      <c r="O424" s="262"/>
      <c r="P424" s="262"/>
      <c r="Q424" s="262"/>
      <c r="R424" s="262"/>
      <c r="S424" s="262"/>
      <c r="T424" s="263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64" t="s">
        <v>142</v>
      </c>
      <c r="AU424" s="264" t="s">
        <v>82</v>
      </c>
      <c r="AV424" s="14" t="s">
        <v>82</v>
      </c>
      <c r="AW424" s="14" t="s">
        <v>30</v>
      </c>
      <c r="AX424" s="14" t="s">
        <v>80</v>
      </c>
      <c r="AY424" s="264" t="s">
        <v>131</v>
      </c>
    </row>
    <row r="425" s="2" customFormat="1" ht="16.5" customHeight="1">
      <c r="A425" s="38"/>
      <c r="B425" s="39"/>
      <c r="C425" s="226" t="s">
        <v>578</v>
      </c>
      <c r="D425" s="226" t="s">
        <v>133</v>
      </c>
      <c r="E425" s="227" t="s">
        <v>579</v>
      </c>
      <c r="F425" s="228" t="s">
        <v>580</v>
      </c>
      <c r="G425" s="229" t="s">
        <v>155</v>
      </c>
      <c r="H425" s="230">
        <v>3.3999999999999999</v>
      </c>
      <c r="I425" s="231"/>
      <c r="J425" s="232">
        <f>ROUND(I425*H425,2)</f>
        <v>0</v>
      </c>
      <c r="K425" s="228" t="s">
        <v>137</v>
      </c>
      <c r="L425" s="44"/>
      <c r="M425" s="233" t="s">
        <v>1</v>
      </c>
      <c r="N425" s="234" t="s">
        <v>38</v>
      </c>
      <c r="O425" s="91"/>
      <c r="P425" s="235">
        <f>O425*H425</f>
        <v>0</v>
      </c>
      <c r="Q425" s="235">
        <v>8.0000000000000007E-05</v>
      </c>
      <c r="R425" s="235">
        <f>Q425*H425</f>
        <v>0.000272</v>
      </c>
      <c r="S425" s="235">
        <v>0.017999999999999999</v>
      </c>
      <c r="T425" s="236">
        <f>S425*H425</f>
        <v>0.061199999999999991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37" t="s">
        <v>138</v>
      </c>
      <c r="AT425" s="237" t="s">
        <v>133</v>
      </c>
      <c r="AU425" s="237" t="s">
        <v>82</v>
      </c>
      <c r="AY425" s="17" t="s">
        <v>131</v>
      </c>
      <c r="BE425" s="238">
        <f>IF(N425="základní",J425,0)</f>
        <v>0</v>
      </c>
      <c r="BF425" s="238">
        <f>IF(N425="snížená",J425,0)</f>
        <v>0</v>
      </c>
      <c r="BG425" s="238">
        <f>IF(N425="zákl. přenesená",J425,0)</f>
        <v>0</v>
      </c>
      <c r="BH425" s="238">
        <f>IF(N425="sníž. přenesená",J425,0)</f>
        <v>0</v>
      </c>
      <c r="BI425" s="238">
        <f>IF(N425="nulová",J425,0)</f>
        <v>0</v>
      </c>
      <c r="BJ425" s="17" t="s">
        <v>80</v>
      </c>
      <c r="BK425" s="238">
        <f>ROUND(I425*H425,2)</f>
        <v>0</v>
      </c>
      <c r="BL425" s="17" t="s">
        <v>138</v>
      </c>
      <c r="BM425" s="237" t="s">
        <v>581</v>
      </c>
    </row>
    <row r="426" s="2" customFormat="1">
      <c r="A426" s="38"/>
      <c r="B426" s="39"/>
      <c r="C426" s="40"/>
      <c r="D426" s="239" t="s">
        <v>140</v>
      </c>
      <c r="E426" s="40"/>
      <c r="F426" s="240" t="s">
        <v>582</v>
      </c>
      <c r="G426" s="40"/>
      <c r="H426" s="40"/>
      <c r="I426" s="241"/>
      <c r="J426" s="40"/>
      <c r="K426" s="40"/>
      <c r="L426" s="44"/>
      <c r="M426" s="242"/>
      <c r="N426" s="243"/>
      <c r="O426" s="91"/>
      <c r="P426" s="91"/>
      <c r="Q426" s="91"/>
      <c r="R426" s="91"/>
      <c r="S426" s="91"/>
      <c r="T426" s="92"/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T426" s="17" t="s">
        <v>140</v>
      </c>
      <c r="AU426" s="17" t="s">
        <v>82</v>
      </c>
    </row>
    <row r="427" s="13" customFormat="1">
      <c r="A427" s="13"/>
      <c r="B427" s="244"/>
      <c r="C427" s="245"/>
      <c r="D427" s="239" t="s">
        <v>142</v>
      </c>
      <c r="E427" s="246" t="s">
        <v>1</v>
      </c>
      <c r="F427" s="247" t="s">
        <v>583</v>
      </c>
      <c r="G427" s="245"/>
      <c r="H427" s="246" t="s">
        <v>1</v>
      </c>
      <c r="I427" s="248"/>
      <c r="J427" s="245"/>
      <c r="K427" s="245"/>
      <c r="L427" s="249"/>
      <c r="M427" s="250"/>
      <c r="N427" s="251"/>
      <c r="O427" s="251"/>
      <c r="P427" s="251"/>
      <c r="Q427" s="251"/>
      <c r="R427" s="251"/>
      <c r="S427" s="251"/>
      <c r="T427" s="252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53" t="s">
        <v>142</v>
      </c>
      <c r="AU427" s="253" t="s">
        <v>82</v>
      </c>
      <c r="AV427" s="13" t="s">
        <v>80</v>
      </c>
      <c r="AW427" s="13" t="s">
        <v>30</v>
      </c>
      <c r="AX427" s="13" t="s">
        <v>73</v>
      </c>
      <c r="AY427" s="253" t="s">
        <v>131</v>
      </c>
    </row>
    <row r="428" s="14" customFormat="1">
      <c r="A428" s="14"/>
      <c r="B428" s="254"/>
      <c r="C428" s="255"/>
      <c r="D428" s="239" t="s">
        <v>142</v>
      </c>
      <c r="E428" s="256" t="s">
        <v>1</v>
      </c>
      <c r="F428" s="257" t="s">
        <v>584</v>
      </c>
      <c r="G428" s="255"/>
      <c r="H428" s="258">
        <v>3.3999999999999999</v>
      </c>
      <c r="I428" s="259"/>
      <c r="J428" s="255"/>
      <c r="K428" s="255"/>
      <c r="L428" s="260"/>
      <c r="M428" s="261"/>
      <c r="N428" s="262"/>
      <c r="O428" s="262"/>
      <c r="P428" s="262"/>
      <c r="Q428" s="262"/>
      <c r="R428" s="262"/>
      <c r="S428" s="262"/>
      <c r="T428" s="263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64" t="s">
        <v>142</v>
      </c>
      <c r="AU428" s="264" t="s">
        <v>82</v>
      </c>
      <c r="AV428" s="14" t="s">
        <v>82</v>
      </c>
      <c r="AW428" s="14" t="s">
        <v>30</v>
      </c>
      <c r="AX428" s="14" t="s">
        <v>80</v>
      </c>
      <c r="AY428" s="264" t="s">
        <v>131</v>
      </c>
    </row>
    <row r="429" s="2" customFormat="1" ht="16.5" customHeight="1">
      <c r="A429" s="38"/>
      <c r="B429" s="39"/>
      <c r="C429" s="226" t="s">
        <v>585</v>
      </c>
      <c r="D429" s="226" t="s">
        <v>133</v>
      </c>
      <c r="E429" s="227" t="s">
        <v>586</v>
      </c>
      <c r="F429" s="228" t="s">
        <v>587</v>
      </c>
      <c r="G429" s="229" t="s">
        <v>588</v>
      </c>
      <c r="H429" s="230">
        <v>4</v>
      </c>
      <c r="I429" s="231"/>
      <c r="J429" s="232">
        <f>ROUND(I429*H429,2)</f>
        <v>0</v>
      </c>
      <c r="K429" s="228" t="s">
        <v>1</v>
      </c>
      <c r="L429" s="44"/>
      <c r="M429" s="233" t="s">
        <v>1</v>
      </c>
      <c r="N429" s="234" t="s">
        <v>38</v>
      </c>
      <c r="O429" s="91"/>
      <c r="P429" s="235">
        <f>O429*H429</f>
        <v>0</v>
      </c>
      <c r="Q429" s="235">
        <v>0</v>
      </c>
      <c r="R429" s="235">
        <f>Q429*H429</f>
        <v>0</v>
      </c>
      <c r="S429" s="235">
        <v>0</v>
      </c>
      <c r="T429" s="236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37" t="s">
        <v>138</v>
      </c>
      <c r="AT429" s="237" t="s">
        <v>133</v>
      </c>
      <c r="AU429" s="237" t="s">
        <v>82</v>
      </c>
      <c r="AY429" s="17" t="s">
        <v>131</v>
      </c>
      <c r="BE429" s="238">
        <f>IF(N429="základní",J429,0)</f>
        <v>0</v>
      </c>
      <c r="BF429" s="238">
        <f>IF(N429="snížená",J429,0)</f>
        <v>0</v>
      </c>
      <c r="BG429" s="238">
        <f>IF(N429="zákl. přenesená",J429,0)</f>
        <v>0</v>
      </c>
      <c r="BH429" s="238">
        <f>IF(N429="sníž. přenesená",J429,0)</f>
        <v>0</v>
      </c>
      <c r="BI429" s="238">
        <f>IF(N429="nulová",J429,0)</f>
        <v>0</v>
      </c>
      <c r="BJ429" s="17" t="s">
        <v>80</v>
      </c>
      <c r="BK429" s="238">
        <f>ROUND(I429*H429,2)</f>
        <v>0</v>
      </c>
      <c r="BL429" s="17" t="s">
        <v>138</v>
      </c>
      <c r="BM429" s="237" t="s">
        <v>589</v>
      </c>
    </row>
    <row r="430" s="2" customFormat="1">
      <c r="A430" s="38"/>
      <c r="B430" s="39"/>
      <c r="C430" s="40"/>
      <c r="D430" s="239" t="s">
        <v>140</v>
      </c>
      <c r="E430" s="40"/>
      <c r="F430" s="240" t="s">
        <v>587</v>
      </c>
      <c r="G430" s="40"/>
      <c r="H430" s="40"/>
      <c r="I430" s="241"/>
      <c r="J430" s="40"/>
      <c r="K430" s="40"/>
      <c r="L430" s="44"/>
      <c r="M430" s="242"/>
      <c r="N430" s="243"/>
      <c r="O430" s="91"/>
      <c r="P430" s="91"/>
      <c r="Q430" s="91"/>
      <c r="R430" s="91"/>
      <c r="S430" s="91"/>
      <c r="T430" s="92"/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T430" s="17" t="s">
        <v>140</v>
      </c>
      <c r="AU430" s="17" t="s">
        <v>82</v>
      </c>
    </row>
    <row r="431" s="12" customFormat="1" ht="22.8" customHeight="1">
      <c r="A431" s="12"/>
      <c r="B431" s="210"/>
      <c r="C431" s="211"/>
      <c r="D431" s="212" t="s">
        <v>72</v>
      </c>
      <c r="E431" s="224" t="s">
        <v>590</v>
      </c>
      <c r="F431" s="224" t="s">
        <v>591</v>
      </c>
      <c r="G431" s="211"/>
      <c r="H431" s="211"/>
      <c r="I431" s="214"/>
      <c r="J431" s="225">
        <f>BK431</f>
        <v>0</v>
      </c>
      <c r="K431" s="211"/>
      <c r="L431" s="216"/>
      <c r="M431" s="217"/>
      <c r="N431" s="218"/>
      <c r="O431" s="218"/>
      <c r="P431" s="219">
        <f>SUM(P432:P468)</f>
        <v>0</v>
      </c>
      <c r="Q431" s="218"/>
      <c r="R431" s="219">
        <f>SUM(R432:R468)</f>
        <v>0</v>
      </c>
      <c r="S431" s="218"/>
      <c r="T431" s="220">
        <f>SUM(T432:T468)</f>
        <v>0</v>
      </c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R431" s="221" t="s">
        <v>80</v>
      </c>
      <c r="AT431" s="222" t="s">
        <v>72</v>
      </c>
      <c r="AU431" s="222" t="s">
        <v>80</v>
      </c>
      <c r="AY431" s="221" t="s">
        <v>131</v>
      </c>
      <c r="BK431" s="223">
        <f>SUM(BK432:BK468)</f>
        <v>0</v>
      </c>
    </row>
    <row r="432" s="2" customFormat="1" ht="33" customHeight="1">
      <c r="A432" s="38"/>
      <c r="B432" s="39"/>
      <c r="C432" s="226" t="s">
        <v>592</v>
      </c>
      <c r="D432" s="226" t="s">
        <v>133</v>
      </c>
      <c r="E432" s="227" t="s">
        <v>593</v>
      </c>
      <c r="F432" s="228" t="s">
        <v>594</v>
      </c>
      <c r="G432" s="229" t="s">
        <v>246</v>
      </c>
      <c r="H432" s="230">
        <v>0.248</v>
      </c>
      <c r="I432" s="231"/>
      <c r="J432" s="232">
        <f>ROUND(I432*H432,2)</f>
        <v>0</v>
      </c>
      <c r="K432" s="228" t="s">
        <v>137</v>
      </c>
      <c r="L432" s="44"/>
      <c r="M432" s="233" t="s">
        <v>1</v>
      </c>
      <c r="N432" s="234" t="s">
        <v>38</v>
      </c>
      <c r="O432" s="91"/>
      <c r="P432" s="235">
        <f>O432*H432</f>
        <v>0</v>
      </c>
      <c r="Q432" s="235">
        <v>0</v>
      </c>
      <c r="R432" s="235">
        <f>Q432*H432</f>
        <v>0</v>
      </c>
      <c r="S432" s="235">
        <v>0</v>
      </c>
      <c r="T432" s="236">
        <f>S432*H432</f>
        <v>0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237" t="s">
        <v>138</v>
      </c>
      <c r="AT432" s="237" t="s">
        <v>133</v>
      </c>
      <c r="AU432" s="237" t="s">
        <v>82</v>
      </c>
      <c r="AY432" s="17" t="s">
        <v>131</v>
      </c>
      <c r="BE432" s="238">
        <f>IF(N432="základní",J432,0)</f>
        <v>0</v>
      </c>
      <c r="BF432" s="238">
        <f>IF(N432="snížená",J432,0)</f>
        <v>0</v>
      </c>
      <c r="BG432" s="238">
        <f>IF(N432="zákl. přenesená",J432,0)</f>
        <v>0</v>
      </c>
      <c r="BH432" s="238">
        <f>IF(N432="sníž. přenesená",J432,0)</f>
        <v>0</v>
      </c>
      <c r="BI432" s="238">
        <f>IF(N432="nulová",J432,0)</f>
        <v>0</v>
      </c>
      <c r="BJ432" s="17" t="s">
        <v>80</v>
      </c>
      <c r="BK432" s="238">
        <f>ROUND(I432*H432,2)</f>
        <v>0</v>
      </c>
      <c r="BL432" s="17" t="s">
        <v>138</v>
      </c>
      <c r="BM432" s="237" t="s">
        <v>595</v>
      </c>
    </row>
    <row r="433" s="2" customFormat="1">
      <c r="A433" s="38"/>
      <c r="B433" s="39"/>
      <c r="C433" s="40"/>
      <c r="D433" s="239" t="s">
        <v>140</v>
      </c>
      <c r="E433" s="40"/>
      <c r="F433" s="240" t="s">
        <v>596</v>
      </c>
      <c r="G433" s="40"/>
      <c r="H433" s="40"/>
      <c r="I433" s="241"/>
      <c r="J433" s="40"/>
      <c r="K433" s="40"/>
      <c r="L433" s="44"/>
      <c r="M433" s="242"/>
      <c r="N433" s="243"/>
      <c r="O433" s="91"/>
      <c r="P433" s="91"/>
      <c r="Q433" s="91"/>
      <c r="R433" s="91"/>
      <c r="S433" s="91"/>
      <c r="T433" s="92"/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T433" s="17" t="s">
        <v>140</v>
      </c>
      <c r="AU433" s="17" t="s">
        <v>82</v>
      </c>
    </row>
    <row r="434" s="13" customFormat="1">
      <c r="A434" s="13"/>
      <c r="B434" s="244"/>
      <c r="C434" s="245"/>
      <c r="D434" s="239" t="s">
        <v>142</v>
      </c>
      <c r="E434" s="246" t="s">
        <v>1</v>
      </c>
      <c r="F434" s="247" t="s">
        <v>597</v>
      </c>
      <c r="G434" s="245"/>
      <c r="H434" s="246" t="s">
        <v>1</v>
      </c>
      <c r="I434" s="248"/>
      <c r="J434" s="245"/>
      <c r="K434" s="245"/>
      <c r="L434" s="249"/>
      <c r="M434" s="250"/>
      <c r="N434" s="251"/>
      <c r="O434" s="251"/>
      <c r="P434" s="251"/>
      <c r="Q434" s="251"/>
      <c r="R434" s="251"/>
      <c r="S434" s="251"/>
      <c r="T434" s="252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53" t="s">
        <v>142</v>
      </c>
      <c r="AU434" s="253" t="s">
        <v>82</v>
      </c>
      <c r="AV434" s="13" t="s">
        <v>80</v>
      </c>
      <c r="AW434" s="13" t="s">
        <v>30</v>
      </c>
      <c r="AX434" s="13" t="s">
        <v>73</v>
      </c>
      <c r="AY434" s="253" t="s">
        <v>131</v>
      </c>
    </row>
    <row r="435" s="14" customFormat="1">
      <c r="A435" s="14"/>
      <c r="B435" s="254"/>
      <c r="C435" s="255"/>
      <c r="D435" s="239" t="s">
        <v>142</v>
      </c>
      <c r="E435" s="256" t="s">
        <v>1</v>
      </c>
      <c r="F435" s="257" t="s">
        <v>598</v>
      </c>
      <c r="G435" s="255"/>
      <c r="H435" s="258">
        <v>0.248</v>
      </c>
      <c r="I435" s="259"/>
      <c r="J435" s="255"/>
      <c r="K435" s="255"/>
      <c r="L435" s="260"/>
      <c r="M435" s="261"/>
      <c r="N435" s="262"/>
      <c r="O435" s="262"/>
      <c r="P435" s="262"/>
      <c r="Q435" s="262"/>
      <c r="R435" s="262"/>
      <c r="S435" s="262"/>
      <c r="T435" s="263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64" t="s">
        <v>142</v>
      </c>
      <c r="AU435" s="264" t="s">
        <v>82</v>
      </c>
      <c r="AV435" s="14" t="s">
        <v>82</v>
      </c>
      <c r="AW435" s="14" t="s">
        <v>30</v>
      </c>
      <c r="AX435" s="14" t="s">
        <v>80</v>
      </c>
      <c r="AY435" s="264" t="s">
        <v>131</v>
      </c>
    </row>
    <row r="436" s="2" customFormat="1">
      <c r="A436" s="38"/>
      <c r="B436" s="39"/>
      <c r="C436" s="226" t="s">
        <v>599</v>
      </c>
      <c r="D436" s="226" t="s">
        <v>133</v>
      </c>
      <c r="E436" s="227" t="s">
        <v>600</v>
      </c>
      <c r="F436" s="228" t="s">
        <v>601</v>
      </c>
      <c r="G436" s="229" t="s">
        <v>246</v>
      </c>
      <c r="H436" s="230">
        <v>113.26600000000001</v>
      </c>
      <c r="I436" s="231"/>
      <c r="J436" s="232">
        <f>ROUND(I436*H436,2)</f>
        <v>0</v>
      </c>
      <c r="K436" s="228" t="s">
        <v>137</v>
      </c>
      <c r="L436" s="44"/>
      <c r="M436" s="233" t="s">
        <v>1</v>
      </c>
      <c r="N436" s="234" t="s">
        <v>38</v>
      </c>
      <c r="O436" s="91"/>
      <c r="P436" s="235">
        <f>O436*H436</f>
        <v>0</v>
      </c>
      <c r="Q436" s="235">
        <v>0</v>
      </c>
      <c r="R436" s="235">
        <f>Q436*H436</f>
        <v>0</v>
      </c>
      <c r="S436" s="235">
        <v>0</v>
      </c>
      <c r="T436" s="236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37" t="s">
        <v>138</v>
      </c>
      <c r="AT436" s="237" t="s">
        <v>133</v>
      </c>
      <c r="AU436" s="237" t="s">
        <v>82</v>
      </c>
      <c r="AY436" s="17" t="s">
        <v>131</v>
      </c>
      <c r="BE436" s="238">
        <f>IF(N436="základní",J436,0)</f>
        <v>0</v>
      </c>
      <c r="BF436" s="238">
        <f>IF(N436="snížená",J436,0)</f>
        <v>0</v>
      </c>
      <c r="BG436" s="238">
        <f>IF(N436="zákl. přenesená",J436,0)</f>
        <v>0</v>
      </c>
      <c r="BH436" s="238">
        <f>IF(N436="sníž. přenesená",J436,0)</f>
        <v>0</v>
      </c>
      <c r="BI436" s="238">
        <f>IF(N436="nulová",J436,0)</f>
        <v>0</v>
      </c>
      <c r="BJ436" s="17" t="s">
        <v>80</v>
      </c>
      <c r="BK436" s="238">
        <f>ROUND(I436*H436,2)</f>
        <v>0</v>
      </c>
      <c r="BL436" s="17" t="s">
        <v>138</v>
      </c>
      <c r="BM436" s="237" t="s">
        <v>602</v>
      </c>
    </row>
    <row r="437" s="2" customFormat="1">
      <c r="A437" s="38"/>
      <c r="B437" s="39"/>
      <c r="C437" s="40"/>
      <c r="D437" s="239" t="s">
        <v>140</v>
      </c>
      <c r="E437" s="40"/>
      <c r="F437" s="240" t="s">
        <v>603</v>
      </c>
      <c r="G437" s="40"/>
      <c r="H437" s="40"/>
      <c r="I437" s="241"/>
      <c r="J437" s="40"/>
      <c r="K437" s="40"/>
      <c r="L437" s="44"/>
      <c r="M437" s="242"/>
      <c r="N437" s="243"/>
      <c r="O437" s="91"/>
      <c r="P437" s="91"/>
      <c r="Q437" s="91"/>
      <c r="R437" s="91"/>
      <c r="S437" s="91"/>
      <c r="T437" s="92"/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T437" s="17" t="s">
        <v>140</v>
      </c>
      <c r="AU437" s="17" t="s">
        <v>82</v>
      </c>
    </row>
    <row r="438" s="2" customFormat="1">
      <c r="A438" s="38"/>
      <c r="B438" s="39"/>
      <c r="C438" s="40"/>
      <c r="D438" s="239" t="s">
        <v>162</v>
      </c>
      <c r="E438" s="40"/>
      <c r="F438" s="276" t="s">
        <v>604</v>
      </c>
      <c r="G438" s="40"/>
      <c r="H438" s="40"/>
      <c r="I438" s="241"/>
      <c r="J438" s="40"/>
      <c r="K438" s="40"/>
      <c r="L438" s="44"/>
      <c r="M438" s="242"/>
      <c r="N438" s="243"/>
      <c r="O438" s="91"/>
      <c r="P438" s="91"/>
      <c r="Q438" s="91"/>
      <c r="R438" s="91"/>
      <c r="S438" s="91"/>
      <c r="T438" s="92"/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T438" s="17" t="s">
        <v>162</v>
      </c>
      <c r="AU438" s="17" t="s">
        <v>82</v>
      </c>
    </row>
    <row r="439" s="13" customFormat="1">
      <c r="A439" s="13"/>
      <c r="B439" s="244"/>
      <c r="C439" s="245"/>
      <c r="D439" s="239" t="s">
        <v>142</v>
      </c>
      <c r="E439" s="246" t="s">
        <v>1</v>
      </c>
      <c r="F439" s="247" t="s">
        <v>605</v>
      </c>
      <c r="G439" s="245"/>
      <c r="H439" s="246" t="s">
        <v>1</v>
      </c>
      <c r="I439" s="248"/>
      <c r="J439" s="245"/>
      <c r="K439" s="245"/>
      <c r="L439" s="249"/>
      <c r="M439" s="250"/>
      <c r="N439" s="251"/>
      <c r="O439" s="251"/>
      <c r="P439" s="251"/>
      <c r="Q439" s="251"/>
      <c r="R439" s="251"/>
      <c r="S439" s="251"/>
      <c r="T439" s="252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53" t="s">
        <v>142</v>
      </c>
      <c r="AU439" s="253" t="s">
        <v>82</v>
      </c>
      <c r="AV439" s="13" t="s">
        <v>80</v>
      </c>
      <c r="AW439" s="13" t="s">
        <v>30</v>
      </c>
      <c r="AX439" s="13" t="s">
        <v>73</v>
      </c>
      <c r="AY439" s="253" t="s">
        <v>131</v>
      </c>
    </row>
    <row r="440" s="14" customFormat="1">
      <c r="A440" s="14"/>
      <c r="B440" s="254"/>
      <c r="C440" s="255"/>
      <c r="D440" s="239" t="s">
        <v>142</v>
      </c>
      <c r="E440" s="256" t="s">
        <v>1</v>
      </c>
      <c r="F440" s="257" t="s">
        <v>606</v>
      </c>
      <c r="G440" s="255"/>
      <c r="H440" s="258">
        <v>113.26600000000001</v>
      </c>
      <c r="I440" s="259"/>
      <c r="J440" s="255"/>
      <c r="K440" s="255"/>
      <c r="L440" s="260"/>
      <c r="M440" s="261"/>
      <c r="N440" s="262"/>
      <c r="O440" s="262"/>
      <c r="P440" s="262"/>
      <c r="Q440" s="262"/>
      <c r="R440" s="262"/>
      <c r="S440" s="262"/>
      <c r="T440" s="263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64" t="s">
        <v>142</v>
      </c>
      <c r="AU440" s="264" t="s">
        <v>82</v>
      </c>
      <c r="AV440" s="14" t="s">
        <v>82</v>
      </c>
      <c r="AW440" s="14" t="s">
        <v>30</v>
      </c>
      <c r="AX440" s="14" t="s">
        <v>80</v>
      </c>
      <c r="AY440" s="264" t="s">
        <v>131</v>
      </c>
    </row>
    <row r="441" s="2" customFormat="1" ht="44.25" customHeight="1">
      <c r="A441" s="38"/>
      <c r="B441" s="39"/>
      <c r="C441" s="226" t="s">
        <v>607</v>
      </c>
      <c r="D441" s="226" t="s">
        <v>133</v>
      </c>
      <c r="E441" s="227" t="s">
        <v>608</v>
      </c>
      <c r="F441" s="228" t="s">
        <v>248</v>
      </c>
      <c r="G441" s="229" t="s">
        <v>246</v>
      </c>
      <c r="H441" s="230">
        <v>135.22200000000001</v>
      </c>
      <c r="I441" s="231"/>
      <c r="J441" s="232">
        <f>ROUND(I441*H441,2)</f>
        <v>0</v>
      </c>
      <c r="K441" s="228" t="s">
        <v>137</v>
      </c>
      <c r="L441" s="44"/>
      <c r="M441" s="233" t="s">
        <v>1</v>
      </c>
      <c r="N441" s="234" t="s">
        <v>38</v>
      </c>
      <c r="O441" s="91"/>
      <c r="P441" s="235">
        <f>O441*H441</f>
        <v>0</v>
      </c>
      <c r="Q441" s="235">
        <v>0</v>
      </c>
      <c r="R441" s="235">
        <f>Q441*H441</f>
        <v>0</v>
      </c>
      <c r="S441" s="235">
        <v>0</v>
      </c>
      <c r="T441" s="236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37" t="s">
        <v>138</v>
      </c>
      <c r="AT441" s="237" t="s">
        <v>133</v>
      </c>
      <c r="AU441" s="237" t="s">
        <v>82</v>
      </c>
      <c r="AY441" s="17" t="s">
        <v>131</v>
      </c>
      <c r="BE441" s="238">
        <f>IF(N441="základní",J441,0)</f>
        <v>0</v>
      </c>
      <c r="BF441" s="238">
        <f>IF(N441="snížená",J441,0)</f>
        <v>0</v>
      </c>
      <c r="BG441" s="238">
        <f>IF(N441="zákl. přenesená",J441,0)</f>
        <v>0</v>
      </c>
      <c r="BH441" s="238">
        <f>IF(N441="sníž. přenesená",J441,0)</f>
        <v>0</v>
      </c>
      <c r="BI441" s="238">
        <f>IF(N441="nulová",J441,0)</f>
        <v>0</v>
      </c>
      <c r="BJ441" s="17" t="s">
        <v>80</v>
      </c>
      <c r="BK441" s="238">
        <f>ROUND(I441*H441,2)</f>
        <v>0</v>
      </c>
      <c r="BL441" s="17" t="s">
        <v>138</v>
      </c>
      <c r="BM441" s="237" t="s">
        <v>609</v>
      </c>
    </row>
    <row r="442" s="2" customFormat="1">
      <c r="A442" s="38"/>
      <c r="B442" s="39"/>
      <c r="C442" s="40"/>
      <c r="D442" s="239" t="s">
        <v>140</v>
      </c>
      <c r="E442" s="40"/>
      <c r="F442" s="240" t="s">
        <v>248</v>
      </c>
      <c r="G442" s="40"/>
      <c r="H442" s="40"/>
      <c r="I442" s="241"/>
      <c r="J442" s="40"/>
      <c r="K442" s="40"/>
      <c r="L442" s="44"/>
      <c r="M442" s="242"/>
      <c r="N442" s="243"/>
      <c r="O442" s="91"/>
      <c r="P442" s="91"/>
      <c r="Q442" s="91"/>
      <c r="R442" s="91"/>
      <c r="S442" s="91"/>
      <c r="T442" s="92"/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T442" s="17" t="s">
        <v>140</v>
      </c>
      <c r="AU442" s="17" t="s">
        <v>82</v>
      </c>
    </row>
    <row r="443" s="13" customFormat="1">
      <c r="A443" s="13"/>
      <c r="B443" s="244"/>
      <c r="C443" s="245"/>
      <c r="D443" s="239" t="s">
        <v>142</v>
      </c>
      <c r="E443" s="246" t="s">
        <v>1</v>
      </c>
      <c r="F443" s="247" t="s">
        <v>610</v>
      </c>
      <c r="G443" s="245"/>
      <c r="H443" s="246" t="s">
        <v>1</v>
      </c>
      <c r="I443" s="248"/>
      <c r="J443" s="245"/>
      <c r="K443" s="245"/>
      <c r="L443" s="249"/>
      <c r="M443" s="250"/>
      <c r="N443" s="251"/>
      <c r="O443" s="251"/>
      <c r="P443" s="251"/>
      <c r="Q443" s="251"/>
      <c r="R443" s="251"/>
      <c r="S443" s="251"/>
      <c r="T443" s="252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53" t="s">
        <v>142</v>
      </c>
      <c r="AU443" s="253" t="s">
        <v>82</v>
      </c>
      <c r="AV443" s="13" t="s">
        <v>80</v>
      </c>
      <c r="AW443" s="13" t="s">
        <v>30</v>
      </c>
      <c r="AX443" s="13" t="s">
        <v>73</v>
      </c>
      <c r="AY443" s="253" t="s">
        <v>131</v>
      </c>
    </row>
    <row r="444" s="14" customFormat="1">
      <c r="A444" s="14"/>
      <c r="B444" s="254"/>
      <c r="C444" s="255"/>
      <c r="D444" s="239" t="s">
        <v>142</v>
      </c>
      <c r="E444" s="256" t="s">
        <v>1</v>
      </c>
      <c r="F444" s="257" t="s">
        <v>611</v>
      </c>
      <c r="G444" s="255"/>
      <c r="H444" s="258">
        <v>135.22200000000001</v>
      </c>
      <c r="I444" s="259"/>
      <c r="J444" s="255"/>
      <c r="K444" s="255"/>
      <c r="L444" s="260"/>
      <c r="M444" s="261"/>
      <c r="N444" s="262"/>
      <c r="O444" s="262"/>
      <c r="P444" s="262"/>
      <c r="Q444" s="262"/>
      <c r="R444" s="262"/>
      <c r="S444" s="262"/>
      <c r="T444" s="263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64" t="s">
        <v>142</v>
      </c>
      <c r="AU444" s="264" t="s">
        <v>82</v>
      </c>
      <c r="AV444" s="14" t="s">
        <v>82</v>
      </c>
      <c r="AW444" s="14" t="s">
        <v>30</v>
      </c>
      <c r="AX444" s="14" t="s">
        <v>80</v>
      </c>
      <c r="AY444" s="264" t="s">
        <v>131</v>
      </c>
    </row>
    <row r="445" s="2" customFormat="1">
      <c r="A445" s="38"/>
      <c r="B445" s="39"/>
      <c r="C445" s="226" t="s">
        <v>612</v>
      </c>
      <c r="D445" s="226" t="s">
        <v>133</v>
      </c>
      <c r="E445" s="227" t="s">
        <v>613</v>
      </c>
      <c r="F445" s="228" t="s">
        <v>614</v>
      </c>
      <c r="G445" s="229" t="s">
        <v>246</v>
      </c>
      <c r="H445" s="230">
        <v>248.797</v>
      </c>
      <c r="I445" s="231"/>
      <c r="J445" s="232">
        <f>ROUND(I445*H445,2)</f>
        <v>0</v>
      </c>
      <c r="K445" s="228" t="s">
        <v>137</v>
      </c>
      <c r="L445" s="44"/>
      <c r="M445" s="233" t="s">
        <v>1</v>
      </c>
      <c r="N445" s="234" t="s">
        <v>38</v>
      </c>
      <c r="O445" s="91"/>
      <c r="P445" s="235">
        <f>O445*H445</f>
        <v>0</v>
      </c>
      <c r="Q445" s="235">
        <v>0</v>
      </c>
      <c r="R445" s="235">
        <f>Q445*H445</f>
        <v>0</v>
      </c>
      <c r="S445" s="235">
        <v>0</v>
      </c>
      <c r="T445" s="236">
        <f>S445*H445</f>
        <v>0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237" t="s">
        <v>138</v>
      </c>
      <c r="AT445" s="237" t="s">
        <v>133</v>
      </c>
      <c r="AU445" s="237" t="s">
        <v>82</v>
      </c>
      <c r="AY445" s="17" t="s">
        <v>131</v>
      </c>
      <c r="BE445" s="238">
        <f>IF(N445="základní",J445,0)</f>
        <v>0</v>
      </c>
      <c r="BF445" s="238">
        <f>IF(N445="snížená",J445,0)</f>
        <v>0</v>
      </c>
      <c r="BG445" s="238">
        <f>IF(N445="zákl. přenesená",J445,0)</f>
        <v>0</v>
      </c>
      <c r="BH445" s="238">
        <f>IF(N445="sníž. přenesená",J445,0)</f>
        <v>0</v>
      </c>
      <c r="BI445" s="238">
        <f>IF(N445="nulová",J445,0)</f>
        <v>0</v>
      </c>
      <c r="BJ445" s="17" t="s">
        <v>80</v>
      </c>
      <c r="BK445" s="238">
        <f>ROUND(I445*H445,2)</f>
        <v>0</v>
      </c>
      <c r="BL445" s="17" t="s">
        <v>138</v>
      </c>
      <c r="BM445" s="237" t="s">
        <v>615</v>
      </c>
    </row>
    <row r="446" s="2" customFormat="1">
      <c r="A446" s="38"/>
      <c r="B446" s="39"/>
      <c r="C446" s="40"/>
      <c r="D446" s="239" t="s">
        <v>140</v>
      </c>
      <c r="E446" s="40"/>
      <c r="F446" s="240" t="s">
        <v>616</v>
      </c>
      <c r="G446" s="40"/>
      <c r="H446" s="40"/>
      <c r="I446" s="241"/>
      <c r="J446" s="40"/>
      <c r="K446" s="40"/>
      <c r="L446" s="44"/>
      <c r="M446" s="242"/>
      <c r="N446" s="243"/>
      <c r="O446" s="91"/>
      <c r="P446" s="91"/>
      <c r="Q446" s="91"/>
      <c r="R446" s="91"/>
      <c r="S446" s="91"/>
      <c r="T446" s="92"/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T446" s="17" t="s">
        <v>140</v>
      </c>
      <c r="AU446" s="17" t="s">
        <v>82</v>
      </c>
    </row>
    <row r="447" s="13" customFormat="1">
      <c r="A447" s="13"/>
      <c r="B447" s="244"/>
      <c r="C447" s="245"/>
      <c r="D447" s="239" t="s">
        <v>142</v>
      </c>
      <c r="E447" s="246" t="s">
        <v>1</v>
      </c>
      <c r="F447" s="247" t="s">
        <v>617</v>
      </c>
      <c r="G447" s="245"/>
      <c r="H447" s="246" t="s">
        <v>1</v>
      </c>
      <c r="I447" s="248"/>
      <c r="J447" s="245"/>
      <c r="K447" s="245"/>
      <c r="L447" s="249"/>
      <c r="M447" s="250"/>
      <c r="N447" s="251"/>
      <c r="O447" s="251"/>
      <c r="P447" s="251"/>
      <c r="Q447" s="251"/>
      <c r="R447" s="251"/>
      <c r="S447" s="251"/>
      <c r="T447" s="252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53" t="s">
        <v>142</v>
      </c>
      <c r="AU447" s="253" t="s">
        <v>82</v>
      </c>
      <c r="AV447" s="13" t="s">
        <v>80</v>
      </c>
      <c r="AW447" s="13" t="s">
        <v>30</v>
      </c>
      <c r="AX447" s="13" t="s">
        <v>73</v>
      </c>
      <c r="AY447" s="253" t="s">
        <v>131</v>
      </c>
    </row>
    <row r="448" s="14" customFormat="1">
      <c r="A448" s="14"/>
      <c r="B448" s="254"/>
      <c r="C448" s="255"/>
      <c r="D448" s="239" t="s">
        <v>142</v>
      </c>
      <c r="E448" s="256" t="s">
        <v>1</v>
      </c>
      <c r="F448" s="257" t="s">
        <v>618</v>
      </c>
      <c r="G448" s="255"/>
      <c r="H448" s="258">
        <v>248.73599999999999</v>
      </c>
      <c r="I448" s="259"/>
      <c r="J448" s="255"/>
      <c r="K448" s="255"/>
      <c r="L448" s="260"/>
      <c r="M448" s="261"/>
      <c r="N448" s="262"/>
      <c r="O448" s="262"/>
      <c r="P448" s="262"/>
      <c r="Q448" s="262"/>
      <c r="R448" s="262"/>
      <c r="S448" s="262"/>
      <c r="T448" s="263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64" t="s">
        <v>142</v>
      </c>
      <c r="AU448" s="264" t="s">
        <v>82</v>
      </c>
      <c r="AV448" s="14" t="s">
        <v>82</v>
      </c>
      <c r="AW448" s="14" t="s">
        <v>30</v>
      </c>
      <c r="AX448" s="14" t="s">
        <v>73</v>
      </c>
      <c r="AY448" s="264" t="s">
        <v>131</v>
      </c>
    </row>
    <row r="449" s="13" customFormat="1">
      <c r="A449" s="13"/>
      <c r="B449" s="244"/>
      <c r="C449" s="245"/>
      <c r="D449" s="239" t="s">
        <v>142</v>
      </c>
      <c r="E449" s="246" t="s">
        <v>1</v>
      </c>
      <c r="F449" s="247" t="s">
        <v>619</v>
      </c>
      <c r="G449" s="245"/>
      <c r="H449" s="246" t="s">
        <v>1</v>
      </c>
      <c r="I449" s="248"/>
      <c r="J449" s="245"/>
      <c r="K449" s="245"/>
      <c r="L449" s="249"/>
      <c r="M449" s="250"/>
      <c r="N449" s="251"/>
      <c r="O449" s="251"/>
      <c r="P449" s="251"/>
      <c r="Q449" s="251"/>
      <c r="R449" s="251"/>
      <c r="S449" s="251"/>
      <c r="T449" s="252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53" t="s">
        <v>142</v>
      </c>
      <c r="AU449" s="253" t="s">
        <v>82</v>
      </c>
      <c r="AV449" s="13" t="s">
        <v>80</v>
      </c>
      <c r="AW449" s="13" t="s">
        <v>30</v>
      </c>
      <c r="AX449" s="13" t="s">
        <v>73</v>
      </c>
      <c r="AY449" s="253" t="s">
        <v>131</v>
      </c>
    </row>
    <row r="450" s="14" customFormat="1">
      <c r="A450" s="14"/>
      <c r="B450" s="254"/>
      <c r="C450" s="255"/>
      <c r="D450" s="239" t="s">
        <v>142</v>
      </c>
      <c r="E450" s="256" t="s">
        <v>1</v>
      </c>
      <c r="F450" s="257" t="s">
        <v>620</v>
      </c>
      <c r="G450" s="255"/>
      <c r="H450" s="258">
        <v>0.060999999999999999</v>
      </c>
      <c r="I450" s="259"/>
      <c r="J450" s="255"/>
      <c r="K450" s="255"/>
      <c r="L450" s="260"/>
      <c r="M450" s="261"/>
      <c r="N450" s="262"/>
      <c r="O450" s="262"/>
      <c r="P450" s="262"/>
      <c r="Q450" s="262"/>
      <c r="R450" s="262"/>
      <c r="S450" s="262"/>
      <c r="T450" s="263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64" t="s">
        <v>142</v>
      </c>
      <c r="AU450" s="264" t="s">
        <v>82</v>
      </c>
      <c r="AV450" s="14" t="s">
        <v>82</v>
      </c>
      <c r="AW450" s="14" t="s">
        <v>30</v>
      </c>
      <c r="AX450" s="14" t="s">
        <v>73</v>
      </c>
      <c r="AY450" s="264" t="s">
        <v>131</v>
      </c>
    </row>
    <row r="451" s="15" customFormat="1">
      <c r="A451" s="15"/>
      <c r="B451" s="265"/>
      <c r="C451" s="266"/>
      <c r="D451" s="239" t="s">
        <v>142</v>
      </c>
      <c r="E451" s="267" t="s">
        <v>1</v>
      </c>
      <c r="F451" s="268" t="s">
        <v>147</v>
      </c>
      <c r="G451" s="266"/>
      <c r="H451" s="269">
        <v>248.797</v>
      </c>
      <c r="I451" s="270"/>
      <c r="J451" s="266"/>
      <c r="K451" s="266"/>
      <c r="L451" s="271"/>
      <c r="M451" s="272"/>
      <c r="N451" s="273"/>
      <c r="O451" s="273"/>
      <c r="P451" s="273"/>
      <c r="Q451" s="273"/>
      <c r="R451" s="273"/>
      <c r="S451" s="273"/>
      <c r="T451" s="274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75" t="s">
        <v>142</v>
      </c>
      <c r="AU451" s="275" t="s">
        <v>82</v>
      </c>
      <c r="AV451" s="15" t="s">
        <v>138</v>
      </c>
      <c r="AW451" s="15" t="s">
        <v>30</v>
      </c>
      <c r="AX451" s="15" t="s">
        <v>80</v>
      </c>
      <c r="AY451" s="275" t="s">
        <v>131</v>
      </c>
    </row>
    <row r="452" s="2" customFormat="1" ht="16.5" customHeight="1">
      <c r="A452" s="38"/>
      <c r="B452" s="39"/>
      <c r="C452" s="226" t="s">
        <v>621</v>
      </c>
      <c r="D452" s="226" t="s">
        <v>133</v>
      </c>
      <c r="E452" s="227" t="s">
        <v>622</v>
      </c>
      <c r="F452" s="228" t="s">
        <v>623</v>
      </c>
      <c r="G452" s="229" t="s">
        <v>246</v>
      </c>
      <c r="H452" s="230">
        <v>995.18799999999999</v>
      </c>
      <c r="I452" s="231"/>
      <c r="J452" s="232">
        <f>ROUND(I452*H452,2)</f>
        <v>0</v>
      </c>
      <c r="K452" s="228" t="s">
        <v>137</v>
      </c>
      <c r="L452" s="44"/>
      <c r="M452" s="233" t="s">
        <v>1</v>
      </c>
      <c r="N452" s="234" t="s">
        <v>38</v>
      </c>
      <c r="O452" s="91"/>
      <c r="P452" s="235">
        <f>O452*H452</f>
        <v>0</v>
      </c>
      <c r="Q452" s="235">
        <v>0</v>
      </c>
      <c r="R452" s="235">
        <f>Q452*H452</f>
        <v>0</v>
      </c>
      <c r="S452" s="235">
        <v>0</v>
      </c>
      <c r="T452" s="236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37" t="s">
        <v>138</v>
      </c>
      <c r="AT452" s="237" t="s">
        <v>133</v>
      </c>
      <c r="AU452" s="237" t="s">
        <v>82</v>
      </c>
      <c r="AY452" s="17" t="s">
        <v>131</v>
      </c>
      <c r="BE452" s="238">
        <f>IF(N452="základní",J452,0)</f>
        <v>0</v>
      </c>
      <c r="BF452" s="238">
        <f>IF(N452="snížená",J452,0)</f>
        <v>0</v>
      </c>
      <c r="BG452" s="238">
        <f>IF(N452="zákl. přenesená",J452,0)</f>
        <v>0</v>
      </c>
      <c r="BH452" s="238">
        <f>IF(N452="sníž. přenesená",J452,0)</f>
        <v>0</v>
      </c>
      <c r="BI452" s="238">
        <f>IF(N452="nulová",J452,0)</f>
        <v>0</v>
      </c>
      <c r="BJ452" s="17" t="s">
        <v>80</v>
      </c>
      <c r="BK452" s="238">
        <f>ROUND(I452*H452,2)</f>
        <v>0</v>
      </c>
      <c r="BL452" s="17" t="s">
        <v>138</v>
      </c>
      <c r="BM452" s="237" t="s">
        <v>624</v>
      </c>
    </row>
    <row r="453" s="2" customFormat="1">
      <c r="A453" s="38"/>
      <c r="B453" s="39"/>
      <c r="C453" s="40"/>
      <c r="D453" s="239" t="s">
        <v>140</v>
      </c>
      <c r="E453" s="40"/>
      <c r="F453" s="240" t="s">
        <v>625</v>
      </c>
      <c r="G453" s="40"/>
      <c r="H453" s="40"/>
      <c r="I453" s="241"/>
      <c r="J453" s="40"/>
      <c r="K453" s="40"/>
      <c r="L453" s="44"/>
      <c r="M453" s="242"/>
      <c r="N453" s="243"/>
      <c r="O453" s="91"/>
      <c r="P453" s="91"/>
      <c r="Q453" s="91"/>
      <c r="R453" s="91"/>
      <c r="S453" s="91"/>
      <c r="T453" s="92"/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T453" s="17" t="s">
        <v>140</v>
      </c>
      <c r="AU453" s="17" t="s">
        <v>82</v>
      </c>
    </row>
    <row r="454" s="2" customFormat="1">
      <c r="A454" s="38"/>
      <c r="B454" s="39"/>
      <c r="C454" s="40"/>
      <c r="D454" s="239" t="s">
        <v>162</v>
      </c>
      <c r="E454" s="40"/>
      <c r="F454" s="276" t="s">
        <v>626</v>
      </c>
      <c r="G454" s="40"/>
      <c r="H454" s="40"/>
      <c r="I454" s="241"/>
      <c r="J454" s="40"/>
      <c r="K454" s="40"/>
      <c r="L454" s="44"/>
      <c r="M454" s="242"/>
      <c r="N454" s="243"/>
      <c r="O454" s="91"/>
      <c r="P454" s="91"/>
      <c r="Q454" s="91"/>
      <c r="R454" s="91"/>
      <c r="S454" s="91"/>
      <c r="T454" s="92"/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T454" s="17" t="s">
        <v>162</v>
      </c>
      <c r="AU454" s="17" t="s">
        <v>82</v>
      </c>
    </row>
    <row r="455" s="14" customFormat="1">
      <c r="A455" s="14"/>
      <c r="B455" s="254"/>
      <c r="C455" s="255"/>
      <c r="D455" s="239" t="s">
        <v>142</v>
      </c>
      <c r="E455" s="256" t="s">
        <v>1</v>
      </c>
      <c r="F455" s="257" t="s">
        <v>627</v>
      </c>
      <c r="G455" s="255"/>
      <c r="H455" s="258">
        <v>995.18799999999999</v>
      </c>
      <c r="I455" s="259"/>
      <c r="J455" s="255"/>
      <c r="K455" s="255"/>
      <c r="L455" s="260"/>
      <c r="M455" s="261"/>
      <c r="N455" s="262"/>
      <c r="O455" s="262"/>
      <c r="P455" s="262"/>
      <c r="Q455" s="262"/>
      <c r="R455" s="262"/>
      <c r="S455" s="262"/>
      <c r="T455" s="263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64" t="s">
        <v>142</v>
      </c>
      <c r="AU455" s="264" t="s">
        <v>82</v>
      </c>
      <c r="AV455" s="14" t="s">
        <v>82</v>
      </c>
      <c r="AW455" s="14" t="s">
        <v>30</v>
      </c>
      <c r="AX455" s="14" t="s">
        <v>80</v>
      </c>
      <c r="AY455" s="264" t="s">
        <v>131</v>
      </c>
    </row>
    <row r="456" s="2" customFormat="1">
      <c r="A456" s="38"/>
      <c r="B456" s="39"/>
      <c r="C456" s="226" t="s">
        <v>628</v>
      </c>
      <c r="D456" s="226" t="s">
        <v>133</v>
      </c>
      <c r="E456" s="227" t="s">
        <v>629</v>
      </c>
      <c r="F456" s="228" t="s">
        <v>630</v>
      </c>
      <c r="G456" s="229" t="s">
        <v>246</v>
      </c>
      <c r="H456" s="230">
        <v>120.405</v>
      </c>
      <c r="I456" s="231"/>
      <c r="J456" s="232">
        <f>ROUND(I456*H456,2)</f>
        <v>0</v>
      </c>
      <c r="K456" s="228" t="s">
        <v>137</v>
      </c>
      <c r="L456" s="44"/>
      <c r="M456" s="233" t="s">
        <v>1</v>
      </c>
      <c r="N456" s="234" t="s">
        <v>38</v>
      </c>
      <c r="O456" s="91"/>
      <c r="P456" s="235">
        <f>O456*H456</f>
        <v>0</v>
      </c>
      <c r="Q456" s="235">
        <v>0</v>
      </c>
      <c r="R456" s="235">
        <f>Q456*H456</f>
        <v>0</v>
      </c>
      <c r="S456" s="235">
        <v>0</v>
      </c>
      <c r="T456" s="236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37" t="s">
        <v>138</v>
      </c>
      <c r="AT456" s="237" t="s">
        <v>133</v>
      </c>
      <c r="AU456" s="237" t="s">
        <v>82</v>
      </c>
      <c r="AY456" s="17" t="s">
        <v>131</v>
      </c>
      <c r="BE456" s="238">
        <f>IF(N456="základní",J456,0)</f>
        <v>0</v>
      </c>
      <c r="BF456" s="238">
        <f>IF(N456="snížená",J456,0)</f>
        <v>0</v>
      </c>
      <c r="BG456" s="238">
        <f>IF(N456="zákl. přenesená",J456,0)</f>
        <v>0</v>
      </c>
      <c r="BH456" s="238">
        <f>IF(N456="sníž. přenesená",J456,0)</f>
        <v>0</v>
      </c>
      <c r="BI456" s="238">
        <f>IF(N456="nulová",J456,0)</f>
        <v>0</v>
      </c>
      <c r="BJ456" s="17" t="s">
        <v>80</v>
      </c>
      <c r="BK456" s="238">
        <f>ROUND(I456*H456,2)</f>
        <v>0</v>
      </c>
      <c r="BL456" s="17" t="s">
        <v>138</v>
      </c>
      <c r="BM456" s="237" t="s">
        <v>631</v>
      </c>
    </row>
    <row r="457" s="2" customFormat="1">
      <c r="A457" s="38"/>
      <c r="B457" s="39"/>
      <c r="C457" s="40"/>
      <c r="D457" s="239" t="s">
        <v>140</v>
      </c>
      <c r="E457" s="40"/>
      <c r="F457" s="240" t="s">
        <v>632</v>
      </c>
      <c r="G457" s="40"/>
      <c r="H457" s="40"/>
      <c r="I457" s="241"/>
      <c r="J457" s="40"/>
      <c r="K457" s="40"/>
      <c r="L457" s="44"/>
      <c r="M457" s="242"/>
      <c r="N457" s="243"/>
      <c r="O457" s="91"/>
      <c r="P457" s="91"/>
      <c r="Q457" s="91"/>
      <c r="R457" s="91"/>
      <c r="S457" s="91"/>
      <c r="T457" s="92"/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T457" s="17" t="s">
        <v>140</v>
      </c>
      <c r="AU457" s="17" t="s">
        <v>82</v>
      </c>
    </row>
    <row r="458" s="13" customFormat="1">
      <c r="A458" s="13"/>
      <c r="B458" s="244"/>
      <c r="C458" s="245"/>
      <c r="D458" s="239" t="s">
        <v>142</v>
      </c>
      <c r="E458" s="246" t="s">
        <v>1</v>
      </c>
      <c r="F458" s="247" t="s">
        <v>633</v>
      </c>
      <c r="G458" s="245"/>
      <c r="H458" s="246" t="s">
        <v>1</v>
      </c>
      <c r="I458" s="248"/>
      <c r="J458" s="245"/>
      <c r="K458" s="245"/>
      <c r="L458" s="249"/>
      <c r="M458" s="250"/>
      <c r="N458" s="251"/>
      <c r="O458" s="251"/>
      <c r="P458" s="251"/>
      <c r="Q458" s="251"/>
      <c r="R458" s="251"/>
      <c r="S458" s="251"/>
      <c r="T458" s="252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53" t="s">
        <v>142</v>
      </c>
      <c r="AU458" s="253" t="s">
        <v>82</v>
      </c>
      <c r="AV458" s="13" t="s">
        <v>80</v>
      </c>
      <c r="AW458" s="13" t="s">
        <v>30</v>
      </c>
      <c r="AX458" s="13" t="s">
        <v>73</v>
      </c>
      <c r="AY458" s="253" t="s">
        <v>131</v>
      </c>
    </row>
    <row r="459" s="14" customFormat="1">
      <c r="A459" s="14"/>
      <c r="B459" s="254"/>
      <c r="C459" s="255"/>
      <c r="D459" s="239" t="s">
        <v>142</v>
      </c>
      <c r="E459" s="256" t="s">
        <v>1</v>
      </c>
      <c r="F459" s="257" t="s">
        <v>634</v>
      </c>
      <c r="G459" s="255"/>
      <c r="H459" s="258">
        <v>120.405</v>
      </c>
      <c r="I459" s="259"/>
      <c r="J459" s="255"/>
      <c r="K459" s="255"/>
      <c r="L459" s="260"/>
      <c r="M459" s="261"/>
      <c r="N459" s="262"/>
      <c r="O459" s="262"/>
      <c r="P459" s="262"/>
      <c r="Q459" s="262"/>
      <c r="R459" s="262"/>
      <c r="S459" s="262"/>
      <c r="T459" s="263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64" t="s">
        <v>142</v>
      </c>
      <c r="AU459" s="264" t="s">
        <v>82</v>
      </c>
      <c r="AV459" s="14" t="s">
        <v>82</v>
      </c>
      <c r="AW459" s="14" t="s">
        <v>30</v>
      </c>
      <c r="AX459" s="14" t="s">
        <v>80</v>
      </c>
      <c r="AY459" s="264" t="s">
        <v>131</v>
      </c>
    </row>
    <row r="460" s="2" customFormat="1">
      <c r="A460" s="38"/>
      <c r="B460" s="39"/>
      <c r="C460" s="226" t="s">
        <v>635</v>
      </c>
      <c r="D460" s="226" t="s">
        <v>133</v>
      </c>
      <c r="E460" s="227" t="s">
        <v>636</v>
      </c>
      <c r="F460" s="228" t="s">
        <v>637</v>
      </c>
      <c r="G460" s="229" t="s">
        <v>246</v>
      </c>
      <c r="H460" s="230">
        <v>248.797</v>
      </c>
      <c r="I460" s="231"/>
      <c r="J460" s="232">
        <f>ROUND(I460*H460,2)</f>
        <v>0</v>
      </c>
      <c r="K460" s="228" t="s">
        <v>137</v>
      </c>
      <c r="L460" s="44"/>
      <c r="M460" s="233" t="s">
        <v>1</v>
      </c>
      <c r="N460" s="234" t="s">
        <v>38</v>
      </c>
      <c r="O460" s="91"/>
      <c r="P460" s="235">
        <f>O460*H460</f>
        <v>0</v>
      </c>
      <c r="Q460" s="235">
        <v>0</v>
      </c>
      <c r="R460" s="235">
        <f>Q460*H460</f>
        <v>0</v>
      </c>
      <c r="S460" s="235">
        <v>0</v>
      </c>
      <c r="T460" s="236">
        <f>S460*H460</f>
        <v>0</v>
      </c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R460" s="237" t="s">
        <v>138</v>
      </c>
      <c r="AT460" s="237" t="s">
        <v>133</v>
      </c>
      <c r="AU460" s="237" t="s">
        <v>82</v>
      </c>
      <c r="AY460" s="17" t="s">
        <v>131</v>
      </c>
      <c r="BE460" s="238">
        <f>IF(N460="základní",J460,0)</f>
        <v>0</v>
      </c>
      <c r="BF460" s="238">
        <f>IF(N460="snížená",J460,0)</f>
        <v>0</v>
      </c>
      <c r="BG460" s="238">
        <f>IF(N460="zákl. přenesená",J460,0)</f>
        <v>0</v>
      </c>
      <c r="BH460" s="238">
        <f>IF(N460="sníž. přenesená",J460,0)</f>
        <v>0</v>
      </c>
      <c r="BI460" s="238">
        <f>IF(N460="nulová",J460,0)</f>
        <v>0</v>
      </c>
      <c r="BJ460" s="17" t="s">
        <v>80</v>
      </c>
      <c r="BK460" s="238">
        <f>ROUND(I460*H460,2)</f>
        <v>0</v>
      </c>
      <c r="BL460" s="17" t="s">
        <v>138</v>
      </c>
      <c r="BM460" s="237" t="s">
        <v>638</v>
      </c>
    </row>
    <row r="461" s="2" customFormat="1">
      <c r="A461" s="38"/>
      <c r="B461" s="39"/>
      <c r="C461" s="40"/>
      <c r="D461" s="239" t="s">
        <v>140</v>
      </c>
      <c r="E461" s="40"/>
      <c r="F461" s="240" t="s">
        <v>639</v>
      </c>
      <c r="G461" s="40"/>
      <c r="H461" s="40"/>
      <c r="I461" s="241"/>
      <c r="J461" s="40"/>
      <c r="K461" s="40"/>
      <c r="L461" s="44"/>
      <c r="M461" s="242"/>
      <c r="N461" s="243"/>
      <c r="O461" s="91"/>
      <c r="P461" s="91"/>
      <c r="Q461" s="91"/>
      <c r="R461" s="91"/>
      <c r="S461" s="91"/>
      <c r="T461" s="92"/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T461" s="17" t="s">
        <v>140</v>
      </c>
      <c r="AU461" s="17" t="s">
        <v>82</v>
      </c>
    </row>
    <row r="462" s="2" customFormat="1">
      <c r="A462" s="38"/>
      <c r="B462" s="39"/>
      <c r="C462" s="226" t="s">
        <v>640</v>
      </c>
      <c r="D462" s="226" t="s">
        <v>133</v>
      </c>
      <c r="E462" s="227" t="s">
        <v>641</v>
      </c>
      <c r="F462" s="228" t="s">
        <v>642</v>
      </c>
      <c r="G462" s="229" t="s">
        <v>246</v>
      </c>
      <c r="H462" s="230">
        <v>240.81</v>
      </c>
      <c r="I462" s="231"/>
      <c r="J462" s="232">
        <f>ROUND(I462*H462,2)</f>
        <v>0</v>
      </c>
      <c r="K462" s="228" t="s">
        <v>137</v>
      </c>
      <c r="L462" s="44"/>
      <c r="M462" s="233" t="s">
        <v>1</v>
      </c>
      <c r="N462" s="234" t="s">
        <v>38</v>
      </c>
      <c r="O462" s="91"/>
      <c r="P462" s="235">
        <f>O462*H462</f>
        <v>0</v>
      </c>
      <c r="Q462" s="235">
        <v>0</v>
      </c>
      <c r="R462" s="235">
        <f>Q462*H462</f>
        <v>0</v>
      </c>
      <c r="S462" s="235">
        <v>0</v>
      </c>
      <c r="T462" s="236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37" t="s">
        <v>138</v>
      </c>
      <c r="AT462" s="237" t="s">
        <v>133</v>
      </c>
      <c r="AU462" s="237" t="s">
        <v>82</v>
      </c>
      <c r="AY462" s="17" t="s">
        <v>131</v>
      </c>
      <c r="BE462" s="238">
        <f>IF(N462="základní",J462,0)</f>
        <v>0</v>
      </c>
      <c r="BF462" s="238">
        <f>IF(N462="snížená",J462,0)</f>
        <v>0</v>
      </c>
      <c r="BG462" s="238">
        <f>IF(N462="zákl. přenesená",J462,0)</f>
        <v>0</v>
      </c>
      <c r="BH462" s="238">
        <f>IF(N462="sníž. přenesená",J462,0)</f>
        <v>0</v>
      </c>
      <c r="BI462" s="238">
        <f>IF(N462="nulová",J462,0)</f>
        <v>0</v>
      </c>
      <c r="BJ462" s="17" t="s">
        <v>80</v>
      </c>
      <c r="BK462" s="238">
        <f>ROUND(I462*H462,2)</f>
        <v>0</v>
      </c>
      <c r="BL462" s="17" t="s">
        <v>138</v>
      </c>
      <c r="BM462" s="237" t="s">
        <v>643</v>
      </c>
    </row>
    <row r="463" s="2" customFormat="1">
      <c r="A463" s="38"/>
      <c r="B463" s="39"/>
      <c r="C463" s="40"/>
      <c r="D463" s="239" t="s">
        <v>140</v>
      </c>
      <c r="E463" s="40"/>
      <c r="F463" s="240" t="s">
        <v>644</v>
      </c>
      <c r="G463" s="40"/>
      <c r="H463" s="40"/>
      <c r="I463" s="241"/>
      <c r="J463" s="40"/>
      <c r="K463" s="40"/>
      <c r="L463" s="44"/>
      <c r="M463" s="242"/>
      <c r="N463" s="243"/>
      <c r="O463" s="91"/>
      <c r="P463" s="91"/>
      <c r="Q463" s="91"/>
      <c r="R463" s="91"/>
      <c r="S463" s="91"/>
      <c r="T463" s="92"/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T463" s="17" t="s">
        <v>140</v>
      </c>
      <c r="AU463" s="17" t="s">
        <v>82</v>
      </c>
    </row>
    <row r="464" s="13" customFormat="1">
      <c r="A464" s="13"/>
      <c r="B464" s="244"/>
      <c r="C464" s="245"/>
      <c r="D464" s="239" t="s">
        <v>142</v>
      </c>
      <c r="E464" s="246" t="s">
        <v>1</v>
      </c>
      <c r="F464" s="247" t="s">
        <v>645</v>
      </c>
      <c r="G464" s="245"/>
      <c r="H464" s="246" t="s">
        <v>1</v>
      </c>
      <c r="I464" s="248"/>
      <c r="J464" s="245"/>
      <c r="K464" s="245"/>
      <c r="L464" s="249"/>
      <c r="M464" s="250"/>
      <c r="N464" s="251"/>
      <c r="O464" s="251"/>
      <c r="P464" s="251"/>
      <c r="Q464" s="251"/>
      <c r="R464" s="251"/>
      <c r="S464" s="251"/>
      <c r="T464" s="252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53" t="s">
        <v>142</v>
      </c>
      <c r="AU464" s="253" t="s">
        <v>82</v>
      </c>
      <c r="AV464" s="13" t="s">
        <v>80</v>
      </c>
      <c r="AW464" s="13" t="s">
        <v>30</v>
      </c>
      <c r="AX464" s="13" t="s">
        <v>73</v>
      </c>
      <c r="AY464" s="253" t="s">
        <v>131</v>
      </c>
    </row>
    <row r="465" s="14" customFormat="1">
      <c r="A465" s="14"/>
      <c r="B465" s="254"/>
      <c r="C465" s="255"/>
      <c r="D465" s="239" t="s">
        <v>142</v>
      </c>
      <c r="E465" s="256" t="s">
        <v>1</v>
      </c>
      <c r="F465" s="257" t="s">
        <v>634</v>
      </c>
      <c r="G465" s="255"/>
      <c r="H465" s="258">
        <v>120.405</v>
      </c>
      <c r="I465" s="259"/>
      <c r="J465" s="255"/>
      <c r="K465" s="255"/>
      <c r="L465" s="260"/>
      <c r="M465" s="261"/>
      <c r="N465" s="262"/>
      <c r="O465" s="262"/>
      <c r="P465" s="262"/>
      <c r="Q465" s="262"/>
      <c r="R465" s="262"/>
      <c r="S465" s="262"/>
      <c r="T465" s="263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64" t="s">
        <v>142</v>
      </c>
      <c r="AU465" s="264" t="s">
        <v>82</v>
      </c>
      <c r="AV465" s="14" t="s">
        <v>82</v>
      </c>
      <c r="AW465" s="14" t="s">
        <v>30</v>
      </c>
      <c r="AX465" s="14" t="s">
        <v>73</v>
      </c>
      <c r="AY465" s="264" t="s">
        <v>131</v>
      </c>
    </row>
    <row r="466" s="13" customFormat="1">
      <c r="A466" s="13"/>
      <c r="B466" s="244"/>
      <c r="C466" s="245"/>
      <c r="D466" s="239" t="s">
        <v>142</v>
      </c>
      <c r="E466" s="246" t="s">
        <v>1</v>
      </c>
      <c r="F466" s="247" t="s">
        <v>646</v>
      </c>
      <c r="G466" s="245"/>
      <c r="H466" s="246" t="s">
        <v>1</v>
      </c>
      <c r="I466" s="248"/>
      <c r="J466" s="245"/>
      <c r="K466" s="245"/>
      <c r="L466" s="249"/>
      <c r="M466" s="250"/>
      <c r="N466" s="251"/>
      <c r="O466" s="251"/>
      <c r="P466" s="251"/>
      <c r="Q466" s="251"/>
      <c r="R466" s="251"/>
      <c r="S466" s="251"/>
      <c r="T466" s="252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53" t="s">
        <v>142</v>
      </c>
      <c r="AU466" s="253" t="s">
        <v>82</v>
      </c>
      <c r="AV466" s="13" t="s">
        <v>80</v>
      </c>
      <c r="AW466" s="13" t="s">
        <v>30</v>
      </c>
      <c r="AX466" s="13" t="s">
        <v>73</v>
      </c>
      <c r="AY466" s="253" t="s">
        <v>131</v>
      </c>
    </row>
    <row r="467" s="14" customFormat="1">
      <c r="A467" s="14"/>
      <c r="B467" s="254"/>
      <c r="C467" s="255"/>
      <c r="D467" s="239" t="s">
        <v>142</v>
      </c>
      <c r="E467" s="256" t="s">
        <v>1</v>
      </c>
      <c r="F467" s="257" t="s">
        <v>634</v>
      </c>
      <c r="G467" s="255"/>
      <c r="H467" s="258">
        <v>120.405</v>
      </c>
      <c r="I467" s="259"/>
      <c r="J467" s="255"/>
      <c r="K467" s="255"/>
      <c r="L467" s="260"/>
      <c r="M467" s="261"/>
      <c r="N467" s="262"/>
      <c r="O467" s="262"/>
      <c r="P467" s="262"/>
      <c r="Q467" s="262"/>
      <c r="R467" s="262"/>
      <c r="S467" s="262"/>
      <c r="T467" s="263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64" t="s">
        <v>142</v>
      </c>
      <c r="AU467" s="264" t="s">
        <v>82</v>
      </c>
      <c r="AV467" s="14" t="s">
        <v>82</v>
      </c>
      <c r="AW467" s="14" t="s">
        <v>30</v>
      </c>
      <c r="AX467" s="14" t="s">
        <v>73</v>
      </c>
      <c r="AY467" s="264" t="s">
        <v>131</v>
      </c>
    </row>
    <row r="468" s="15" customFormat="1">
      <c r="A468" s="15"/>
      <c r="B468" s="265"/>
      <c r="C468" s="266"/>
      <c r="D468" s="239" t="s">
        <v>142</v>
      </c>
      <c r="E468" s="267" t="s">
        <v>1</v>
      </c>
      <c r="F468" s="268" t="s">
        <v>147</v>
      </c>
      <c r="G468" s="266"/>
      <c r="H468" s="269">
        <v>240.81</v>
      </c>
      <c r="I468" s="270"/>
      <c r="J468" s="266"/>
      <c r="K468" s="266"/>
      <c r="L468" s="271"/>
      <c r="M468" s="272"/>
      <c r="N468" s="273"/>
      <c r="O468" s="273"/>
      <c r="P468" s="273"/>
      <c r="Q468" s="273"/>
      <c r="R468" s="273"/>
      <c r="S468" s="273"/>
      <c r="T468" s="274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T468" s="275" t="s">
        <v>142</v>
      </c>
      <c r="AU468" s="275" t="s">
        <v>82</v>
      </c>
      <c r="AV468" s="15" t="s">
        <v>138</v>
      </c>
      <c r="AW468" s="15" t="s">
        <v>30</v>
      </c>
      <c r="AX468" s="15" t="s">
        <v>80</v>
      </c>
      <c r="AY468" s="275" t="s">
        <v>131</v>
      </c>
    </row>
    <row r="469" s="12" customFormat="1" ht="22.8" customHeight="1">
      <c r="A469" s="12"/>
      <c r="B469" s="210"/>
      <c r="C469" s="211"/>
      <c r="D469" s="212" t="s">
        <v>72</v>
      </c>
      <c r="E469" s="224" t="s">
        <v>647</v>
      </c>
      <c r="F469" s="224" t="s">
        <v>648</v>
      </c>
      <c r="G469" s="211"/>
      <c r="H469" s="211"/>
      <c r="I469" s="214"/>
      <c r="J469" s="225">
        <f>BK469</f>
        <v>0</v>
      </c>
      <c r="K469" s="211"/>
      <c r="L469" s="216"/>
      <c r="M469" s="217"/>
      <c r="N469" s="218"/>
      <c r="O469" s="218"/>
      <c r="P469" s="219">
        <f>SUM(P470:P472)</f>
        <v>0</v>
      </c>
      <c r="Q469" s="218"/>
      <c r="R469" s="219">
        <f>SUM(R470:R472)</f>
        <v>0</v>
      </c>
      <c r="S469" s="218"/>
      <c r="T469" s="220">
        <f>SUM(T470:T472)</f>
        <v>0</v>
      </c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R469" s="221" t="s">
        <v>80</v>
      </c>
      <c r="AT469" s="222" t="s">
        <v>72</v>
      </c>
      <c r="AU469" s="222" t="s">
        <v>80</v>
      </c>
      <c r="AY469" s="221" t="s">
        <v>131</v>
      </c>
      <c r="BK469" s="223">
        <f>SUM(BK470:BK472)</f>
        <v>0</v>
      </c>
    </row>
    <row r="470" s="2" customFormat="1">
      <c r="A470" s="38"/>
      <c r="B470" s="39"/>
      <c r="C470" s="226" t="s">
        <v>649</v>
      </c>
      <c r="D470" s="226" t="s">
        <v>133</v>
      </c>
      <c r="E470" s="227" t="s">
        <v>650</v>
      </c>
      <c r="F470" s="228" t="s">
        <v>651</v>
      </c>
      <c r="G470" s="229" t="s">
        <v>246</v>
      </c>
      <c r="H470" s="230">
        <v>658.34000000000003</v>
      </c>
      <c r="I470" s="231"/>
      <c r="J470" s="232">
        <f>ROUND(I470*H470,2)</f>
        <v>0</v>
      </c>
      <c r="K470" s="228" t="s">
        <v>137</v>
      </c>
      <c r="L470" s="44"/>
      <c r="M470" s="233" t="s">
        <v>1</v>
      </c>
      <c r="N470" s="234" t="s">
        <v>38</v>
      </c>
      <c r="O470" s="91"/>
      <c r="P470" s="235">
        <f>O470*H470</f>
        <v>0</v>
      </c>
      <c r="Q470" s="235">
        <v>0</v>
      </c>
      <c r="R470" s="235">
        <f>Q470*H470</f>
        <v>0</v>
      </c>
      <c r="S470" s="235">
        <v>0</v>
      </c>
      <c r="T470" s="236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37" t="s">
        <v>138</v>
      </c>
      <c r="AT470" s="237" t="s">
        <v>133</v>
      </c>
      <c r="AU470" s="237" t="s">
        <v>82</v>
      </c>
      <c r="AY470" s="17" t="s">
        <v>131</v>
      </c>
      <c r="BE470" s="238">
        <f>IF(N470="základní",J470,0)</f>
        <v>0</v>
      </c>
      <c r="BF470" s="238">
        <f>IF(N470="snížená",J470,0)</f>
        <v>0</v>
      </c>
      <c r="BG470" s="238">
        <f>IF(N470="zákl. přenesená",J470,0)</f>
        <v>0</v>
      </c>
      <c r="BH470" s="238">
        <f>IF(N470="sníž. přenesená",J470,0)</f>
        <v>0</v>
      </c>
      <c r="BI470" s="238">
        <f>IF(N470="nulová",J470,0)</f>
        <v>0</v>
      </c>
      <c r="BJ470" s="17" t="s">
        <v>80</v>
      </c>
      <c r="BK470" s="238">
        <f>ROUND(I470*H470,2)</f>
        <v>0</v>
      </c>
      <c r="BL470" s="17" t="s">
        <v>138</v>
      </c>
      <c r="BM470" s="237" t="s">
        <v>652</v>
      </c>
    </row>
    <row r="471" s="2" customFormat="1">
      <c r="A471" s="38"/>
      <c r="B471" s="39"/>
      <c r="C471" s="40"/>
      <c r="D471" s="239" t="s">
        <v>140</v>
      </c>
      <c r="E471" s="40"/>
      <c r="F471" s="240" t="s">
        <v>653</v>
      </c>
      <c r="G471" s="40"/>
      <c r="H471" s="40"/>
      <c r="I471" s="241"/>
      <c r="J471" s="40"/>
      <c r="K471" s="40"/>
      <c r="L471" s="44"/>
      <c r="M471" s="242"/>
      <c r="N471" s="243"/>
      <c r="O471" s="91"/>
      <c r="P471" s="91"/>
      <c r="Q471" s="91"/>
      <c r="R471" s="91"/>
      <c r="S471" s="91"/>
      <c r="T471" s="92"/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T471" s="17" t="s">
        <v>140</v>
      </c>
      <c r="AU471" s="17" t="s">
        <v>82</v>
      </c>
    </row>
    <row r="472" s="2" customFormat="1">
      <c r="A472" s="38"/>
      <c r="B472" s="39"/>
      <c r="C472" s="40"/>
      <c r="D472" s="239" t="s">
        <v>162</v>
      </c>
      <c r="E472" s="40"/>
      <c r="F472" s="276" t="s">
        <v>654</v>
      </c>
      <c r="G472" s="40"/>
      <c r="H472" s="40"/>
      <c r="I472" s="241"/>
      <c r="J472" s="40"/>
      <c r="K472" s="40"/>
      <c r="L472" s="44"/>
      <c r="M472" s="242"/>
      <c r="N472" s="243"/>
      <c r="O472" s="91"/>
      <c r="P472" s="91"/>
      <c r="Q472" s="91"/>
      <c r="R472" s="91"/>
      <c r="S472" s="91"/>
      <c r="T472" s="92"/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T472" s="17" t="s">
        <v>162</v>
      </c>
      <c r="AU472" s="17" t="s">
        <v>82</v>
      </c>
    </row>
    <row r="473" s="12" customFormat="1" ht="25.92" customHeight="1">
      <c r="A473" s="12"/>
      <c r="B473" s="210"/>
      <c r="C473" s="211"/>
      <c r="D473" s="212" t="s">
        <v>72</v>
      </c>
      <c r="E473" s="213" t="s">
        <v>655</v>
      </c>
      <c r="F473" s="213" t="s">
        <v>656</v>
      </c>
      <c r="G473" s="211"/>
      <c r="H473" s="211"/>
      <c r="I473" s="214"/>
      <c r="J473" s="215">
        <f>BK473</f>
        <v>0</v>
      </c>
      <c r="K473" s="211"/>
      <c r="L473" s="216"/>
      <c r="M473" s="217"/>
      <c r="N473" s="218"/>
      <c r="O473" s="218"/>
      <c r="P473" s="219">
        <f>SUM(P474:P506)</f>
        <v>0</v>
      </c>
      <c r="Q473" s="218"/>
      <c r="R473" s="219">
        <f>SUM(R474:R506)</f>
        <v>0.25418649999999998</v>
      </c>
      <c r="S473" s="218"/>
      <c r="T473" s="220">
        <f>SUM(T474:T506)</f>
        <v>0</v>
      </c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R473" s="221" t="s">
        <v>82</v>
      </c>
      <c r="AT473" s="222" t="s">
        <v>72</v>
      </c>
      <c r="AU473" s="222" t="s">
        <v>73</v>
      </c>
      <c r="AY473" s="221" t="s">
        <v>131</v>
      </c>
      <c r="BK473" s="223">
        <f>SUM(BK474:BK506)</f>
        <v>0</v>
      </c>
    </row>
    <row r="474" s="2" customFormat="1">
      <c r="A474" s="38"/>
      <c r="B474" s="39"/>
      <c r="C474" s="226" t="s">
        <v>657</v>
      </c>
      <c r="D474" s="226" t="s">
        <v>133</v>
      </c>
      <c r="E474" s="227" t="s">
        <v>658</v>
      </c>
      <c r="F474" s="228" t="s">
        <v>659</v>
      </c>
      <c r="G474" s="229" t="s">
        <v>136</v>
      </c>
      <c r="H474" s="230">
        <v>176.69999999999999</v>
      </c>
      <c r="I474" s="231"/>
      <c r="J474" s="232">
        <f>ROUND(I474*H474,2)</f>
        <v>0</v>
      </c>
      <c r="K474" s="228" t="s">
        <v>137</v>
      </c>
      <c r="L474" s="44"/>
      <c r="M474" s="233" t="s">
        <v>1</v>
      </c>
      <c r="N474" s="234" t="s">
        <v>38</v>
      </c>
      <c r="O474" s="91"/>
      <c r="P474" s="235">
        <f>O474*H474</f>
        <v>0</v>
      </c>
      <c r="Q474" s="235">
        <v>0</v>
      </c>
      <c r="R474" s="235">
        <f>Q474*H474</f>
        <v>0</v>
      </c>
      <c r="S474" s="235">
        <v>0</v>
      </c>
      <c r="T474" s="236">
        <f>S474*H474</f>
        <v>0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237" t="s">
        <v>238</v>
      </c>
      <c r="AT474" s="237" t="s">
        <v>133</v>
      </c>
      <c r="AU474" s="237" t="s">
        <v>80</v>
      </c>
      <c r="AY474" s="17" t="s">
        <v>131</v>
      </c>
      <c r="BE474" s="238">
        <f>IF(N474="základní",J474,0)</f>
        <v>0</v>
      </c>
      <c r="BF474" s="238">
        <f>IF(N474="snížená",J474,0)</f>
        <v>0</v>
      </c>
      <c r="BG474" s="238">
        <f>IF(N474="zákl. přenesená",J474,0)</f>
        <v>0</v>
      </c>
      <c r="BH474" s="238">
        <f>IF(N474="sníž. přenesená",J474,0)</f>
        <v>0</v>
      </c>
      <c r="BI474" s="238">
        <f>IF(N474="nulová",J474,0)</f>
        <v>0</v>
      </c>
      <c r="BJ474" s="17" t="s">
        <v>80</v>
      </c>
      <c r="BK474" s="238">
        <f>ROUND(I474*H474,2)</f>
        <v>0</v>
      </c>
      <c r="BL474" s="17" t="s">
        <v>238</v>
      </c>
      <c r="BM474" s="237" t="s">
        <v>660</v>
      </c>
    </row>
    <row r="475" s="2" customFormat="1">
      <c r="A475" s="38"/>
      <c r="B475" s="39"/>
      <c r="C475" s="40"/>
      <c r="D475" s="239" t="s">
        <v>140</v>
      </c>
      <c r="E475" s="40"/>
      <c r="F475" s="240" t="s">
        <v>661</v>
      </c>
      <c r="G475" s="40"/>
      <c r="H475" s="40"/>
      <c r="I475" s="241"/>
      <c r="J475" s="40"/>
      <c r="K475" s="40"/>
      <c r="L475" s="44"/>
      <c r="M475" s="242"/>
      <c r="N475" s="243"/>
      <c r="O475" s="91"/>
      <c r="P475" s="91"/>
      <c r="Q475" s="91"/>
      <c r="R475" s="91"/>
      <c r="S475" s="91"/>
      <c r="T475" s="92"/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T475" s="17" t="s">
        <v>140</v>
      </c>
      <c r="AU475" s="17" t="s">
        <v>80</v>
      </c>
    </row>
    <row r="476" s="2" customFormat="1">
      <c r="A476" s="38"/>
      <c r="B476" s="39"/>
      <c r="C476" s="40"/>
      <c r="D476" s="239" t="s">
        <v>162</v>
      </c>
      <c r="E476" s="40"/>
      <c r="F476" s="276" t="s">
        <v>662</v>
      </c>
      <c r="G476" s="40"/>
      <c r="H476" s="40"/>
      <c r="I476" s="241"/>
      <c r="J476" s="40"/>
      <c r="K476" s="40"/>
      <c r="L476" s="44"/>
      <c r="M476" s="242"/>
      <c r="N476" s="243"/>
      <c r="O476" s="91"/>
      <c r="P476" s="91"/>
      <c r="Q476" s="91"/>
      <c r="R476" s="91"/>
      <c r="S476" s="91"/>
      <c r="T476" s="92"/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T476" s="17" t="s">
        <v>162</v>
      </c>
      <c r="AU476" s="17" t="s">
        <v>80</v>
      </c>
    </row>
    <row r="477" s="13" customFormat="1">
      <c r="A477" s="13"/>
      <c r="B477" s="244"/>
      <c r="C477" s="245"/>
      <c r="D477" s="239" t="s">
        <v>142</v>
      </c>
      <c r="E477" s="246" t="s">
        <v>1</v>
      </c>
      <c r="F477" s="247" t="s">
        <v>663</v>
      </c>
      <c r="G477" s="245"/>
      <c r="H477" s="246" t="s">
        <v>1</v>
      </c>
      <c r="I477" s="248"/>
      <c r="J477" s="245"/>
      <c r="K477" s="245"/>
      <c r="L477" s="249"/>
      <c r="M477" s="250"/>
      <c r="N477" s="251"/>
      <c r="O477" s="251"/>
      <c r="P477" s="251"/>
      <c r="Q477" s="251"/>
      <c r="R477" s="251"/>
      <c r="S477" s="251"/>
      <c r="T477" s="252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53" t="s">
        <v>142</v>
      </c>
      <c r="AU477" s="253" t="s">
        <v>80</v>
      </c>
      <c r="AV477" s="13" t="s">
        <v>80</v>
      </c>
      <c r="AW477" s="13" t="s">
        <v>30</v>
      </c>
      <c r="AX477" s="13" t="s">
        <v>73</v>
      </c>
      <c r="AY477" s="253" t="s">
        <v>131</v>
      </c>
    </row>
    <row r="478" s="14" customFormat="1">
      <c r="A478" s="14"/>
      <c r="B478" s="254"/>
      <c r="C478" s="255"/>
      <c r="D478" s="239" t="s">
        <v>142</v>
      </c>
      <c r="E478" s="256" t="s">
        <v>1</v>
      </c>
      <c r="F478" s="257" t="s">
        <v>664</v>
      </c>
      <c r="G478" s="255"/>
      <c r="H478" s="258">
        <v>176.69999999999999</v>
      </c>
      <c r="I478" s="259"/>
      <c r="J478" s="255"/>
      <c r="K478" s="255"/>
      <c r="L478" s="260"/>
      <c r="M478" s="261"/>
      <c r="N478" s="262"/>
      <c r="O478" s="262"/>
      <c r="P478" s="262"/>
      <c r="Q478" s="262"/>
      <c r="R478" s="262"/>
      <c r="S478" s="262"/>
      <c r="T478" s="263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64" t="s">
        <v>142</v>
      </c>
      <c r="AU478" s="264" t="s">
        <v>80</v>
      </c>
      <c r="AV478" s="14" t="s">
        <v>82</v>
      </c>
      <c r="AW478" s="14" t="s">
        <v>30</v>
      </c>
      <c r="AX478" s="14" t="s">
        <v>80</v>
      </c>
      <c r="AY478" s="264" t="s">
        <v>131</v>
      </c>
    </row>
    <row r="479" s="2" customFormat="1" ht="16.5" customHeight="1">
      <c r="A479" s="38"/>
      <c r="B479" s="39"/>
      <c r="C479" s="277" t="s">
        <v>665</v>
      </c>
      <c r="D479" s="277" t="s">
        <v>227</v>
      </c>
      <c r="E479" s="278" t="s">
        <v>666</v>
      </c>
      <c r="F479" s="279" t="s">
        <v>667</v>
      </c>
      <c r="G479" s="280" t="s">
        <v>246</v>
      </c>
      <c r="H479" s="281">
        <v>0.062</v>
      </c>
      <c r="I479" s="282"/>
      <c r="J479" s="283">
        <f>ROUND(I479*H479,2)</f>
        <v>0</v>
      </c>
      <c r="K479" s="279" t="s">
        <v>137</v>
      </c>
      <c r="L479" s="284"/>
      <c r="M479" s="285" t="s">
        <v>1</v>
      </c>
      <c r="N479" s="286" t="s">
        <v>38</v>
      </c>
      <c r="O479" s="91"/>
      <c r="P479" s="235">
        <f>O479*H479</f>
        <v>0</v>
      </c>
      <c r="Q479" s="235">
        <v>1</v>
      </c>
      <c r="R479" s="235">
        <f>Q479*H479</f>
        <v>0.062</v>
      </c>
      <c r="S479" s="235">
        <v>0</v>
      </c>
      <c r="T479" s="236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37" t="s">
        <v>331</v>
      </c>
      <c r="AT479" s="237" t="s">
        <v>227</v>
      </c>
      <c r="AU479" s="237" t="s">
        <v>80</v>
      </c>
      <c r="AY479" s="17" t="s">
        <v>131</v>
      </c>
      <c r="BE479" s="238">
        <f>IF(N479="základní",J479,0)</f>
        <v>0</v>
      </c>
      <c r="BF479" s="238">
        <f>IF(N479="snížená",J479,0)</f>
        <v>0</v>
      </c>
      <c r="BG479" s="238">
        <f>IF(N479="zákl. přenesená",J479,0)</f>
        <v>0</v>
      </c>
      <c r="BH479" s="238">
        <f>IF(N479="sníž. přenesená",J479,0)</f>
        <v>0</v>
      </c>
      <c r="BI479" s="238">
        <f>IF(N479="nulová",J479,0)</f>
        <v>0</v>
      </c>
      <c r="BJ479" s="17" t="s">
        <v>80</v>
      </c>
      <c r="BK479" s="238">
        <f>ROUND(I479*H479,2)</f>
        <v>0</v>
      </c>
      <c r="BL479" s="17" t="s">
        <v>238</v>
      </c>
      <c r="BM479" s="237" t="s">
        <v>668</v>
      </c>
    </row>
    <row r="480" s="2" customFormat="1">
      <c r="A480" s="38"/>
      <c r="B480" s="39"/>
      <c r="C480" s="40"/>
      <c r="D480" s="239" t="s">
        <v>140</v>
      </c>
      <c r="E480" s="40"/>
      <c r="F480" s="240" t="s">
        <v>667</v>
      </c>
      <c r="G480" s="40"/>
      <c r="H480" s="40"/>
      <c r="I480" s="241"/>
      <c r="J480" s="40"/>
      <c r="K480" s="40"/>
      <c r="L480" s="44"/>
      <c r="M480" s="242"/>
      <c r="N480" s="243"/>
      <c r="O480" s="91"/>
      <c r="P480" s="91"/>
      <c r="Q480" s="91"/>
      <c r="R480" s="91"/>
      <c r="S480" s="91"/>
      <c r="T480" s="92"/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T480" s="17" t="s">
        <v>140</v>
      </c>
      <c r="AU480" s="17" t="s">
        <v>80</v>
      </c>
    </row>
    <row r="481" s="2" customFormat="1">
      <c r="A481" s="38"/>
      <c r="B481" s="39"/>
      <c r="C481" s="40"/>
      <c r="D481" s="239" t="s">
        <v>162</v>
      </c>
      <c r="E481" s="40"/>
      <c r="F481" s="276" t="s">
        <v>669</v>
      </c>
      <c r="G481" s="40"/>
      <c r="H481" s="40"/>
      <c r="I481" s="241"/>
      <c r="J481" s="40"/>
      <c r="K481" s="40"/>
      <c r="L481" s="44"/>
      <c r="M481" s="242"/>
      <c r="N481" s="243"/>
      <c r="O481" s="91"/>
      <c r="P481" s="91"/>
      <c r="Q481" s="91"/>
      <c r="R481" s="91"/>
      <c r="S481" s="91"/>
      <c r="T481" s="92"/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T481" s="17" t="s">
        <v>162</v>
      </c>
      <c r="AU481" s="17" t="s">
        <v>80</v>
      </c>
    </row>
    <row r="482" s="14" customFormat="1">
      <c r="A482" s="14"/>
      <c r="B482" s="254"/>
      <c r="C482" s="255"/>
      <c r="D482" s="239" t="s">
        <v>142</v>
      </c>
      <c r="E482" s="256" t="s">
        <v>1</v>
      </c>
      <c r="F482" s="257" t="s">
        <v>670</v>
      </c>
      <c r="G482" s="255"/>
      <c r="H482" s="258">
        <v>0.062</v>
      </c>
      <c r="I482" s="259"/>
      <c r="J482" s="255"/>
      <c r="K482" s="255"/>
      <c r="L482" s="260"/>
      <c r="M482" s="261"/>
      <c r="N482" s="262"/>
      <c r="O482" s="262"/>
      <c r="P482" s="262"/>
      <c r="Q482" s="262"/>
      <c r="R482" s="262"/>
      <c r="S482" s="262"/>
      <c r="T482" s="263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64" t="s">
        <v>142</v>
      </c>
      <c r="AU482" s="264" t="s">
        <v>80</v>
      </c>
      <c r="AV482" s="14" t="s">
        <v>82</v>
      </c>
      <c r="AW482" s="14" t="s">
        <v>30</v>
      </c>
      <c r="AX482" s="14" t="s">
        <v>80</v>
      </c>
      <c r="AY482" s="264" t="s">
        <v>131</v>
      </c>
    </row>
    <row r="483" s="2" customFormat="1">
      <c r="A483" s="38"/>
      <c r="B483" s="39"/>
      <c r="C483" s="226" t="s">
        <v>671</v>
      </c>
      <c r="D483" s="226" t="s">
        <v>133</v>
      </c>
      <c r="E483" s="227" t="s">
        <v>672</v>
      </c>
      <c r="F483" s="228" t="s">
        <v>673</v>
      </c>
      <c r="G483" s="229" t="s">
        <v>136</v>
      </c>
      <c r="H483" s="230">
        <v>353.39999999999998</v>
      </c>
      <c r="I483" s="231"/>
      <c r="J483" s="232">
        <f>ROUND(I483*H483,2)</f>
        <v>0</v>
      </c>
      <c r="K483" s="228" t="s">
        <v>137</v>
      </c>
      <c r="L483" s="44"/>
      <c r="M483" s="233" t="s">
        <v>1</v>
      </c>
      <c r="N483" s="234" t="s">
        <v>38</v>
      </c>
      <c r="O483" s="91"/>
      <c r="P483" s="235">
        <f>O483*H483</f>
        <v>0</v>
      </c>
      <c r="Q483" s="235">
        <v>0</v>
      </c>
      <c r="R483" s="235">
        <f>Q483*H483</f>
        <v>0</v>
      </c>
      <c r="S483" s="235">
        <v>0</v>
      </c>
      <c r="T483" s="236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237" t="s">
        <v>238</v>
      </c>
      <c r="AT483" s="237" t="s">
        <v>133</v>
      </c>
      <c r="AU483" s="237" t="s">
        <v>80</v>
      </c>
      <c r="AY483" s="17" t="s">
        <v>131</v>
      </c>
      <c r="BE483" s="238">
        <f>IF(N483="základní",J483,0)</f>
        <v>0</v>
      </c>
      <c r="BF483" s="238">
        <f>IF(N483="snížená",J483,0)</f>
        <v>0</v>
      </c>
      <c r="BG483" s="238">
        <f>IF(N483="zákl. přenesená",J483,0)</f>
        <v>0</v>
      </c>
      <c r="BH483" s="238">
        <f>IF(N483="sníž. přenesená",J483,0)</f>
        <v>0</v>
      </c>
      <c r="BI483" s="238">
        <f>IF(N483="nulová",J483,0)</f>
        <v>0</v>
      </c>
      <c r="BJ483" s="17" t="s">
        <v>80</v>
      </c>
      <c r="BK483" s="238">
        <f>ROUND(I483*H483,2)</f>
        <v>0</v>
      </c>
      <c r="BL483" s="17" t="s">
        <v>238</v>
      </c>
      <c r="BM483" s="237" t="s">
        <v>674</v>
      </c>
    </row>
    <row r="484" s="2" customFormat="1">
      <c r="A484" s="38"/>
      <c r="B484" s="39"/>
      <c r="C484" s="40"/>
      <c r="D484" s="239" t="s">
        <v>140</v>
      </c>
      <c r="E484" s="40"/>
      <c r="F484" s="240" t="s">
        <v>675</v>
      </c>
      <c r="G484" s="40"/>
      <c r="H484" s="40"/>
      <c r="I484" s="241"/>
      <c r="J484" s="40"/>
      <c r="K484" s="40"/>
      <c r="L484" s="44"/>
      <c r="M484" s="242"/>
      <c r="N484" s="243"/>
      <c r="O484" s="91"/>
      <c r="P484" s="91"/>
      <c r="Q484" s="91"/>
      <c r="R484" s="91"/>
      <c r="S484" s="91"/>
      <c r="T484" s="92"/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T484" s="17" t="s">
        <v>140</v>
      </c>
      <c r="AU484" s="17" t="s">
        <v>80</v>
      </c>
    </row>
    <row r="485" s="2" customFormat="1">
      <c r="A485" s="38"/>
      <c r="B485" s="39"/>
      <c r="C485" s="40"/>
      <c r="D485" s="239" t="s">
        <v>162</v>
      </c>
      <c r="E485" s="40"/>
      <c r="F485" s="276" t="s">
        <v>676</v>
      </c>
      <c r="G485" s="40"/>
      <c r="H485" s="40"/>
      <c r="I485" s="241"/>
      <c r="J485" s="40"/>
      <c r="K485" s="40"/>
      <c r="L485" s="44"/>
      <c r="M485" s="242"/>
      <c r="N485" s="243"/>
      <c r="O485" s="91"/>
      <c r="P485" s="91"/>
      <c r="Q485" s="91"/>
      <c r="R485" s="91"/>
      <c r="S485" s="91"/>
      <c r="T485" s="92"/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T485" s="17" t="s">
        <v>162</v>
      </c>
      <c r="AU485" s="17" t="s">
        <v>80</v>
      </c>
    </row>
    <row r="486" s="14" customFormat="1">
      <c r="A486" s="14"/>
      <c r="B486" s="254"/>
      <c r="C486" s="255"/>
      <c r="D486" s="239" t="s">
        <v>142</v>
      </c>
      <c r="E486" s="256" t="s">
        <v>1</v>
      </c>
      <c r="F486" s="257" t="s">
        <v>677</v>
      </c>
      <c r="G486" s="255"/>
      <c r="H486" s="258">
        <v>353.39999999999998</v>
      </c>
      <c r="I486" s="259"/>
      <c r="J486" s="255"/>
      <c r="K486" s="255"/>
      <c r="L486" s="260"/>
      <c r="M486" s="261"/>
      <c r="N486" s="262"/>
      <c r="O486" s="262"/>
      <c r="P486" s="262"/>
      <c r="Q486" s="262"/>
      <c r="R486" s="262"/>
      <c r="S486" s="262"/>
      <c r="T486" s="263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64" t="s">
        <v>142</v>
      </c>
      <c r="AU486" s="264" t="s">
        <v>80</v>
      </c>
      <c r="AV486" s="14" t="s">
        <v>82</v>
      </c>
      <c r="AW486" s="14" t="s">
        <v>30</v>
      </c>
      <c r="AX486" s="14" t="s">
        <v>80</v>
      </c>
      <c r="AY486" s="264" t="s">
        <v>131</v>
      </c>
    </row>
    <row r="487" s="2" customFormat="1" ht="16.5" customHeight="1">
      <c r="A487" s="38"/>
      <c r="B487" s="39"/>
      <c r="C487" s="277" t="s">
        <v>678</v>
      </c>
      <c r="D487" s="277" t="s">
        <v>227</v>
      </c>
      <c r="E487" s="278" t="s">
        <v>679</v>
      </c>
      <c r="F487" s="279" t="s">
        <v>680</v>
      </c>
      <c r="G487" s="280" t="s">
        <v>246</v>
      </c>
      <c r="H487" s="281">
        <v>0.14099999999999999</v>
      </c>
      <c r="I487" s="282"/>
      <c r="J487" s="283">
        <f>ROUND(I487*H487,2)</f>
        <v>0</v>
      </c>
      <c r="K487" s="279" t="s">
        <v>137</v>
      </c>
      <c r="L487" s="284"/>
      <c r="M487" s="285" t="s">
        <v>1</v>
      </c>
      <c r="N487" s="286" t="s">
        <v>38</v>
      </c>
      <c r="O487" s="91"/>
      <c r="P487" s="235">
        <f>O487*H487</f>
        <v>0</v>
      </c>
      <c r="Q487" s="235">
        <v>1</v>
      </c>
      <c r="R487" s="235">
        <f>Q487*H487</f>
        <v>0.14099999999999999</v>
      </c>
      <c r="S487" s="235">
        <v>0</v>
      </c>
      <c r="T487" s="236">
        <f>S487*H487</f>
        <v>0</v>
      </c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R487" s="237" t="s">
        <v>331</v>
      </c>
      <c r="AT487" s="237" t="s">
        <v>227</v>
      </c>
      <c r="AU487" s="237" t="s">
        <v>80</v>
      </c>
      <c r="AY487" s="17" t="s">
        <v>131</v>
      </c>
      <c r="BE487" s="238">
        <f>IF(N487="základní",J487,0)</f>
        <v>0</v>
      </c>
      <c r="BF487" s="238">
        <f>IF(N487="snížená",J487,0)</f>
        <v>0</v>
      </c>
      <c r="BG487" s="238">
        <f>IF(N487="zákl. přenesená",J487,0)</f>
        <v>0</v>
      </c>
      <c r="BH487" s="238">
        <f>IF(N487="sníž. přenesená",J487,0)</f>
        <v>0</v>
      </c>
      <c r="BI487" s="238">
        <f>IF(N487="nulová",J487,0)</f>
        <v>0</v>
      </c>
      <c r="BJ487" s="17" t="s">
        <v>80</v>
      </c>
      <c r="BK487" s="238">
        <f>ROUND(I487*H487,2)</f>
        <v>0</v>
      </c>
      <c r="BL487" s="17" t="s">
        <v>238</v>
      </c>
      <c r="BM487" s="237" t="s">
        <v>681</v>
      </c>
    </row>
    <row r="488" s="2" customFormat="1">
      <c r="A488" s="38"/>
      <c r="B488" s="39"/>
      <c r="C488" s="40"/>
      <c r="D488" s="239" t="s">
        <v>140</v>
      </c>
      <c r="E488" s="40"/>
      <c r="F488" s="240" t="s">
        <v>680</v>
      </c>
      <c r="G488" s="40"/>
      <c r="H488" s="40"/>
      <c r="I488" s="241"/>
      <c r="J488" s="40"/>
      <c r="K488" s="40"/>
      <c r="L488" s="44"/>
      <c r="M488" s="242"/>
      <c r="N488" s="243"/>
      <c r="O488" s="91"/>
      <c r="P488" s="91"/>
      <c r="Q488" s="91"/>
      <c r="R488" s="91"/>
      <c r="S488" s="91"/>
      <c r="T488" s="92"/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T488" s="17" t="s">
        <v>140</v>
      </c>
      <c r="AU488" s="17" t="s">
        <v>80</v>
      </c>
    </row>
    <row r="489" s="2" customFormat="1">
      <c r="A489" s="38"/>
      <c r="B489" s="39"/>
      <c r="C489" s="40"/>
      <c r="D489" s="239" t="s">
        <v>162</v>
      </c>
      <c r="E489" s="40"/>
      <c r="F489" s="276" t="s">
        <v>682</v>
      </c>
      <c r="G489" s="40"/>
      <c r="H489" s="40"/>
      <c r="I489" s="241"/>
      <c r="J489" s="40"/>
      <c r="K489" s="40"/>
      <c r="L489" s="44"/>
      <c r="M489" s="242"/>
      <c r="N489" s="243"/>
      <c r="O489" s="91"/>
      <c r="P489" s="91"/>
      <c r="Q489" s="91"/>
      <c r="R489" s="91"/>
      <c r="S489" s="91"/>
      <c r="T489" s="92"/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T489" s="17" t="s">
        <v>162</v>
      </c>
      <c r="AU489" s="17" t="s">
        <v>80</v>
      </c>
    </row>
    <row r="490" s="14" customFormat="1">
      <c r="A490" s="14"/>
      <c r="B490" s="254"/>
      <c r="C490" s="255"/>
      <c r="D490" s="239" t="s">
        <v>142</v>
      </c>
      <c r="E490" s="256" t="s">
        <v>1</v>
      </c>
      <c r="F490" s="257" t="s">
        <v>683</v>
      </c>
      <c r="G490" s="255"/>
      <c r="H490" s="258">
        <v>0.14099999999999999</v>
      </c>
      <c r="I490" s="259"/>
      <c r="J490" s="255"/>
      <c r="K490" s="255"/>
      <c r="L490" s="260"/>
      <c r="M490" s="261"/>
      <c r="N490" s="262"/>
      <c r="O490" s="262"/>
      <c r="P490" s="262"/>
      <c r="Q490" s="262"/>
      <c r="R490" s="262"/>
      <c r="S490" s="262"/>
      <c r="T490" s="263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64" t="s">
        <v>142</v>
      </c>
      <c r="AU490" s="264" t="s">
        <v>80</v>
      </c>
      <c r="AV490" s="14" t="s">
        <v>82</v>
      </c>
      <c r="AW490" s="14" t="s">
        <v>30</v>
      </c>
      <c r="AX490" s="14" t="s">
        <v>73</v>
      </c>
      <c r="AY490" s="264" t="s">
        <v>131</v>
      </c>
    </row>
    <row r="491" s="15" customFormat="1">
      <c r="A491" s="15"/>
      <c r="B491" s="265"/>
      <c r="C491" s="266"/>
      <c r="D491" s="239" t="s">
        <v>142</v>
      </c>
      <c r="E491" s="267" t="s">
        <v>1</v>
      </c>
      <c r="F491" s="268" t="s">
        <v>147</v>
      </c>
      <c r="G491" s="266"/>
      <c r="H491" s="269">
        <v>0.14099999999999999</v>
      </c>
      <c r="I491" s="270"/>
      <c r="J491" s="266"/>
      <c r="K491" s="266"/>
      <c r="L491" s="271"/>
      <c r="M491" s="272"/>
      <c r="N491" s="273"/>
      <c r="O491" s="273"/>
      <c r="P491" s="273"/>
      <c r="Q491" s="273"/>
      <c r="R491" s="273"/>
      <c r="S491" s="273"/>
      <c r="T491" s="274"/>
      <c r="U491" s="15"/>
      <c r="V491" s="15"/>
      <c r="W491" s="15"/>
      <c r="X491" s="15"/>
      <c r="Y491" s="15"/>
      <c r="Z491" s="15"/>
      <c r="AA491" s="15"/>
      <c r="AB491" s="15"/>
      <c r="AC491" s="15"/>
      <c r="AD491" s="15"/>
      <c r="AE491" s="15"/>
      <c r="AT491" s="275" t="s">
        <v>142</v>
      </c>
      <c r="AU491" s="275" t="s">
        <v>80</v>
      </c>
      <c r="AV491" s="15" t="s">
        <v>138</v>
      </c>
      <c r="AW491" s="15" t="s">
        <v>30</v>
      </c>
      <c r="AX491" s="15" t="s">
        <v>80</v>
      </c>
      <c r="AY491" s="275" t="s">
        <v>131</v>
      </c>
    </row>
    <row r="492" s="2" customFormat="1">
      <c r="A492" s="38"/>
      <c r="B492" s="39"/>
      <c r="C492" s="226" t="s">
        <v>684</v>
      </c>
      <c r="D492" s="226" t="s">
        <v>133</v>
      </c>
      <c r="E492" s="227" t="s">
        <v>685</v>
      </c>
      <c r="F492" s="228" t="s">
        <v>686</v>
      </c>
      <c r="G492" s="229" t="s">
        <v>136</v>
      </c>
      <c r="H492" s="230">
        <v>2.3999999999999999</v>
      </c>
      <c r="I492" s="231"/>
      <c r="J492" s="232">
        <f>ROUND(I492*H492,2)</f>
        <v>0</v>
      </c>
      <c r="K492" s="228" t="s">
        <v>137</v>
      </c>
      <c r="L492" s="44"/>
      <c r="M492" s="233" t="s">
        <v>1</v>
      </c>
      <c r="N492" s="234" t="s">
        <v>38</v>
      </c>
      <c r="O492" s="91"/>
      <c r="P492" s="235">
        <f>O492*H492</f>
        <v>0</v>
      </c>
      <c r="Q492" s="235">
        <v>0.00040000000000000002</v>
      </c>
      <c r="R492" s="235">
        <f>Q492*H492</f>
        <v>0.00096000000000000002</v>
      </c>
      <c r="S492" s="235">
        <v>0</v>
      </c>
      <c r="T492" s="236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237" t="s">
        <v>238</v>
      </c>
      <c r="AT492" s="237" t="s">
        <v>133</v>
      </c>
      <c r="AU492" s="237" t="s">
        <v>80</v>
      </c>
      <c r="AY492" s="17" t="s">
        <v>131</v>
      </c>
      <c r="BE492" s="238">
        <f>IF(N492="základní",J492,0)</f>
        <v>0</v>
      </c>
      <c r="BF492" s="238">
        <f>IF(N492="snížená",J492,0)</f>
        <v>0</v>
      </c>
      <c r="BG492" s="238">
        <f>IF(N492="zákl. přenesená",J492,0)</f>
        <v>0</v>
      </c>
      <c r="BH492" s="238">
        <f>IF(N492="sníž. přenesená",J492,0)</f>
        <v>0</v>
      </c>
      <c r="BI492" s="238">
        <f>IF(N492="nulová",J492,0)</f>
        <v>0</v>
      </c>
      <c r="BJ492" s="17" t="s">
        <v>80</v>
      </c>
      <c r="BK492" s="238">
        <f>ROUND(I492*H492,2)</f>
        <v>0</v>
      </c>
      <c r="BL492" s="17" t="s">
        <v>238</v>
      </c>
      <c r="BM492" s="237" t="s">
        <v>687</v>
      </c>
    </row>
    <row r="493" s="2" customFormat="1">
      <c r="A493" s="38"/>
      <c r="B493" s="39"/>
      <c r="C493" s="40"/>
      <c r="D493" s="239" t="s">
        <v>140</v>
      </c>
      <c r="E493" s="40"/>
      <c r="F493" s="240" t="s">
        <v>688</v>
      </c>
      <c r="G493" s="40"/>
      <c r="H493" s="40"/>
      <c r="I493" s="241"/>
      <c r="J493" s="40"/>
      <c r="K493" s="40"/>
      <c r="L493" s="44"/>
      <c r="M493" s="242"/>
      <c r="N493" s="243"/>
      <c r="O493" s="91"/>
      <c r="P493" s="91"/>
      <c r="Q493" s="91"/>
      <c r="R493" s="91"/>
      <c r="S493" s="91"/>
      <c r="T493" s="92"/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T493" s="17" t="s">
        <v>140</v>
      </c>
      <c r="AU493" s="17" t="s">
        <v>80</v>
      </c>
    </row>
    <row r="494" s="13" customFormat="1">
      <c r="A494" s="13"/>
      <c r="B494" s="244"/>
      <c r="C494" s="245"/>
      <c r="D494" s="239" t="s">
        <v>142</v>
      </c>
      <c r="E494" s="246" t="s">
        <v>1</v>
      </c>
      <c r="F494" s="247" t="s">
        <v>689</v>
      </c>
      <c r="G494" s="245"/>
      <c r="H494" s="246" t="s">
        <v>1</v>
      </c>
      <c r="I494" s="248"/>
      <c r="J494" s="245"/>
      <c r="K494" s="245"/>
      <c r="L494" s="249"/>
      <c r="M494" s="250"/>
      <c r="N494" s="251"/>
      <c r="O494" s="251"/>
      <c r="P494" s="251"/>
      <c r="Q494" s="251"/>
      <c r="R494" s="251"/>
      <c r="S494" s="251"/>
      <c r="T494" s="252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53" t="s">
        <v>142</v>
      </c>
      <c r="AU494" s="253" t="s">
        <v>80</v>
      </c>
      <c r="AV494" s="13" t="s">
        <v>80</v>
      </c>
      <c r="AW494" s="13" t="s">
        <v>30</v>
      </c>
      <c r="AX494" s="13" t="s">
        <v>73</v>
      </c>
      <c r="AY494" s="253" t="s">
        <v>131</v>
      </c>
    </row>
    <row r="495" s="14" customFormat="1">
      <c r="A495" s="14"/>
      <c r="B495" s="254"/>
      <c r="C495" s="255"/>
      <c r="D495" s="239" t="s">
        <v>142</v>
      </c>
      <c r="E495" s="256" t="s">
        <v>1</v>
      </c>
      <c r="F495" s="257" t="s">
        <v>690</v>
      </c>
      <c r="G495" s="255"/>
      <c r="H495" s="258">
        <v>2.3999999999999999</v>
      </c>
      <c r="I495" s="259"/>
      <c r="J495" s="255"/>
      <c r="K495" s="255"/>
      <c r="L495" s="260"/>
      <c r="M495" s="261"/>
      <c r="N495" s="262"/>
      <c r="O495" s="262"/>
      <c r="P495" s="262"/>
      <c r="Q495" s="262"/>
      <c r="R495" s="262"/>
      <c r="S495" s="262"/>
      <c r="T495" s="263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64" t="s">
        <v>142</v>
      </c>
      <c r="AU495" s="264" t="s">
        <v>80</v>
      </c>
      <c r="AV495" s="14" t="s">
        <v>82</v>
      </c>
      <c r="AW495" s="14" t="s">
        <v>30</v>
      </c>
      <c r="AX495" s="14" t="s">
        <v>80</v>
      </c>
      <c r="AY495" s="264" t="s">
        <v>131</v>
      </c>
    </row>
    <row r="496" s="2" customFormat="1">
      <c r="A496" s="38"/>
      <c r="B496" s="39"/>
      <c r="C496" s="226" t="s">
        <v>691</v>
      </c>
      <c r="D496" s="226" t="s">
        <v>133</v>
      </c>
      <c r="E496" s="227" t="s">
        <v>692</v>
      </c>
      <c r="F496" s="228" t="s">
        <v>693</v>
      </c>
      <c r="G496" s="229" t="s">
        <v>136</v>
      </c>
      <c r="H496" s="230">
        <v>3.7400000000000002</v>
      </c>
      <c r="I496" s="231"/>
      <c r="J496" s="232">
        <f>ROUND(I496*H496,2)</f>
        <v>0</v>
      </c>
      <c r="K496" s="228" t="s">
        <v>137</v>
      </c>
      <c r="L496" s="44"/>
      <c r="M496" s="233" t="s">
        <v>1</v>
      </c>
      <c r="N496" s="234" t="s">
        <v>38</v>
      </c>
      <c r="O496" s="91"/>
      <c r="P496" s="235">
        <f>O496*H496</f>
        <v>0</v>
      </c>
      <c r="Q496" s="235">
        <v>0.00040000000000000002</v>
      </c>
      <c r="R496" s="235">
        <f>Q496*H496</f>
        <v>0.0014960000000000002</v>
      </c>
      <c r="S496" s="235">
        <v>0</v>
      </c>
      <c r="T496" s="236">
        <f>S496*H496</f>
        <v>0</v>
      </c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237" t="s">
        <v>238</v>
      </c>
      <c r="AT496" s="237" t="s">
        <v>133</v>
      </c>
      <c r="AU496" s="237" t="s">
        <v>80</v>
      </c>
      <c r="AY496" s="17" t="s">
        <v>131</v>
      </c>
      <c r="BE496" s="238">
        <f>IF(N496="základní",J496,0)</f>
        <v>0</v>
      </c>
      <c r="BF496" s="238">
        <f>IF(N496="snížená",J496,0)</f>
        <v>0</v>
      </c>
      <c r="BG496" s="238">
        <f>IF(N496="zákl. přenesená",J496,0)</f>
        <v>0</v>
      </c>
      <c r="BH496" s="238">
        <f>IF(N496="sníž. přenesená",J496,0)</f>
        <v>0</v>
      </c>
      <c r="BI496" s="238">
        <f>IF(N496="nulová",J496,0)</f>
        <v>0</v>
      </c>
      <c r="BJ496" s="17" t="s">
        <v>80</v>
      </c>
      <c r="BK496" s="238">
        <f>ROUND(I496*H496,2)</f>
        <v>0</v>
      </c>
      <c r="BL496" s="17" t="s">
        <v>238</v>
      </c>
      <c r="BM496" s="237" t="s">
        <v>694</v>
      </c>
    </row>
    <row r="497" s="2" customFormat="1">
      <c r="A497" s="38"/>
      <c r="B497" s="39"/>
      <c r="C497" s="40"/>
      <c r="D497" s="239" t="s">
        <v>140</v>
      </c>
      <c r="E497" s="40"/>
      <c r="F497" s="240" t="s">
        <v>695</v>
      </c>
      <c r="G497" s="40"/>
      <c r="H497" s="40"/>
      <c r="I497" s="241"/>
      <c r="J497" s="40"/>
      <c r="K497" s="40"/>
      <c r="L497" s="44"/>
      <c r="M497" s="242"/>
      <c r="N497" s="243"/>
      <c r="O497" s="91"/>
      <c r="P497" s="91"/>
      <c r="Q497" s="91"/>
      <c r="R497" s="91"/>
      <c r="S497" s="91"/>
      <c r="T497" s="92"/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T497" s="17" t="s">
        <v>140</v>
      </c>
      <c r="AU497" s="17" t="s">
        <v>80</v>
      </c>
    </row>
    <row r="498" s="13" customFormat="1">
      <c r="A498" s="13"/>
      <c r="B498" s="244"/>
      <c r="C498" s="245"/>
      <c r="D498" s="239" t="s">
        <v>142</v>
      </c>
      <c r="E498" s="246" t="s">
        <v>1</v>
      </c>
      <c r="F498" s="247" t="s">
        <v>689</v>
      </c>
      <c r="G498" s="245"/>
      <c r="H498" s="246" t="s">
        <v>1</v>
      </c>
      <c r="I498" s="248"/>
      <c r="J498" s="245"/>
      <c r="K498" s="245"/>
      <c r="L498" s="249"/>
      <c r="M498" s="250"/>
      <c r="N498" s="251"/>
      <c r="O498" s="251"/>
      <c r="P498" s="251"/>
      <c r="Q498" s="251"/>
      <c r="R498" s="251"/>
      <c r="S498" s="251"/>
      <c r="T498" s="252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53" t="s">
        <v>142</v>
      </c>
      <c r="AU498" s="253" t="s">
        <v>80</v>
      </c>
      <c r="AV498" s="13" t="s">
        <v>80</v>
      </c>
      <c r="AW498" s="13" t="s">
        <v>30</v>
      </c>
      <c r="AX498" s="13" t="s">
        <v>73</v>
      </c>
      <c r="AY498" s="253" t="s">
        <v>131</v>
      </c>
    </row>
    <row r="499" s="14" customFormat="1">
      <c r="A499" s="14"/>
      <c r="B499" s="254"/>
      <c r="C499" s="255"/>
      <c r="D499" s="239" t="s">
        <v>142</v>
      </c>
      <c r="E499" s="256" t="s">
        <v>1</v>
      </c>
      <c r="F499" s="257" t="s">
        <v>696</v>
      </c>
      <c r="G499" s="255"/>
      <c r="H499" s="258">
        <v>3.7400000000000002</v>
      </c>
      <c r="I499" s="259"/>
      <c r="J499" s="255"/>
      <c r="K499" s="255"/>
      <c r="L499" s="260"/>
      <c r="M499" s="261"/>
      <c r="N499" s="262"/>
      <c r="O499" s="262"/>
      <c r="P499" s="262"/>
      <c r="Q499" s="262"/>
      <c r="R499" s="262"/>
      <c r="S499" s="262"/>
      <c r="T499" s="263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64" t="s">
        <v>142</v>
      </c>
      <c r="AU499" s="264" t="s">
        <v>80</v>
      </c>
      <c r="AV499" s="14" t="s">
        <v>82</v>
      </c>
      <c r="AW499" s="14" t="s">
        <v>30</v>
      </c>
      <c r="AX499" s="14" t="s">
        <v>80</v>
      </c>
      <c r="AY499" s="264" t="s">
        <v>131</v>
      </c>
    </row>
    <row r="500" s="2" customFormat="1" ht="44.25" customHeight="1">
      <c r="A500" s="38"/>
      <c r="B500" s="39"/>
      <c r="C500" s="277" t="s">
        <v>697</v>
      </c>
      <c r="D500" s="277" t="s">
        <v>227</v>
      </c>
      <c r="E500" s="278" t="s">
        <v>698</v>
      </c>
      <c r="F500" s="279" t="s">
        <v>699</v>
      </c>
      <c r="G500" s="280" t="s">
        <v>136</v>
      </c>
      <c r="H500" s="281">
        <v>7.4969999999999999</v>
      </c>
      <c r="I500" s="282"/>
      <c r="J500" s="283">
        <f>ROUND(I500*H500,2)</f>
        <v>0</v>
      </c>
      <c r="K500" s="279" t="s">
        <v>137</v>
      </c>
      <c r="L500" s="284"/>
      <c r="M500" s="285" t="s">
        <v>1</v>
      </c>
      <c r="N500" s="286" t="s">
        <v>38</v>
      </c>
      <c r="O500" s="91"/>
      <c r="P500" s="235">
        <f>O500*H500</f>
        <v>0</v>
      </c>
      <c r="Q500" s="235">
        <v>0.0064999999999999997</v>
      </c>
      <c r="R500" s="235">
        <f>Q500*H500</f>
        <v>0.048730499999999996</v>
      </c>
      <c r="S500" s="235">
        <v>0</v>
      </c>
      <c r="T500" s="236">
        <f>S500*H500</f>
        <v>0</v>
      </c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R500" s="237" t="s">
        <v>331</v>
      </c>
      <c r="AT500" s="237" t="s">
        <v>227</v>
      </c>
      <c r="AU500" s="237" t="s">
        <v>80</v>
      </c>
      <c r="AY500" s="17" t="s">
        <v>131</v>
      </c>
      <c r="BE500" s="238">
        <f>IF(N500="základní",J500,0)</f>
        <v>0</v>
      </c>
      <c r="BF500" s="238">
        <f>IF(N500="snížená",J500,0)</f>
        <v>0</v>
      </c>
      <c r="BG500" s="238">
        <f>IF(N500="zákl. přenesená",J500,0)</f>
        <v>0</v>
      </c>
      <c r="BH500" s="238">
        <f>IF(N500="sníž. přenesená",J500,0)</f>
        <v>0</v>
      </c>
      <c r="BI500" s="238">
        <f>IF(N500="nulová",J500,0)</f>
        <v>0</v>
      </c>
      <c r="BJ500" s="17" t="s">
        <v>80</v>
      </c>
      <c r="BK500" s="238">
        <f>ROUND(I500*H500,2)</f>
        <v>0</v>
      </c>
      <c r="BL500" s="17" t="s">
        <v>238</v>
      </c>
      <c r="BM500" s="237" t="s">
        <v>700</v>
      </c>
    </row>
    <row r="501" s="2" customFormat="1">
      <c r="A501" s="38"/>
      <c r="B501" s="39"/>
      <c r="C501" s="40"/>
      <c r="D501" s="239" t="s">
        <v>140</v>
      </c>
      <c r="E501" s="40"/>
      <c r="F501" s="240" t="s">
        <v>699</v>
      </c>
      <c r="G501" s="40"/>
      <c r="H501" s="40"/>
      <c r="I501" s="241"/>
      <c r="J501" s="40"/>
      <c r="K501" s="40"/>
      <c r="L501" s="44"/>
      <c r="M501" s="242"/>
      <c r="N501" s="243"/>
      <c r="O501" s="91"/>
      <c r="P501" s="91"/>
      <c r="Q501" s="91"/>
      <c r="R501" s="91"/>
      <c r="S501" s="91"/>
      <c r="T501" s="92"/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T501" s="17" t="s">
        <v>140</v>
      </c>
      <c r="AU501" s="17" t="s">
        <v>80</v>
      </c>
    </row>
    <row r="502" s="13" customFormat="1">
      <c r="A502" s="13"/>
      <c r="B502" s="244"/>
      <c r="C502" s="245"/>
      <c r="D502" s="239" t="s">
        <v>142</v>
      </c>
      <c r="E502" s="246" t="s">
        <v>1</v>
      </c>
      <c r="F502" s="247" t="s">
        <v>701</v>
      </c>
      <c r="G502" s="245"/>
      <c r="H502" s="246" t="s">
        <v>1</v>
      </c>
      <c r="I502" s="248"/>
      <c r="J502" s="245"/>
      <c r="K502" s="245"/>
      <c r="L502" s="249"/>
      <c r="M502" s="250"/>
      <c r="N502" s="251"/>
      <c r="O502" s="251"/>
      <c r="P502" s="251"/>
      <c r="Q502" s="251"/>
      <c r="R502" s="251"/>
      <c r="S502" s="251"/>
      <c r="T502" s="252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53" t="s">
        <v>142</v>
      </c>
      <c r="AU502" s="253" t="s">
        <v>80</v>
      </c>
      <c r="AV502" s="13" t="s">
        <v>80</v>
      </c>
      <c r="AW502" s="13" t="s">
        <v>30</v>
      </c>
      <c r="AX502" s="13" t="s">
        <v>73</v>
      </c>
      <c r="AY502" s="253" t="s">
        <v>131</v>
      </c>
    </row>
    <row r="503" s="14" customFormat="1">
      <c r="A503" s="14"/>
      <c r="B503" s="254"/>
      <c r="C503" s="255"/>
      <c r="D503" s="239" t="s">
        <v>142</v>
      </c>
      <c r="E503" s="256" t="s">
        <v>1</v>
      </c>
      <c r="F503" s="257" t="s">
        <v>702</v>
      </c>
      <c r="G503" s="255"/>
      <c r="H503" s="258">
        <v>6.1399999999999997</v>
      </c>
      <c r="I503" s="259"/>
      <c r="J503" s="255"/>
      <c r="K503" s="255"/>
      <c r="L503" s="260"/>
      <c r="M503" s="261"/>
      <c r="N503" s="262"/>
      <c r="O503" s="262"/>
      <c r="P503" s="262"/>
      <c r="Q503" s="262"/>
      <c r="R503" s="262"/>
      <c r="S503" s="262"/>
      <c r="T503" s="263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64" t="s">
        <v>142</v>
      </c>
      <c r="AU503" s="264" t="s">
        <v>80</v>
      </c>
      <c r="AV503" s="14" t="s">
        <v>82</v>
      </c>
      <c r="AW503" s="14" t="s">
        <v>30</v>
      </c>
      <c r="AX503" s="14" t="s">
        <v>80</v>
      </c>
      <c r="AY503" s="264" t="s">
        <v>131</v>
      </c>
    </row>
    <row r="504" s="14" customFormat="1">
      <c r="A504" s="14"/>
      <c r="B504" s="254"/>
      <c r="C504" s="255"/>
      <c r="D504" s="239" t="s">
        <v>142</v>
      </c>
      <c r="E504" s="255"/>
      <c r="F504" s="257" t="s">
        <v>703</v>
      </c>
      <c r="G504" s="255"/>
      <c r="H504" s="258">
        <v>7.4969999999999999</v>
      </c>
      <c r="I504" s="259"/>
      <c r="J504" s="255"/>
      <c r="K504" s="255"/>
      <c r="L504" s="260"/>
      <c r="M504" s="261"/>
      <c r="N504" s="262"/>
      <c r="O504" s="262"/>
      <c r="P504" s="262"/>
      <c r="Q504" s="262"/>
      <c r="R504" s="262"/>
      <c r="S504" s="262"/>
      <c r="T504" s="263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64" t="s">
        <v>142</v>
      </c>
      <c r="AU504" s="264" t="s">
        <v>80</v>
      </c>
      <c r="AV504" s="14" t="s">
        <v>82</v>
      </c>
      <c r="AW504" s="14" t="s">
        <v>4</v>
      </c>
      <c r="AX504" s="14" t="s">
        <v>80</v>
      </c>
      <c r="AY504" s="264" t="s">
        <v>131</v>
      </c>
    </row>
    <row r="505" s="2" customFormat="1">
      <c r="A505" s="38"/>
      <c r="B505" s="39"/>
      <c r="C505" s="226" t="s">
        <v>704</v>
      </c>
      <c r="D505" s="226" t="s">
        <v>133</v>
      </c>
      <c r="E505" s="227" t="s">
        <v>705</v>
      </c>
      <c r="F505" s="228" t="s">
        <v>706</v>
      </c>
      <c r="G505" s="229" t="s">
        <v>246</v>
      </c>
      <c r="H505" s="230">
        <v>0.254</v>
      </c>
      <c r="I505" s="231"/>
      <c r="J505" s="232">
        <f>ROUND(I505*H505,2)</f>
        <v>0</v>
      </c>
      <c r="K505" s="228" t="s">
        <v>137</v>
      </c>
      <c r="L505" s="44"/>
      <c r="M505" s="233" t="s">
        <v>1</v>
      </c>
      <c r="N505" s="234" t="s">
        <v>38</v>
      </c>
      <c r="O505" s="91"/>
      <c r="P505" s="235">
        <f>O505*H505</f>
        <v>0</v>
      </c>
      <c r="Q505" s="235">
        <v>0</v>
      </c>
      <c r="R505" s="235">
        <f>Q505*H505</f>
        <v>0</v>
      </c>
      <c r="S505" s="235">
        <v>0</v>
      </c>
      <c r="T505" s="236">
        <f>S505*H505</f>
        <v>0</v>
      </c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R505" s="237" t="s">
        <v>238</v>
      </c>
      <c r="AT505" s="237" t="s">
        <v>133</v>
      </c>
      <c r="AU505" s="237" t="s">
        <v>80</v>
      </c>
      <c r="AY505" s="17" t="s">
        <v>131</v>
      </c>
      <c r="BE505" s="238">
        <f>IF(N505="základní",J505,0)</f>
        <v>0</v>
      </c>
      <c r="BF505" s="238">
        <f>IF(N505="snížená",J505,0)</f>
        <v>0</v>
      </c>
      <c r="BG505" s="238">
        <f>IF(N505="zákl. přenesená",J505,0)</f>
        <v>0</v>
      </c>
      <c r="BH505" s="238">
        <f>IF(N505="sníž. přenesená",J505,0)</f>
        <v>0</v>
      </c>
      <c r="BI505" s="238">
        <f>IF(N505="nulová",J505,0)</f>
        <v>0</v>
      </c>
      <c r="BJ505" s="17" t="s">
        <v>80</v>
      </c>
      <c r="BK505" s="238">
        <f>ROUND(I505*H505,2)</f>
        <v>0</v>
      </c>
      <c r="BL505" s="17" t="s">
        <v>238</v>
      </c>
      <c r="BM505" s="237" t="s">
        <v>707</v>
      </c>
    </row>
    <row r="506" s="2" customFormat="1">
      <c r="A506" s="38"/>
      <c r="B506" s="39"/>
      <c r="C506" s="40"/>
      <c r="D506" s="239" t="s">
        <v>140</v>
      </c>
      <c r="E506" s="40"/>
      <c r="F506" s="240" t="s">
        <v>708</v>
      </c>
      <c r="G506" s="40"/>
      <c r="H506" s="40"/>
      <c r="I506" s="241"/>
      <c r="J506" s="40"/>
      <c r="K506" s="40"/>
      <c r="L506" s="44"/>
      <c r="M506" s="287"/>
      <c r="N506" s="288"/>
      <c r="O506" s="289"/>
      <c r="P506" s="289"/>
      <c r="Q506" s="289"/>
      <c r="R506" s="289"/>
      <c r="S506" s="289"/>
      <c r="T506" s="290"/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T506" s="17" t="s">
        <v>140</v>
      </c>
      <c r="AU506" s="17" t="s">
        <v>80</v>
      </c>
    </row>
    <row r="507" s="2" customFormat="1" ht="6.96" customHeight="1">
      <c r="A507" s="38"/>
      <c r="B507" s="66"/>
      <c r="C507" s="67"/>
      <c r="D507" s="67"/>
      <c r="E507" s="67"/>
      <c r="F507" s="67"/>
      <c r="G507" s="67"/>
      <c r="H507" s="67"/>
      <c r="I507" s="67"/>
      <c r="J507" s="67"/>
      <c r="K507" s="67"/>
      <c r="L507" s="44"/>
      <c r="M507" s="38"/>
      <c r="O507" s="38"/>
      <c r="P507" s="38"/>
      <c r="Q507" s="38"/>
      <c r="R507" s="38"/>
      <c r="S507" s="38"/>
      <c r="T507" s="38"/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</row>
  </sheetData>
  <sheetProtection sheet="1" autoFilter="0" formatColumns="0" formatRows="0" objects="1" scenarios="1" spinCount="100000" saltValue="oQrxlIJh4gP89ZP8jxzJ/6e8gty0B3zcNtbCD0rcE9fNhsiV4Fw450rwrcRlwmiJoDbhi7jcyNsN7A8K/bJghg==" hashValue="Dbto0FwXNkW6bsIZsxeB+003hk4AZpez1Uhb39gnps+liLu5OJ/WMcZKJy1L45bweVwlbkuqg/naLc+mLvSQng==" algorithmName="SHA-512" password="CC35"/>
  <autoFilter ref="C130:K50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9:H119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82</v>
      </c>
    </row>
    <row r="4" s="1" customFormat="1" ht="24.96" customHeight="1">
      <c r="B4" s="20"/>
      <c r="D4" s="148" t="s">
        <v>95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zakázky'!K6</f>
        <v>Oprava propustku v km 120,430 v úseku Obrnice – Most</v>
      </c>
      <c r="F7" s="150"/>
      <c r="G7" s="150"/>
      <c r="H7" s="150"/>
      <c r="L7" s="20"/>
    </row>
    <row r="8" s="1" customFormat="1" ht="12" customHeight="1">
      <c r="B8" s="20"/>
      <c r="D8" s="150" t="s">
        <v>96</v>
      </c>
      <c r="L8" s="20"/>
    </row>
    <row r="9" s="2" customFormat="1" ht="16.5" customHeight="1">
      <c r="A9" s="38"/>
      <c r="B9" s="44"/>
      <c r="C9" s="38"/>
      <c r="D9" s="38"/>
      <c r="E9" s="151" t="s">
        <v>97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98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709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zakázky'!AN8</f>
        <v>1. 3. 2021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zakázky'!AN10="","",'Rekapitulace zakázky'!AN10)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zakázky'!E11="","",'Rekapitulace zakázky'!E11)</f>
        <v xml:space="preserve"> </v>
      </c>
      <c r="F17" s="38"/>
      <c r="G17" s="38"/>
      <c r="H17" s="38"/>
      <c r="I17" s="150" t="s">
        <v>26</v>
      </c>
      <c r="J17" s="141" t="str">
        <f>IF('Rekapitulace zakázky'!AN11="","",'Rekapitulace zakázky'!AN11)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zakázky'!E14</f>
        <v>Vyplň údaj</v>
      </c>
      <c r="F20" s="141"/>
      <c r="G20" s="141"/>
      <c r="H20" s="141"/>
      <c r="I20" s="150" t="s">
        <v>26</v>
      </c>
      <c r="J20" s="33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tr">
        <f>IF('Rekapitulace zakázky'!AN16="","",'Rekapitulace zakázky'!AN16)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zakázky'!E17="","",'Rekapitulace zakázky'!E17)</f>
        <v xml:space="preserve"> </v>
      </c>
      <c r="F23" s="38"/>
      <c r="G23" s="38"/>
      <c r="H23" s="38"/>
      <c r="I23" s="150" t="s">
        <v>26</v>
      </c>
      <c r="J23" s="141" t="str">
        <f>IF('Rekapitulace zakázky'!AN17="","",'Rekapitulace zakázky'!AN17)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tr">
        <f>IF('Rekapitulace zakázky'!AN19="","",'Rekapitulace zakázky'!AN19)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zakázky'!E20="","",'Rekapitulace zakázky'!E20)</f>
        <v xml:space="preserve"> </v>
      </c>
      <c r="F26" s="38"/>
      <c r="G26" s="38"/>
      <c r="H26" s="38"/>
      <c r="I26" s="150" t="s">
        <v>26</v>
      </c>
      <c r="J26" s="141" t="str">
        <f>IF('Rekapitulace zakázky'!AN20="","",'Rekapitulace zakázky'!AN20)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33</v>
      </c>
      <c r="E32" s="38"/>
      <c r="F32" s="38"/>
      <c r="G32" s="38"/>
      <c r="H32" s="38"/>
      <c r="I32" s="38"/>
      <c r="J32" s="160">
        <f>ROUND(J124,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35</v>
      </c>
      <c r="G34" s="38"/>
      <c r="H34" s="38"/>
      <c r="I34" s="161" t="s">
        <v>34</v>
      </c>
      <c r="J34" s="161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37</v>
      </c>
      <c r="E35" s="150" t="s">
        <v>38</v>
      </c>
      <c r="F35" s="163">
        <f>ROUND((SUM(BE124:BE278)),  2)</f>
        <v>0</v>
      </c>
      <c r="G35" s="38"/>
      <c r="H35" s="38"/>
      <c r="I35" s="164">
        <v>0.20999999999999999</v>
      </c>
      <c r="J35" s="163">
        <f>ROUND(((SUM(BE124:BE278))*I35),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39</v>
      </c>
      <c r="F36" s="163">
        <f>ROUND((SUM(BF124:BF278)),  2)</f>
        <v>0</v>
      </c>
      <c r="G36" s="38"/>
      <c r="H36" s="38"/>
      <c r="I36" s="164">
        <v>0.14999999999999999</v>
      </c>
      <c r="J36" s="163">
        <f>ROUND(((SUM(BF124:BF278))*I36),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40</v>
      </c>
      <c r="F37" s="163">
        <f>ROUND((SUM(BG124:BG278)),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41</v>
      </c>
      <c r="F38" s="163">
        <f>ROUND((SUM(BH124:BH278)),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42</v>
      </c>
      <c r="F39" s="163">
        <f>ROUND((SUM(BI124:BI278)),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43</v>
      </c>
      <c r="E41" s="167"/>
      <c r="F41" s="167"/>
      <c r="G41" s="168" t="s">
        <v>44</v>
      </c>
      <c r="H41" s="169" t="s">
        <v>45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Oprava propustku v km 120,430 v úseku Obrnice – Most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96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97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98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002 - Svrškové práce v koleji v TÚ 0694 (kolej vlevo)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1. 3. 2021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101</v>
      </c>
      <c r="D96" s="185"/>
      <c r="E96" s="185"/>
      <c r="F96" s="185"/>
      <c r="G96" s="185"/>
      <c r="H96" s="185"/>
      <c r="I96" s="185"/>
      <c r="J96" s="186" t="s">
        <v>102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103</v>
      </c>
      <c r="D98" s="40"/>
      <c r="E98" s="40"/>
      <c r="F98" s="40"/>
      <c r="G98" s="40"/>
      <c r="H98" s="40"/>
      <c r="I98" s="40"/>
      <c r="J98" s="110">
        <f>J124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104</v>
      </c>
    </row>
    <row r="99" s="9" customFormat="1" ht="24.96" customHeight="1">
      <c r="A99" s="9"/>
      <c r="B99" s="188"/>
      <c r="C99" s="189"/>
      <c r="D99" s="190" t="s">
        <v>105</v>
      </c>
      <c r="E99" s="191"/>
      <c r="F99" s="191"/>
      <c r="G99" s="191"/>
      <c r="H99" s="191"/>
      <c r="I99" s="191"/>
      <c r="J99" s="192">
        <f>J125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110</v>
      </c>
      <c r="E100" s="196"/>
      <c r="F100" s="196"/>
      <c r="G100" s="196"/>
      <c r="H100" s="196"/>
      <c r="I100" s="196"/>
      <c r="J100" s="197">
        <f>J126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8"/>
      <c r="C101" s="189"/>
      <c r="D101" s="190" t="s">
        <v>710</v>
      </c>
      <c r="E101" s="191"/>
      <c r="F101" s="191"/>
      <c r="G101" s="191"/>
      <c r="H101" s="191"/>
      <c r="I101" s="191"/>
      <c r="J101" s="192">
        <f>J240</f>
        <v>0</v>
      </c>
      <c r="K101" s="189"/>
      <c r="L101" s="19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8"/>
      <c r="C102" s="189"/>
      <c r="D102" s="190" t="s">
        <v>711</v>
      </c>
      <c r="E102" s="191"/>
      <c r="F102" s="191"/>
      <c r="G102" s="191"/>
      <c r="H102" s="191"/>
      <c r="I102" s="191"/>
      <c r="J102" s="192">
        <f>J270</f>
        <v>0</v>
      </c>
      <c r="K102" s="189"/>
      <c r="L102" s="19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3" t="str">
        <f>E7</f>
        <v>Oprava propustku v km 120,430 v úseku Obrnice – Most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96</v>
      </c>
      <c r="D113" s="22"/>
      <c r="E113" s="22"/>
      <c r="F113" s="22"/>
      <c r="G113" s="22"/>
      <c r="H113" s="22"/>
      <c r="I113" s="22"/>
      <c r="J113" s="22"/>
      <c r="K113" s="22"/>
      <c r="L113" s="20"/>
    </row>
    <row r="114" s="2" customFormat="1" ht="16.5" customHeight="1">
      <c r="A114" s="38"/>
      <c r="B114" s="39"/>
      <c r="C114" s="40"/>
      <c r="D114" s="40"/>
      <c r="E114" s="183" t="s">
        <v>97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98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E11</f>
        <v>002 - Svrškové práce v koleji v TÚ 0694 (kolej vlevo)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F14</f>
        <v xml:space="preserve"> </v>
      </c>
      <c r="G118" s="40"/>
      <c r="H118" s="40"/>
      <c r="I118" s="32" t="s">
        <v>22</v>
      </c>
      <c r="J118" s="79" t="str">
        <f>IF(J14="","",J14)</f>
        <v>1. 3. 2021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E17</f>
        <v xml:space="preserve"> </v>
      </c>
      <c r="G120" s="40"/>
      <c r="H120" s="40"/>
      <c r="I120" s="32" t="s">
        <v>29</v>
      </c>
      <c r="J120" s="36" t="str">
        <f>E23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27</v>
      </c>
      <c r="D121" s="40"/>
      <c r="E121" s="40"/>
      <c r="F121" s="27" t="str">
        <f>IF(E20="","",E20)</f>
        <v>Vyplň údaj</v>
      </c>
      <c r="G121" s="40"/>
      <c r="H121" s="40"/>
      <c r="I121" s="32" t="s">
        <v>31</v>
      </c>
      <c r="J121" s="36" t="str">
        <f>E26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9"/>
      <c r="B123" s="200"/>
      <c r="C123" s="201" t="s">
        <v>117</v>
      </c>
      <c r="D123" s="202" t="s">
        <v>58</v>
      </c>
      <c r="E123" s="202" t="s">
        <v>54</v>
      </c>
      <c r="F123" s="202" t="s">
        <v>55</v>
      </c>
      <c r="G123" s="202" t="s">
        <v>118</v>
      </c>
      <c r="H123" s="202" t="s">
        <v>119</v>
      </c>
      <c r="I123" s="202" t="s">
        <v>120</v>
      </c>
      <c r="J123" s="202" t="s">
        <v>102</v>
      </c>
      <c r="K123" s="203" t="s">
        <v>121</v>
      </c>
      <c r="L123" s="204"/>
      <c r="M123" s="100" t="s">
        <v>1</v>
      </c>
      <c r="N123" s="101" t="s">
        <v>37</v>
      </c>
      <c r="O123" s="101" t="s">
        <v>122</v>
      </c>
      <c r="P123" s="101" t="s">
        <v>123</v>
      </c>
      <c r="Q123" s="101" t="s">
        <v>124</v>
      </c>
      <c r="R123" s="101" t="s">
        <v>125</v>
      </c>
      <c r="S123" s="101" t="s">
        <v>126</v>
      </c>
      <c r="T123" s="102" t="s">
        <v>127</v>
      </c>
      <c r="U123" s="199"/>
      <c r="V123" s="199"/>
      <c r="W123" s="199"/>
      <c r="X123" s="199"/>
      <c r="Y123" s="199"/>
      <c r="Z123" s="199"/>
      <c r="AA123" s="199"/>
      <c r="AB123" s="199"/>
      <c r="AC123" s="199"/>
      <c r="AD123" s="199"/>
      <c r="AE123" s="199"/>
    </row>
    <row r="124" s="2" customFormat="1" ht="22.8" customHeight="1">
      <c r="A124" s="38"/>
      <c r="B124" s="39"/>
      <c r="C124" s="107" t="s">
        <v>128</v>
      </c>
      <c r="D124" s="40"/>
      <c r="E124" s="40"/>
      <c r="F124" s="40"/>
      <c r="G124" s="40"/>
      <c r="H124" s="40"/>
      <c r="I124" s="40"/>
      <c r="J124" s="205">
        <f>BK124</f>
        <v>0</v>
      </c>
      <c r="K124" s="40"/>
      <c r="L124" s="44"/>
      <c r="M124" s="103"/>
      <c r="N124" s="206"/>
      <c r="O124" s="104"/>
      <c r="P124" s="207">
        <f>P125+P240+P270</f>
        <v>0</v>
      </c>
      <c r="Q124" s="104"/>
      <c r="R124" s="207">
        <f>R125+R240+R270</f>
        <v>72.299199999999999</v>
      </c>
      <c r="S124" s="104"/>
      <c r="T124" s="208">
        <f>T125+T240+T270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72</v>
      </c>
      <c r="AU124" s="17" t="s">
        <v>104</v>
      </c>
      <c r="BK124" s="209">
        <f>BK125+BK240+BK270</f>
        <v>0</v>
      </c>
    </row>
    <row r="125" s="12" customFormat="1" ht="25.92" customHeight="1">
      <c r="A125" s="12"/>
      <c r="B125" s="210"/>
      <c r="C125" s="211"/>
      <c r="D125" s="212" t="s">
        <v>72</v>
      </c>
      <c r="E125" s="213" t="s">
        <v>129</v>
      </c>
      <c r="F125" s="213" t="s">
        <v>130</v>
      </c>
      <c r="G125" s="211"/>
      <c r="H125" s="211"/>
      <c r="I125" s="214"/>
      <c r="J125" s="215">
        <f>BK125</f>
        <v>0</v>
      </c>
      <c r="K125" s="211"/>
      <c r="L125" s="216"/>
      <c r="M125" s="217"/>
      <c r="N125" s="218"/>
      <c r="O125" s="218"/>
      <c r="P125" s="219">
        <f>P126</f>
        <v>0</v>
      </c>
      <c r="Q125" s="218"/>
      <c r="R125" s="219">
        <f>R126</f>
        <v>0</v>
      </c>
      <c r="S125" s="218"/>
      <c r="T125" s="220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80</v>
      </c>
      <c r="AT125" s="222" t="s">
        <v>72</v>
      </c>
      <c r="AU125" s="222" t="s">
        <v>73</v>
      </c>
      <c r="AY125" s="221" t="s">
        <v>131</v>
      </c>
      <c r="BK125" s="223">
        <f>BK126</f>
        <v>0</v>
      </c>
    </row>
    <row r="126" s="12" customFormat="1" ht="22.8" customHeight="1">
      <c r="A126" s="12"/>
      <c r="B126" s="210"/>
      <c r="C126" s="211"/>
      <c r="D126" s="212" t="s">
        <v>72</v>
      </c>
      <c r="E126" s="224" t="s">
        <v>168</v>
      </c>
      <c r="F126" s="224" t="s">
        <v>442</v>
      </c>
      <c r="G126" s="211"/>
      <c r="H126" s="211"/>
      <c r="I126" s="214"/>
      <c r="J126" s="225">
        <f>BK126</f>
        <v>0</v>
      </c>
      <c r="K126" s="211"/>
      <c r="L126" s="216"/>
      <c r="M126" s="217"/>
      <c r="N126" s="218"/>
      <c r="O126" s="218"/>
      <c r="P126" s="219">
        <f>SUM(P127:P239)</f>
        <v>0</v>
      </c>
      <c r="Q126" s="218"/>
      <c r="R126" s="219">
        <f>SUM(R127:R239)</f>
        <v>0</v>
      </c>
      <c r="S126" s="218"/>
      <c r="T126" s="220">
        <f>SUM(T127:T239)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80</v>
      </c>
      <c r="AT126" s="222" t="s">
        <v>72</v>
      </c>
      <c r="AU126" s="222" t="s">
        <v>80</v>
      </c>
      <c r="AY126" s="221" t="s">
        <v>131</v>
      </c>
      <c r="BK126" s="223">
        <f>SUM(BK127:BK239)</f>
        <v>0</v>
      </c>
    </row>
    <row r="127" s="2" customFormat="1">
      <c r="A127" s="38"/>
      <c r="B127" s="39"/>
      <c r="C127" s="226" t="s">
        <v>80</v>
      </c>
      <c r="D127" s="226" t="s">
        <v>133</v>
      </c>
      <c r="E127" s="227" t="s">
        <v>712</v>
      </c>
      <c r="F127" s="228" t="s">
        <v>713</v>
      </c>
      <c r="G127" s="229" t="s">
        <v>136</v>
      </c>
      <c r="H127" s="230">
        <v>13.175000000000001</v>
      </c>
      <c r="I127" s="231"/>
      <c r="J127" s="232">
        <f>ROUND(I127*H127,2)</f>
        <v>0</v>
      </c>
      <c r="K127" s="228" t="s">
        <v>714</v>
      </c>
      <c r="L127" s="44"/>
      <c r="M127" s="233" t="s">
        <v>1</v>
      </c>
      <c r="N127" s="234" t="s">
        <v>38</v>
      </c>
      <c r="O127" s="91"/>
      <c r="P127" s="235">
        <f>O127*H127</f>
        <v>0</v>
      </c>
      <c r="Q127" s="235">
        <v>0</v>
      </c>
      <c r="R127" s="235">
        <f>Q127*H127</f>
        <v>0</v>
      </c>
      <c r="S127" s="235">
        <v>0</v>
      </c>
      <c r="T127" s="23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7" t="s">
        <v>138</v>
      </c>
      <c r="AT127" s="237" t="s">
        <v>133</v>
      </c>
      <c r="AU127" s="237" t="s">
        <v>82</v>
      </c>
      <c r="AY127" s="17" t="s">
        <v>131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17" t="s">
        <v>80</v>
      </c>
      <c r="BK127" s="238">
        <f>ROUND(I127*H127,2)</f>
        <v>0</v>
      </c>
      <c r="BL127" s="17" t="s">
        <v>138</v>
      </c>
      <c r="BM127" s="237" t="s">
        <v>715</v>
      </c>
    </row>
    <row r="128" s="2" customFormat="1">
      <c r="A128" s="38"/>
      <c r="B128" s="39"/>
      <c r="C128" s="40"/>
      <c r="D128" s="239" t="s">
        <v>140</v>
      </c>
      <c r="E128" s="40"/>
      <c r="F128" s="240" t="s">
        <v>716</v>
      </c>
      <c r="G128" s="40"/>
      <c r="H128" s="40"/>
      <c r="I128" s="241"/>
      <c r="J128" s="40"/>
      <c r="K128" s="40"/>
      <c r="L128" s="44"/>
      <c r="M128" s="242"/>
      <c r="N128" s="243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140</v>
      </c>
      <c r="AU128" s="17" t="s">
        <v>82</v>
      </c>
    </row>
    <row r="129" s="2" customFormat="1">
      <c r="A129" s="38"/>
      <c r="B129" s="39"/>
      <c r="C129" s="40"/>
      <c r="D129" s="239" t="s">
        <v>162</v>
      </c>
      <c r="E129" s="40"/>
      <c r="F129" s="276" t="s">
        <v>717</v>
      </c>
      <c r="G129" s="40"/>
      <c r="H129" s="40"/>
      <c r="I129" s="241"/>
      <c r="J129" s="40"/>
      <c r="K129" s="40"/>
      <c r="L129" s="44"/>
      <c r="M129" s="242"/>
      <c r="N129" s="243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162</v>
      </c>
      <c r="AU129" s="17" t="s">
        <v>82</v>
      </c>
    </row>
    <row r="130" s="14" customFormat="1">
      <c r="A130" s="14"/>
      <c r="B130" s="254"/>
      <c r="C130" s="255"/>
      <c r="D130" s="239" t="s">
        <v>142</v>
      </c>
      <c r="E130" s="256" t="s">
        <v>1</v>
      </c>
      <c r="F130" s="257" t="s">
        <v>718</v>
      </c>
      <c r="G130" s="255"/>
      <c r="H130" s="258">
        <v>13.175000000000001</v>
      </c>
      <c r="I130" s="259"/>
      <c r="J130" s="255"/>
      <c r="K130" s="255"/>
      <c r="L130" s="260"/>
      <c r="M130" s="261"/>
      <c r="N130" s="262"/>
      <c r="O130" s="262"/>
      <c r="P130" s="262"/>
      <c r="Q130" s="262"/>
      <c r="R130" s="262"/>
      <c r="S130" s="262"/>
      <c r="T130" s="26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4" t="s">
        <v>142</v>
      </c>
      <c r="AU130" s="264" t="s">
        <v>82</v>
      </c>
      <c r="AV130" s="14" t="s">
        <v>82</v>
      </c>
      <c r="AW130" s="14" t="s">
        <v>30</v>
      </c>
      <c r="AX130" s="14" t="s">
        <v>73</v>
      </c>
      <c r="AY130" s="264" t="s">
        <v>131</v>
      </c>
    </row>
    <row r="131" s="15" customFormat="1">
      <c r="A131" s="15"/>
      <c r="B131" s="265"/>
      <c r="C131" s="266"/>
      <c r="D131" s="239" t="s">
        <v>142</v>
      </c>
      <c r="E131" s="267" t="s">
        <v>1</v>
      </c>
      <c r="F131" s="268" t="s">
        <v>147</v>
      </c>
      <c r="G131" s="266"/>
      <c r="H131" s="269">
        <v>13.175000000000001</v>
      </c>
      <c r="I131" s="270"/>
      <c r="J131" s="266"/>
      <c r="K131" s="266"/>
      <c r="L131" s="271"/>
      <c r="M131" s="272"/>
      <c r="N131" s="273"/>
      <c r="O131" s="273"/>
      <c r="P131" s="273"/>
      <c r="Q131" s="273"/>
      <c r="R131" s="273"/>
      <c r="S131" s="273"/>
      <c r="T131" s="274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75" t="s">
        <v>142</v>
      </c>
      <c r="AU131" s="275" t="s">
        <v>82</v>
      </c>
      <c r="AV131" s="15" t="s">
        <v>138</v>
      </c>
      <c r="AW131" s="15" t="s">
        <v>30</v>
      </c>
      <c r="AX131" s="15" t="s">
        <v>80</v>
      </c>
      <c r="AY131" s="275" t="s">
        <v>131</v>
      </c>
    </row>
    <row r="132" s="2" customFormat="1" ht="16.5" customHeight="1">
      <c r="A132" s="38"/>
      <c r="B132" s="39"/>
      <c r="C132" s="226" t="s">
        <v>82</v>
      </c>
      <c r="D132" s="226" t="s">
        <v>133</v>
      </c>
      <c r="E132" s="227" t="s">
        <v>719</v>
      </c>
      <c r="F132" s="228" t="s">
        <v>720</v>
      </c>
      <c r="G132" s="229" t="s">
        <v>178</v>
      </c>
      <c r="H132" s="230">
        <v>0.65900000000000003</v>
      </c>
      <c r="I132" s="231"/>
      <c r="J132" s="232">
        <f>ROUND(I132*H132,2)</f>
        <v>0</v>
      </c>
      <c r="K132" s="228" t="s">
        <v>714</v>
      </c>
      <c r="L132" s="44"/>
      <c r="M132" s="233" t="s">
        <v>1</v>
      </c>
      <c r="N132" s="234" t="s">
        <v>38</v>
      </c>
      <c r="O132" s="91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7" t="s">
        <v>138</v>
      </c>
      <c r="AT132" s="237" t="s">
        <v>133</v>
      </c>
      <c r="AU132" s="237" t="s">
        <v>82</v>
      </c>
      <c r="AY132" s="17" t="s">
        <v>131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7" t="s">
        <v>80</v>
      </c>
      <c r="BK132" s="238">
        <f>ROUND(I132*H132,2)</f>
        <v>0</v>
      </c>
      <c r="BL132" s="17" t="s">
        <v>138</v>
      </c>
      <c r="BM132" s="237" t="s">
        <v>721</v>
      </c>
    </row>
    <row r="133" s="2" customFormat="1">
      <c r="A133" s="38"/>
      <c r="B133" s="39"/>
      <c r="C133" s="40"/>
      <c r="D133" s="239" t="s">
        <v>140</v>
      </c>
      <c r="E133" s="40"/>
      <c r="F133" s="240" t="s">
        <v>722</v>
      </c>
      <c r="G133" s="40"/>
      <c r="H133" s="40"/>
      <c r="I133" s="241"/>
      <c r="J133" s="40"/>
      <c r="K133" s="40"/>
      <c r="L133" s="44"/>
      <c r="M133" s="242"/>
      <c r="N133" s="243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140</v>
      </c>
      <c r="AU133" s="17" t="s">
        <v>82</v>
      </c>
    </row>
    <row r="134" s="2" customFormat="1">
      <c r="A134" s="38"/>
      <c r="B134" s="39"/>
      <c r="C134" s="40"/>
      <c r="D134" s="239" t="s">
        <v>162</v>
      </c>
      <c r="E134" s="40"/>
      <c r="F134" s="276" t="s">
        <v>723</v>
      </c>
      <c r="G134" s="40"/>
      <c r="H134" s="40"/>
      <c r="I134" s="241"/>
      <c r="J134" s="40"/>
      <c r="K134" s="40"/>
      <c r="L134" s="44"/>
      <c r="M134" s="242"/>
      <c r="N134" s="243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162</v>
      </c>
      <c r="AU134" s="17" t="s">
        <v>82</v>
      </c>
    </row>
    <row r="135" s="14" customFormat="1">
      <c r="A135" s="14"/>
      <c r="B135" s="254"/>
      <c r="C135" s="255"/>
      <c r="D135" s="239" t="s">
        <v>142</v>
      </c>
      <c r="E135" s="256" t="s">
        <v>1</v>
      </c>
      <c r="F135" s="257" t="s">
        <v>724</v>
      </c>
      <c r="G135" s="255"/>
      <c r="H135" s="258">
        <v>0.65900000000000003</v>
      </c>
      <c r="I135" s="259"/>
      <c r="J135" s="255"/>
      <c r="K135" s="255"/>
      <c r="L135" s="260"/>
      <c r="M135" s="261"/>
      <c r="N135" s="262"/>
      <c r="O135" s="262"/>
      <c r="P135" s="262"/>
      <c r="Q135" s="262"/>
      <c r="R135" s="262"/>
      <c r="S135" s="262"/>
      <c r="T135" s="26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4" t="s">
        <v>142</v>
      </c>
      <c r="AU135" s="264" t="s">
        <v>82</v>
      </c>
      <c r="AV135" s="14" t="s">
        <v>82</v>
      </c>
      <c r="AW135" s="14" t="s">
        <v>30</v>
      </c>
      <c r="AX135" s="14" t="s">
        <v>73</v>
      </c>
      <c r="AY135" s="264" t="s">
        <v>131</v>
      </c>
    </row>
    <row r="136" s="15" customFormat="1">
      <c r="A136" s="15"/>
      <c r="B136" s="265"/>
      <c r="C136" s="266"/>
      <c r="D136" s="239" t="s">
        <v>142</v>
      </c>
      <c r="E136" s="267" t="s">
        <v>1</v>
      </c>
      <c r="F136" s="268" t="s">
        <v>147</v>
      </c>
      <c r="G136" s="266"/>
      <c r="H136" s="269">
        <v>0.65900000000000003</v>
      </c>
      <c r="I136" s="270"/>
      <c r="J136" s="266"/>
      <c r="K136" s="266"/>
      <c r="L136" s="271"/>
      <c r="M136" s="272"/>
      <c r="N136" s="273"/>
      <c r="O136" s="273"/>
      <c r="P136" s="273"/>
      <c r="Q136" s="273"/>
      <c r="R136" s="273"/>
      <c r="S136" s="273"/>
      <c r="T136" s="274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75" t="s">
        <v>142</v>
      </c>
      <c r="AU136" s="275" t="s">
        <v>82</v>
      </c>
      <c r="AV136" s="15" t="s">
        <v>138</v>
      </c>
      <c r="AW136" s="15" t="s">
        <v>30</v>
      </c>
      <c r="AX136" s="15" t="s">
        <v>80</v>
      </c>
      <c r="AY136" s="275" t="s">
        <v>131</v>
      </c>
    </row>
    <row r="137" s="2" customFormat="1">
      <c r="A137" s="38"/>
      <c r="B137" s="39"/>
      <c r="C137" s="226" t="s">
        <v>152</v>
      </c>
      <c r="D137" s="226" t="s">
        <v>133</v>
      </c>
      <c r="E137" s="227" t="s">
        <v>725</v>
      </c>
      <c r="F137" s="228" t="s">
        <v>726</v>
      </c>
      <c r="G137" s="229" t="s">
        <v>727</v>
      </c>
      <c r="H137" s="230">
        <v>0.012999999999999999</v>
      </c>
      <c r="I137" s="231"/>
      <c r="J137" s="232">
        <f>ROUND(I137*H137,2)</f>
        <v>0</v>
      </c>
      <c r="K137" s="228" t="s">
        <v>714</v>
      </c>
      <c r="L137" s="44"/>
      <c r="M137" s="233" t="s">
        <v>1</v>
      </c>
      <c r="N137" s="234" t="s">
        <v>38</v>
      </c>
      <c r="O137" s="91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7" t="s">
        <v>138</v>
      </c>
      <c r="AT137" s="237" t="s">
        <v>133</v>
      </c>
      <c r="AU137" s="237" t="s">
        <v>82</v>
      </c>
      <c r="AY137" s="17" t="s">
        <v>131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7" t="s">
        <v>80</v>
      </c>
      <c r="BK137" s="238">
        <f>ROUND(I137*H137,2)</f>
        <v>0</v>
      </c>
      <c r="BL137" s="17" t="s">
        <v>138</v>
      </c>
      <c r="BM137" s="237" t="s">
        <v>728</v>
      </c>
    </row>
    <row r="138" s="2" customFormat="1">
      <c r="A138" s="38"/>
      <c r="B138" s="39"/>
      <c r="C138" s="40"/>
      <c r="D138" s="239" t="s">
        <v>140</v>
      </c>
      <c r="E138" s="40"/>
      <c r="F138" s="240" t="s">
        <v>729</v>
      </c>
      <c r="G138" s="40"/>
      <c r="H138" s="40"/>
      <c r="I138" s="241"/>
      <c r="J138" s="40"/>
      <c r="K138" s="40"/>
      <c r="L138" s="44"/>
      <c r="M138" s="242"/>
      <c r="N138" s="243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140</v>
      </c>
      <c r="AU138" s="17" t="s">
        <v>82</v>
      </c>
    </row>
    <row r="139" s="2" customFormat="1">
      <c r="A139" s="38"/>
      <c r="B139" s="39"/>
      <c r="C139" s="40"/>
      <c r="D139" s="239" t="s">
        <v>162</v>
      </c>
      <c r="E139" s="40"/>
      <c r="F139" s="276" t="s">
        <v>723</v>
      </c>
      <c r="G139" s="40"/>
      <c r="H139" s="40"/>
      <c r="I139" s="241"/>
      <c r="J139" s="40"/>
      <c r="K139" s="40"/>
      <c r="L139" s="44"/>
      <c r="M139" s="242"/>
      <c r="N139" s="243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162</v>
      </c>
      <c r="AU139" s="17" t="s">
        <v>82</v>
      </c>
    </row>
    <row r="140" s="14" customFormat="1">
      <c r="A140" s="14"/>
      <c r="B140" s="254"/>
      <c r="C140" s="255"/>
      <c r="D140" s="239" t="s">
        <v>142</v>
      </c>
      <c r="E140" s="256" t="s">
        <v>1</v>
      </c>
      <c r="F140" s="257" t="s">
        <v>730</v>
      </c>
      <c r="G140" s="255"/>
      <c r="H140" s="258">
        <v>0.012999999999999999</v>
      </c>
      <c r="I140" s="259"/>
      <c r="J140" s="255"/>
      <c r="K140" s="255"/>
      <c r="L140" s="260"/>
      <c r="M140" s="261"/>
      <c r="N140" s="262"/>
      <c r="O140" s="262"/>
      <c r="P140" s="262"/>
      <c r="Q140" s="262"/>
      <c r="R140" s="262"/>
      <c r="S140" s="262"/>
      <c r="T140" s="26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4" t="s">
        <v>142</v>
      </c>
      <c r="AU140" s="264" t="s">
        <v>82</v>
      </c>
      <c r="AV140" s="14" t="s">
        <v>82</v>
      </c>
      <c r="AW140" s="14" t="s">
        <v>30</v>
      </c>
      <c r="AX140" s="14" t="s">
        <v>73</v>
      </c>
      <c r="AY140" s="264" t="s">
        <v>131</v>
      </c>
    </row>
    <row r="141" s="15" customFormat="1">
      <c r="A141" s="15"/>
      <c r="B141" s="265"/>
      <c r="C141" s="266"/>
      <c r="D141" s="239" t="s">
        <v>142</v>
      </c>
      <c r="E141" s="267" t="s">
        <v>1</v>
      </c>
      <c r="F141" s="268" t="s">
        <v>147</v>
      </c>
      <c r="G141" s="266"/>
      <c r="H141" s="269">
        <v>0.012999999999999999</v>
      </c>
      <c r="I141" s="270"/>
      <c r="J141" s="266"/>
      <c r="K141" s="266"/>
      <c r="L141" s="271"/>
      <c r="M141" s="272"/>
      <c r="N141" s="273"/>
      <c r="O141" s="273"/>
      <c r="P141" s="273"/>
      <c r="Q141" s="273"/>
      <c r="R141" s="273"/>
      <c r="S141" s="273"/>
      <c r="T141" s="274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5" t="s">
        <v>142</v>
      </c>
      <c r="AU141" s="275" t="s">
        <v>82</v>
      </c>
      <c r="AV141" s="15" t="s">
        <v>138</v>
      </c>
      <c r="AW141" s="15" t="s">
        <v>30</v>
      </c>
      <c r="AX141" s="15" t="s">
        <v>80</v>
      </c>
      <c r="AY141" s="275" t="s">
        <v>131</v>
      </c>
    </row>
    <row r="142" s="2" customFormat="1" ht="16.5" customHeight="1">
      <c r="A142" s="38"/>
      <c r="B142" s="39"/>
      <c r="C142" s="226" t="s">
        <v>138</v>
      </c>
      <c r="D142" s="226" t="s">
        <v>133</v>
      </c>
      <c r="E142" s="227" t="s">
        <v>731</v>
      </c>
      <c r="F142" s="228" t="s">
        <v>732</v>
      </c>
      <c r="G142" s="229" t="s">
        <v>178</v>
      </c>
      <c r="H142" s="230">
        <v>43.142000000000003</v>
      </c>
      <c r="I142" s="231"/>
      <c r="J142" s="232">
        <f>ROUND(I142*H142,2)</f>
        <v>0</v>
      </c>
      <c r="K142" s="228" t="s">
        <v>714</v>
      </c>
      <c r="L142" s="44"/>
      <c r="M142" s="233" t="s">
        <v>1</v>
      </c>
      <c r="N142" s="234" t="s">
        <v>38</v>
      </c>
      <c r="O142" s="91"/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7" t="s">
        <v>138</v>
      </c>
      <c r="AT142" s="237" t="s">
        <v>133</v>
      </c>
      <c r="AU142" s="237" t="s">
        <v>82</v>
      </c>
      <c r="AY142" s="17" t="s">
        <v>131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7" t="s">
        <v>80</v>
      </c>
      <c r="BK142" s="238">
        <f>ROUND(I142*H142,2)</f>
        <v>0</v>
      </c>
      <c r="BL142" s="17" t="s">
        <v>138</v>
      </c>
      <c r="BM142" s="237" t="s">
        <v>733</v>
      </c>
    </row>
    <row r="143" s="2" customFormat="1">
      <c r="A143" s="38"/>
      <c r="B143" s="39"/>
      <c r="C143" s="40"/>
      <c r="D143" s="239" t="s">
        <v>140</v>
      </c>
      <c r="E143" s="40"/>
      <c r="F143" s="240" t="s">
        <v>734</v>
      </c>
      <c r="G143" s="40"/>
      <c r="H143" s="40"/>
      <c r="I143" s="241"/>
      <c r="J143" s="40"/>
      <c r="K143" s="40"/>
      <c r="L143" s="44"/>
      <c r="M143" s="242"/>
      <c r="N143" s="243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140</v>
      </c>
      <c r="AU143" s="17" t="s">
        <v>82</v>
      </c>
    </row>
    <row r="144" s="2" customFormat="1">
      <c r="A144" s="38"/>
      <c r="B144" s="39"/>
      <c r="C144" s="40"/>
      <c r="D144" s="239" t="s">
        <v>162</v>
      </c>
      <c r="E144" s="40"/>
      <c r="F144" s="276" t="s">
        <v>735</v>
      </c>
      <c r="G144" s="40"/>
      <c r="H144" s="40"/>
      <c r="I144" s="241"/>
      <c r="J144" s="40"/>
      <c r="K144" s="40"/>
      <c r="L144" s="44"/>
      <c r="M144" s="242"/>
      <c r="N144" s="243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162</v>
      </c>
      <c r="AU144" s="17" t="s">
        <v>82</v>
      </c>
    </row>
    <row r="145" s="14" customFormat="1">
      <c r="A145" s="14"/>
      <c r="B145" s="254"/>
      <c r="C145" s="255"/>
      <c r="D145" s="239" t="s">
        <v>142</v>
      </c>
      <c r="E145" s="256" t="s">
        <v>1</v>
      </c>
      <c r="F145" s="257" t="s">
        <v>736</v>
      </c>
      <c r="G145" s="255"/>
      <c r="H145" s="258">
        <v>28.141999999999999</v>
      </c>
      <c r="I145" s="259"/>
      <c r="J145" s="255"/>
      <c r="K145" s="255"/>
      <c r="L145" s="260"/>
      <c r="M145" s="261"/>
      <c r="N145" s="262"/>
      <c r="O145" s="262"/>
      <c r="P145" s="262"/>
      <c r="Q145" s="262"/>
      <c r="R145" s="262"/>
      <c r="S145" s="262"/>
      <c r="T145" s="26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4" t="s">
        <v>142</v>
      </c>
      <c r="AU145" s="264" t="s">
        <v>82</v>
      </c>
      <c r="AV145" s="14" t="s">
        <v>82</v>
      </c>
      <c r="AW145" s="14" t="s">
        <v>30</v>
      </c>
      <c r="AX145" s="14" t="s">
        <v>73</v>
      </c>
      <c r="AY145" s="264" t="s">
        <v>131</v>
      </c>
    </row>
    <row r="146" s="14" customFormat="1">
      <c r="A146" s="14"/>
      <c r="B146" s="254"/>
      <c r="C146" s="255"/>
      <c r="D146" s="239" t="s">
        <v>142</v>
      </c>
      <c r="E146" s="256" t="s">
        <v>1</v>
      </c>
      <c r="F146" s="257" t="s">
        <v>737</v>
      </c>
      <c r="G146" s="255"/>
      <c r="H146" s="258">
        <v>15</v>
      </c>
      <c r="I146" s="259"/>
      <c r="J146" s="255"/>
      <c r="K146" s="255"/>
      <c r="L146" s="260"/>
      <c r="M146" s="261"/>
      <c r="N146" s="262"/>
      <c r="O146" s="262"/>
      <c r="P146" s="262"/>
      <c r="Q146" s="262"/>
      <c r="R146" s="262"/>
      <c r="S146" s="262"/>
      <c r="T146" s="26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4" t="s">
        <v>142</v>
      </c>
      <c r="AU146" s="264" t="s">
        <v>82</v>
      </c>
      <c r="AV146" s="14" t="s">
        <v>82</v>
      </c>
      <c r="AW146" s="14" t="s">
        <v>30</v>
      </c>
      <c r="AX146" s="14" t="s">
        <v>73</v>
      </c>
      <c r="AY146" s="264" t="s">
        <v>131</v>
      </c>
    </row>
    <row r="147" s="15" customFormat="1">
      <c r="A147" s="15"/>
      <c r="B147" s="265"/>
      <c r="C147" s="266"/>
      <c r="D147" s="239" t="s">
        <v>142</v>
      </c>
      <c r="E147" s="267" t="s">
        <v>1</v>
      </c>
      <c r="F147" s="268" t="s">
        <v>147</v>
      </c>
      <c r="G147" s="266"/>
      <c r="H147" s="269">
        <v>43.142000000000003</v>
      </c>
      <c r="I147" s="270"/>
      <c r="J147" s="266"/>
      <c r="K147" s="266"/>
      <c r="L147" s="271"/>
      <c r="M147" s="272"/>
      <c r="N147" s="273"/>
      <c r="O147" s="273"/>
      <c r="P147" s="273"/>
      <c r="Q147" s="273"/>
      <c r="R147" s="273"/>
      <c r="S147" s="273"/>
      <c r="T147" s="274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75" t="s">
        <v>142</v>
      </c>
      <c r="AU147" s="275" t="s">
        <v>82</v>
      </c>
      <c r="AV147" s="15" t="s">
        <v>138</v>
      </c>
      <c r="AW147" s="15" t="s">
        <v>30</v>
      </c>
      <c r="AX147" s="15" t="s">
        <v>80</v>
      </c>
      <c r="AY147" s="275" t="s">
        <v>131</v>
      </c>
    </row>
    <row r="148" s="2" customFormat="1" ht="16.5" customHeight="1">
      <c r="A148" s="38"/>
      <c r="B148" s="39"/>
      <c r="C148" s="226" t="s">
        <v>168</v>
      </c>
      <c r="D148" s="226" t="s">
        <v>133</v>
      </c>
      <c r="E148" s="227" t="s">
        <v>738</v>
      </c>
      <c r="F148" s="228" t="s">
        <v>739</v>
      </c>
      <c r="G148" s="229" t="s">
        <v>727</v>
      </c>
      <c r="H148" s="230">
        <v>0.16300000000000001</v>
      </c>
      <c r="I148" s="231"/>
      <c r="J148" s="232">
        <f>ROUND(I148*H148,2)</f>
        <v>0</v>
      </c>
      <c r="K148" s="228" t="s">
        <v>714</v>
      </c>
      <c r="L148" s="44"/>
      <c r="M148" s="233" t="s">
        <v>1</v>
      </c>
      <c r="N148" s="234" t="s">
        <v>38</v>
      </c>
      <c r="O148" s="91"/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7" t="s">
        <v>138</v>
      </c>
      <c r="AT148" s="237" t="s">
        <v>133</v>
      </c>
      <c r="AU148" s="237" t="s">
        <v>82</v>
      </c>
      <c r="AY148" s="17" t="s">
        <v>131</v>
      </c>
      <c r="BE148" s="238">
        <f>IF(N148="základní",J148,0)</f>
        <v>0</v>
      </c>
      <c r="BF148" s="238">
        <f>IF(N148="snížená",J148,0)</f>
        <v>0</v>
      </c>
      <c r="BG148" s="238">
        <f>IF(N148="zákl. přenesená",J148,0)</f>
        <v>0</v>
      </c>
      <c r="BH148" s="238">
        <f>IF(N148="sníž. přenesená",J148,0)</f>
        <v>0</v>
      </c>
      <c r="BI148" s="238">
        <f>IF(N148="nulová",J148,0)</f>
        <v>0</v>
      </c>
      <c r="BJ148" s="17" t="s">
        <v>80</v>
      </c>
      <c r="BK148" s="238">
        <f>ROUND(I148*H148,2)</f>
        <v>0</v>
      </c>
      <c r="BL148" s="17" t="s">
        <v>138</v>
      </c>
      <c r="BM148" s="237" t="s">
        <v>740</v>
      </c>
    </row>
    <row r="149" s="2" customFormat="1">
      <c r="A149" s="38"/>
      <c r="B149" s="39"/>
      <c r="C149" s="40"/>
      <c r="D149" s="239" t="s">
        <v>140</v>
      </c>
      <c r="E149" s="40"/>
      <c r="F149" s="240" t="s">
        <v>741</v>
      </c>
      <c r="G149" s="40"/>
      <c r="H149" s="40"/>
      <c r="I149" s="241"/>
      <c r="J149" s="40"/>
      <c r="K149" s="40"/>
      <c r="L149" s="44"/>
      <c r="M149" s="242"/>
      <c r="N149" s="243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140</v>
      </c>
      <c r="AU149" s="17" t="s">
        <v>82</v>
      </c>
    </row>
    <row r="150" s="2" customFormat="1">
      <c r="A150" s="38"/>
      <c r="B150" s="39"/>
      <c r="C150" s="40"/>
      <c r="D150" s="239" t="s">
        <v>162</v>
      </c>
      <c r="E150" s="40"/>
      <c r="F150" s="276" t="s">
        <v>742</v>
      </c>
      <c r="G150" s="40"/>
      <c r="H150" s="40"/>
      <c r="I150" s="241"/>
      <c r="J150" s="40"/>
      <c r="K150" s="40"/>
      <c r="L150" s="44"/>
      <c r="M150" s="242"/>
      <c r="N150" s="243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162</v>
      </c>
      <c r="AU150" s="17" t="s">
        <v>82</v>
      </c>
    </row>
    <row r="151" s="14" customFormat="1">
      <c r="A151" s="14"/>
      <c r="B151" s="254"/>
      <c r="C151" s="255"/>
      <c r="D151" s="239" t="s">
        <v>142</v>
      </c>
      <c r="E151" s="256" t="s">
        <v>1</v>
      </c>
      <c r="F151" s="257" t="s">
        <v>743</v>
      </c>
      <c r="G151" s="255"/>
      <c r="H151" s="258">
        <v>0.16300000000000001</v>
      </c>
      <c r="I151" s="259"/>
      <c r="J151" s="255"/>
      <c r="K151" s="255"/>
      <c r="L151" s="260"/>
      <c r="M151" s="261"/>
      <c r="N151" s="262"/>
      <c r="O151" s="262"/>
      <c r="P151" s="262"/>
      <c r="Q151" s="262"/>
      <c r="R151" s="262"/>
      <c r="S151" s="262"/>
      <c r="T151" s="26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4" t="s">
        <v>142</v>
      </c>
      <c r="AU151" s="264" t="s">
        <v>82</v>
      </c>
      <c r="AV151" s="14" t="s">
        <v>82</v>
      </c>
      <c r="AW151" s="14" t="s">
        <v>30</v>
      </c>
      <c r="AX151" s="14" t="s">
        <v>73</v>
      </c>
      <c r="AY151" s="264" t="s">
        <v>131</v>
      </c>
    </row>
    <row r="152" s="15" customFormat="1">
      <c r="A152" s="15"/>
      <c r="B152" s="265"/>
      <c r="C152" s="266"/>
      <c r="D152" s="239" t="s">
        <v>142</v>
      </c>
      <c r="E152" s="267" t="s">
        <v>1</v>
      </c>
      <c r="F152" s="268" t="s">
        <v>147</v>
      </c>
      <c r="G152" s="266"/>
      <c r="H152" s="269">
        <v>0.16300000000000001</v>
      </c>
      <c r="I152" s="270"/>
      <c r="J152" s="266"/>
      <c r="K152" s="266"/>
      <c r="L152" s="271"/>
      <c r="M152" s="272"/>
      <c r="N152" s="273"/>
      <c r="O152" s="273"/>
      <c r="P152" s="273"/>
      <c r="Q152" s="273"/>
      <c r="R152" s="273"/>
      <c r="S152" s="273"/>
      <c r="T152" s="274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5" t="s">
        <v>142</v>
      </c>
      <c r="AU152" s="275" t="s">
        <v>82</v>
      </c>
      <c r="AV152" s="15" t="s">
        <v>138</v>
      </c>
      <c r="AW152" s="15" t="s">
        <v>30</v>
      </c>
      <c r="AX152" s="15" t="s">
        <v>80</v>
      </c>
      <c r="AY152" s="275" t="s">
        <v>131</v>
      </c>
    </row>
    <row r="153" s="2" customFormat="1">
      <c r="A153" s="38"/>
      <c r="B153" s="39"/>
      <c r="C153" s="226" t="s">
        <v>175</v>
      </c>
      <c r="D153" s="226" t="s">
        <v>133</v>
      </c>
      <c r="E153" s="227" t="s">
        <v>744</v>
      </c>
      <c r="F153" s="228" t="s">
        <v>745</v>
      </c>
      <c r="G153" s="229" t="s">
        <v>155</v>
      </c>
      <c r="H153" s="230">
        <v>13.175000000000001</v>
      </c>
      <c r="I153" s="231"/>
      <c r="J153" s="232">
        <f>ROUND(I153*H153,2)</f>
        <v>0</v>
      </c>
      <c r="K153" s="228" t="s">
        <v>714</v>
      </c>
      <c r="L153" s="44"/>
      <c r="M153" s="233" t="s">
        <v>1</v>
      </c>
      <c r="N153" s="234" t="s">
        <v>38</v>
      </c>
      <c r="O153" s="91"/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7" t="s">
        <v>138</v>
      </c>
      <c r="AT153" s="237" t="s">
        <v>133</v>
      </c>
      <c r="AU153" s="237" t="s">
        <v>82</v>
      </c>
      <c r="AY153" s="17" t="s">
        <v>131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7" t="s">
        <v>80</v>
      </c>
      <c r="BK153" s="238">
        <f>ROUND(I153*H153,2)</f>
        <v>0</v>
      </c>
      <c r="BL153" s="17" t="s">
        <v>138</v>
      </c>
      <c r="BM153" s="237" t="s">
        <v>746</v>
      </c>
    </row>
    <row r="154" s="2" customFormat="1">
      <c r="A154" s="38"/>
      <c r="B154" s="39"/>
      <c r="C154" s="40"/>
      <c r="D154" s="239" t="s">
        <v>140</v>
      </c>
      <c r="E154" s="40"/>
      <c r="F154" s="240" t="s">
        <v>747</v>
      </c>
      <c r="G154" s="40"/>
      <c r="H154" s="40"/>
      <c r="I154" s="241"/>
      <c r="J154" s="40"/>
      <c r="K154" s="40"/>
      <c r="L154" s="44"/>
      <c r="M154" s="242"/>
      <c r="N154" s="243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140</v>
      </c>
      <c r="AU154" s="17" t="s">
        <v>82</v>
      </c>
    </row>
    <row r="155" s="2" customFormat="1">
      <c r="A155" s="38"/>
      <c r="B155" s="39"/>
      <c r="C155" s="40"/>
      <c r="D155" s="239" t="s">
        <v>162</v>
      </c>
      <c r="E155" s="40"/>
      <c r="F155" s="276" t="s">
        <v>748</v>
      </c>
      <c r="G155" s="40"/>
      <c r="H155" s="40"/>
      <c r="I155" s="241"/>
      <c r="J155" s="40"/>
      <c r="K155" s="40"/>
      <c r="L155" s="44"/>
      <c r="M155" s="242"/>
      <c r="N155" s="243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162</v>
      </c>
      <c r="AU155" s="17" t="s">
        <v>82</v>
      </c>
    </row>
    <row r="156" s="14" customFormat="1">
      <c r="A156" s="14"/>
      <c r="B156" s="254"/>
      <c r="C156" s="255"/>
      <c r="D156" s="239" t="s">
        <v>142</v>
      </c>
      <c r="E156" s="256" t="s">
        <v>1</v>
      </c>
      <c r="F156" s="257" t="s">
        <v>749</v>
      </c>
      <c r="G156" s="255"/>
      <c r="H156" s="258">
        <v>13.175000000000001</v>
      </c>
      <c r="I156" s="259"/>
      <c r="J156" s="255"/>
      <c r="K156" s="255"/>
      <c r="L156" s="260"/>
      <c r="M156" s="261"/>
      <c r="N156" s="262"/>
      <c r="O156" s="262"/>
      <c r="P156" s="262"/>
      <c r="Q156" s="262"/>
      <c r="R156" s="262"/>
      <c r="S156" s="262"/>
      <c r="T156" s="26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4" t="s">
        <v>142</v>
      </c>
      <c r="AU156" s="264" t="s">
        <v>82</v>
      </c>
      <c r="AV156" s="14" t="s">
        <v>82</v>
      </c>
      <c r="AW156" s="14" t="s">
        <v>30</v>
      </c>
      <c r="AX156" s="14" t="s">
        <v>73</v>
      </c>
      <c r="AY156" s="264" t="s">
        <v>131</v>
      </c>
    </row>
    <row r="157" s="15" customFormat="1">
      <c r="A157" s="15"/>
      <c r="B157" s="265"/>
      <c r="C157" s="266"/>
      <c r="D157" s="239" t="s">
        <v>142</v>
      </c>
      <c r="E157" s="267" t="s">
        <v>1</v>
      </c>
      <c r="F157" s="268" t="s">
        <v>147</v>
      </c>
      <c r="G157" s="266"/>
      <c r="H157" s="269">
        <v>13.175000000000001</v>
      </c>
      <c r="I157" s="270"/>
      <c r="J157" s="266"/>
      <c r="K157" s="266"/>
      <c r="L157" s="271"/>
      <c r="M157" s="272"/>
      <c r="N157" s="273"/>
      <c r="O157" s="273"/>
      <c r="P157" s="273"/>
      <c r="Q157" s="273"/>
      <c r="R157" s="273"/>
      <c r="S157" s="273"/>
      <c r="T157" s="274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5" t="s">
        <v>142</v>
      </c>
      <c r="AU157" s="275" t="s">
        <v>82</v>
      </c>
      <c r="AV157" s="15" t="s">
        <v>138</v>
      </c>
      <c r="AW157" s="15" t="s">
        <v>30</v>
      </c>
      <c r="AX157" s="15" t="s">
        <v>80</v>
      </c>
      <c r="AY157" s="275" t="s">
        <v>131</v>
      </c>
    </row>
    <row r="158" s="2" customFormat="1">
      <c r="A158" s="38"/>
      <c r="B158" s="39"/>
      <c r="C158" s="226" t="s">
        <v>182</v>
      </c>
      <c r="D158" s="226" t="s">
        <v>133</v>
      </c>
      <c r="E158" s="227" t="s">
        <v>750</v>
      </c>
      <c r="F158" s="228" t="s">
        <v>751</v>
      </c>
      <c r="G158" s="229" t="s">
        <v>727</v>
      </c>
      <c r="H158" s="230">
        <v>0.012999999999999999</v>
      </c>
      <c r="I158" s="231"/>
      <c r="J158" s="232">
        <f>ROUND(I158*H158,2)</f>
        <v>0</v>
      </c>
      <c r="K158" s="228" t="s">
        <v>714</v>
      </c>
      <c r="L158" s="44"/>
      <c r="M158" s="233" t="s">
        <v>1</v>
      </c>
      <c r="N158" s="234" t="s">
        <v>38</v>
      </c>
      <c r="O158" s="91"/>
      <c r="P158" s="235">
        <f>O158*H158</f>
        <v>0</v>
      </c>
      <c r="Q158" s="235">
        <v>0</v>
      </c>
      <c r="R158" s="235">
        <f>Q158*H158</f>
        <v>0</v>
      </c>
      <c r="S158" s="235">
        <v>0</v>
      </c>
      <c r="T158" s="23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7" t="s">
        <v>138</v>
      </c>
      <c r="AT158" s="237" t="s">
        <v>133</v>
      </c>
      <c r="AU158" s="237" t="s">
        <v>82</v>
      </c>
      <c r="AY158" s="17" t="s">
        <v>131</v>
      </c>
      <c r="BE158" s="238">
        <f>IF(N158="základní",J158,0)</f>
        <v>0</v>
      </c>
      <c r="BF158" s="238">
        <f>IF(N158="snížená",J158,0)</f>
        <v>0</v>
      </c>
      <c r="BG158" s="238">
        <f>IF(N158="zákl. přenesená",J158,0)</f>
        <v>0</v>
      </c>
      <c r="BH158" s="238">
        <f>IF(N158="sníž. přenesená",J158,0)</f>
        <v>0</v>
      </c>
      <c r="BI158" s="238">
        <f>IF(N158="nulová",J158,0)</f>
        <v>0</v>
      </c>
      <c r="BJ158" s="17" t="s">
        <v>80</v>
      </c>
      <c r="BK158" s="238">
        <f>ROUND(I158*H158,2)</f>
        <v>0</v>
      </c>
      <c r="BL158" s="17" t="s">
        <v>138</v>
      </c>
      <c r="BM158" s="237" t="s">
        <v>752</v>
      </c>
    </row>
    <row r="159" s="2" customFormat="1">
      <c r="A159" s="38"/>
      <c r="B159" s="39"/>
      <c r="C159" s="40"/>
      <c r="D159" s="239" t="s">
        <v>140</v>
      </c>
      <c r="E159" s="40"/>
      <c r="F159" s="240" t="s">
        <v>753</v>
      </c>
      <c r="G159" s="40"/>
      <c r="H159" s="40"/>
      <c r="I159" s="241"/>
      <c r="J159" s="40"/>
      <c r="K159" s="40"/>
      <c r="L159" s="44"/>
      <c r="M159" s="242"/>
      <c r="N159" s="243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140</v>
      </c>
      <c r="AU159" s="17" t="s">
        <v>82</v>
      </c>
    </row>
    <row r="160" s="2" customFormat="1">
      <c r="A160" s="38"/>
      <c r="B160" s="39"/>
      <c r="C160" s="40"/>
      <c r="D160" s="239" t="s">
        <v>162</v>
      </c>
      <c r="E160" s="40"/>
      <c r="F160" s="276" t="s">
        <v>754</v>
      </c>
      <c r="G160" s="40"/>
      <c r="H160" s="40"/>
      <c r="I160" s="241"/>
      <c r="J160" s="40"/>
      <c r="K160" s="40"/>
      <c r="L160" s="44"/>
      <c r="M160" s="242"/>
      <c r="N160" s="243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162</v>
      </c>
      <c r="AU160" s="17" t="s">
        <v>82</v>
      </c>
    </row>
    <row r="161" s="14" customFormat="1">
      <c r="A161" s="14"/>
      <c r="B161" s="254"/>
      <c r="C161" s="255"/>
      <c r="D161" s="239" t="s">
        <v>142</v>
      </c>
      <c r="E161" s="256" t="s">
        <v>1</v>
      </c>
      <c r="F161" s="257" t="s">
        <v>755</v>
      </c>
      <c r="G161" s="255"/>
      <c r="H161" s="258">
        <v>0.012999999999999999</v>
      </c>
      <c r="I161" s="259"/>
      <c r="J161" s="255"/>
      <c r="K161" s="255"/>
      <c r="L161" s="260"/>
      <c r="M161" s="261"/>
      <c r="N161" s="262"/>
      <c r="O161" s="262"/>
      <c r="P161" s="262"/>
      <c r="Q161" s="262"/>
      <c r="R161" s="262"/>
      <c r="S161" s="262"/>
      <c r="T161" s="26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4" t="s">
        <v>142</v>
      </c>
      <c r="AU161" s="264" t="s">
        <v>82</v>
      </c>
      <c r="AV161" s="14" t="s">
        <v>82</v>
      </c>
      <c r="AW161" s="14" t="s">
        <v>30</v>
      </c>
      <c r="AX161" s="14" t="s">
        <v>73</v>
      </c>
      <c r="AY161" s="264" t="s">
        <v>131</v>
      </c>
    </row>
    <row r="162" s="15" customFormat="1">
      <c r="A162" s="15"/>
      <c r="B162" s="265"/>
      <c r="C162" s="266"/>
      <c r="D162" s="239" t="s">
        <v>142</v>
      </c>
      <c r="E162" s="267" t="s">
        <v>1</v>
      </c>
      <c r="F162" s="268" t="s">
        <v>147</v>
      </c>
      <c r="G162" s="266"/>
      <c r="H162" s="269">
        <v>0.012999999999999999</v>
      </c>
      <c r="I162" s="270"/>
      <c r="J162" s="266"/>
      <c r="K162" s="266"/>
      <c r="L162" s="271"/>
      <c r="M162" s="272"/>
      <c r="N162" s="273"/>
      <c r="O162" s="273"/>
      <c r="P162" s="273"/>
      <c r="Q162" s="273"/>
      <c r="R162" s="273"/>
      <c r="S162" s="273"/>
      <c r="T162" s="274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5" t="s">
        <v>142</v>
      </c>
      <c r="AU162" s="275" t="s">
        <v>82</v>
      </c>
      <c r="AV162" s="15" t="s">
        <v>138</v>
      </c>
      <c r="AW162" s="15" t="s">
        <v>30</v>
      </c>
      <c r="AX162" s="15" t="s">
        <v>80</v>
      </c>
      <c r="AY162" s="275" t="s">
        <v>131</v>
      </c>
    </row>
    <row r="163" s="2" customFormat="1">
      <c r="A163" s="38"/>
      <c r="B163" s="39"/>
      <c r="C163" s="226" t="s">
        <v>187</v>
      </c>
      <c r="D163" s="226" t="s">
        <v>133</v>
      </c>
      <c r="E163" s="227" t="s">
        <v>756</v>
      </c>
      <c r="F163" s="228" t="s">
        <v>757</v>
      </c>
      <c r="G163" s="229" t="s">
        <v>727</v>
      </c>
      <c r="H163" s="230">
        <v>0.012999999999999999</v>
      </c>
      <c r="I163" s="231"/>
      <c r="J163" s="232">
        <f>ROUND(I163*H163,2)</f>
        <v>0</v>
      </c>
      <c r="K163" s="228" t="s">
        <v>714</v>
      </c>
      <c r="L163" s="44"/>
      <c r="M163" s="233" t="s">
        <v>1</v>
      </c>
      <c r="N163" s="234" t="s">
        <v>38</v>
      </c>
      <c r="O163" s="91"/>
      <c r="P163" s="235">
        <f>O163*H163</f>
        <v>0</v>
      </c>
      <c r="Q163" s="235">
        <v>0</v>
      </c>
      <c r="R163" s="235">
        <f>Q163*H163</f>
        <v>0</v>
      </c>
      <c r="S163" s="235">
        <v>0</v>
      </c>
      <c r="T163" s="23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7" t="s">
        <v>138</v>
      </c>
      <c r="AT163" s="237" t="s">
        <v>133</v>
      </c>
      <c r="AU163" s="237" t="s">
        <v>82</v>
      </c>
      <c r="AY163" s="17" t="s">
        <v>131</v>
      </c>
      <c r="BE163" s="238">
        <f>IF(N163="základní",J163,0)</f>
        <v>0</v>
      </c>
      <c r="BF163" s="238">
        <f>IF(N163="snížená",J163,0)</f>
        <v>0</v>
      </c>
      <c r="BG163" s="238">
        <f>IF(N163="zákl. přenesená",J163,0)</f>
        <v>0</v>
      </c>
      <c r="BH163" s="238">
        <f>IF(N163="sníž. přenesená",J163,0)</f>
        <v>0</v>
      </c>
      <c r="BI163" s="238">
        <f>IF(N163="nulová",J163,0)</f>
        <v>0</v>
      </c>
      <c r="BJ163" s="17" t="s">
        <v>80</v>
      </c>
      <c r="BK163" s="238">
        <f>ROUND(I163*H163,2)</f>
        <v>0</v>
      </c>
      <c r="BL163" s="17" t="s">
        <v>138</v>
      </c>
      <c r="BM163" s="237" t="s">
        <v>758</v>
      </c>
    </row>
    <row r="164" s="2" customFormat="1">
      <c r="A164" s="38"/>
      <c r="B164" s="39"/>
      <c r="C164" s="40"/>
      <c r="D164" s="239" t="s">
        <v>140</v>
      </c>
      <c r="E164" s="40"/>
      <c r="F164" s="240" t="s">
        <v>759</v>
      </c>
      <c r="G164" s="40"/>
      <c r="H164" s="40"/>
      <c r="I164" s="241"/>
      <c r="J164" s="40"/>
      <c r="K164" s="40"/>
      <c r="L164" s="44"/>
      <c r="M164" s="242"/>
      <c r="N164" s="243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140</v>
      </c>
      <c r="AU164" s="17" t="s">
        <v>82</v>
      </c>
    </row>
    <row r="165" s="2" customFormat="1">
      <c r="A165" s="38"/>
      <c r="B165" s="39"/>
      <c r="C165" s="40"/>
      <c r="D165" s="239" t="s">
        <v>162</v>
      </c>
      <c r="E165" s="40"/>
      <c r="F165" s="276" t="s">
        <v>760</v>
      </c>
      <c r="G165" s="40"/>
      <c r="H165" s="40"/>
      <c r="I165" s="241"/>
      <c r="J165" s="40"/>
      <c r="K165" s="40"/>
      <c r="L165" s="44"/>
      <c r="M165" s="242"/>
      <c r="N165" s="243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162</v>
      </c>
      <c r="AU165" s="17" t="s">
        <v>82</v>
      </c>
    </row>
    <row r="166" s="14" customFormat="1">
      <c r="A166" s="14"/>
      <c r="B166" s="254"/>
      <c r="C166" s="255"/>
      <c r="D166" s="239" t="s">
        <v>142</v>
      </c>
      <c r="E166" s="256" t="s">
        <v>1</v>
      </c>
      <c r="F166" s="257" t="s">
        <v>761</v>
      </c>
      <c r="G166" s="255"/>
      <c r="H166" s="258">
        <v>0.012999999999999999</v>
      </c>
      <c r="I166" s="259"/>
      <c r="J166" s="255"/>
      <c r="K166" s="255"/>
      <c r="L166" s="260"/>
      <c r="M166" s="261"/>
      <c r="N166" s="262"/>
      <c r="O166" s="262"/>
      <c r="P166" s="262"/>
      <c r="Q166" s="262"/>
      <c r="R166" s="262"/>
      <c r="S166" s="262"/>
      <c r="T166" s="26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4" t="s">
        <v>142</v>
      </c>
      <c r="AU166" s="264" t="s">
        <v>82</v>
      </c>
      <c r="AV166" s="14" t="s">
        <v>82</v>
      </c>
      <c r="AW166" s="14" t="s">
        <v>30</v>
      </c>
      <c r="AX166" s="14" t="s">
        <v>73</v>
      </c>
      <c r="AY166" s="264" t="s">
        <v>131</v>
      </c>
    </row>
    <row r="167" s="15" customFormat="1">
      <c r="A167" s="15"/>
      <c r="B167" s="265"/>
      <c r="C167" s="266"/>
      <c r="D167" s="239" t="s">
        <v>142</v>
      </c>
      <c r="E167" s="267" t="s">
        <v>1</v>
      </c>
      <c r="F167" s="268" t="s">
        <v>147</v>
      </c>
      <c r="G167" s="266"/>
      <c r="H167" s="269">
        <v>0.012999999999999999</v>
      </c>
      <c r="I167" s="270"/>
      <c r="J167" s="266"/>
      <c r="K167" s="266"/>
      <c r="L167" s="271"/>
      <c r="M167" s="272"/>
      <c r="N167" s="273"/>
      <c r="O167" s="273"/>
      <c r="P167" s="273"/>
      <c r="Q167" s="273"/>
      <c r="R167" s="273"/>
      <c r="S167" s="273"/>
      <c r="T167" s="274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75" t="s">
        <v>142</v>
      </c>
      <c r="AU167" s="275" t="s">
        <v>82</v>
      </c>
      <c r="AV167" s="15" t="s">
        <v>138</v>
      </c>
      <c r="AW167" s="15" t="s">
        <v>30</v>
      </c>
      <c r="AX167" s="15" t="s">
        <v>80</v>
      </c>
      <c r="AY167" s="275" t="s">
        <v>131</v>
      </c>
    </row>
    <row r="168" s="2" customFormat="1">
      <c r="A168" s="38"/>
      <c r="B168" s="39"/>
      <c r="C168" s="226" t="s">
        <v>194</v>
      </c>
      <c r="D168" s="226" t="s">
        <v>133</v>
      </c>
      <c r="E168" s="227" t="s">
        <v>762</v>
      </c>
      <c r="F168" s="228" t="s">
        <v>763</v>
      </c>
      <c r="G168" s="229" t="s">
        <v>155</v>
      </c>
      <c r="H168" s="230">
        <v>11.65</v>
      </c>
      <c r="I168" s="231"/>
      <c r="J168" s="232">
        <f>ROUND(I168*H168,2)</f>
        <v>0</v>
      </c>
      <c r="K168" s="228" t="s">
        <v>714</v>
      </c>
      <c r="L168" s="44"/>
      <c r="M168" s="233" t="s">
        <v>1</v>
      </c>
      <c r="N168" s="234" t="s">
        <v>38</v>
      </c>
      <c r="O168" s="91"/>
      <c r="P168" s="235">
        <f>O168*H168</f>
        <v>0</v>
      </c>
      <c r="Q168" s="235">
        <v>0</v>
      </c>
      <c r="R168" s="235">
        <f>Q168*H168</f>
        <v>0</v>
      </c>
      <c r="S168" s="235">
        <v>0</v>
      </c>
      <c r="T168" s="23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7" t="s">
        <v>138</v>
      </c>
      <c r="AT168" s="237" t="s">
        <v>133</v>
      </c>
      <c r="AU168" s="237" t="s">
        <v>82</v>
      </c>
      <c r="AY168" s="17" t="s">
        <v>131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7" t="s">
        <v>80</v>
      </c>
      <c r="BK168" s="238">
        <f>ROUND(I168*H168,2)</f>
        <v>0</v>
      </c>
      <c r="BL168" s="17" t="s">
        <v>138</v>
      </c>
      <c r="BM168" s="237" t="s">
        <v>764</v>
      </c>
    </row>
    <row r="169" s="2" customFormat="1">
      <c r="A169" s="38"/>
      <c r="B169" s="39"/>
      <c r="C169" s="40"/>
      <c r="D169" s="239" t="s">
        <v>140</v>
      </c>
      <c r="E169" s="40"/>
      <c r="F169" s="240" t="s">
        <v>765</v>
      </c>
      <c r="G169" s="40"/>
      <c r="H169" s="40"/>
      <c r="I169" s="241"/>
      <c r="J169" s="40"/>
      <c r="K169" s="40"/>
      <c r="L169" s="44"/>
      <c r="M169" s="242"/>
      <c r="N169" s="243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140</v>
      </c>
      <c r="AU169" s="17" t="s">
        <v>82</v>
      </c>
    </row>
    <row r="170" s="2" customFormat="1">
      <c r="A170" s="38"/>
      <c r="B170" s="39"/>
      <c r="C170" s="40"/>
      <c r="D170" s="239" t="s">
        <v>162</v>
      </c>
      <c r="E170" s="40"/>
      <c r="F170" s="276" t="s">
        <v>766</v>
      </c>
      <c r="G170" s="40"/>
      <c r="H170" s="40"/>
      <c r="I170" s="241"/>
      <c r="J170" s="40"/>
      <c r="K170" s="40"/>
      <c r="L170" s="44"/>
      <c r="M170" s="242"/>
      <c r="N170" s="243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162</v>
      </c>
      <c r="AU170" s="17" t="s">
        <v>82</v>
      </c>
    </row>
    <row r="171" s="14" customFormat="1">
      <c r="A171" s="14"/>
      <c r="B171" s="254"/>
      <c r="C171" s="255"/>
      <c r="D171" s="239" t="s">
        <v>142</v>
      </c>
      <c r="E171" s="256" t="s">
        <v>1</v>
      </c>
      <c r="F171" s="257" t="s">
        <v>767</v>
      </c>
      <c r="G171" s="255"/>
      <c r="H171" s="258">
        <v>11.65</v>
      </c>
      <c r="I171" s="259"/>
      <c r="J171" s="255"/>
      <c r="K171" s="255"/>
      <c r="L171" s="260"/>
      <c r="M171" s="261"/>
      <c r="N171" s="262"/>
      <c r="O171" s="262"/>
      <c r="P171" s="262"/>
      <c r="Q171" s="262"/>
      <c r="R171" s="262"/>
      <c r="S171" s="262"/>
      <c r="T171" s="26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4" t="s">
        <v>142</v>
      </c>
      <c r="AU171" s="264" t="s">
        <v>82</v>
      </c>
      <c r="AV171" s="14" t="s">
        <v>82</v>
      </c>
      <c r="AW171" s="14" t="s">
        <v>30</v>
      </c>
      <c r="AX171" s="14" t="s">
        <v>73</v>
      </c>
      <c r="AY171" s="264" t="s">
        <v>131</v>
      </c>
    </row>
    <row r="172" s="15" customFormat="1">
      <c r="A172" s="15"/>
      <c r="B172" s="265"/>
      <c r="C172" s="266"/>
      <c r="D172" s="239" t="s">
        <v>142</v>
      </c>
      <c r="E172" s="267" t="s">
        <v>1</v>
      </c>
      <c r="F172" s="268" t="s">
        <v>147</v>
      </c>
      <c r="G172" s="266"/>
      <c r="H172" s="269">
        <v>11.65</v>
      </c>
      <c r="I172" s="270"/>
      <c r="J172" s="266"/>
      <c r="K172" s="266"/>
      <c r="L172" s="271"/>
      <c r="M172" s="272"/>
      <c r="N172" s="273"/>
      <c r="O172" s="273"/>
      <c r="P172" s="273"/>
      <c r="Q172" s="273"/>
      <c r="R172" s="273"/>
      <c r="S172" s="273"/>
      <c r="T172" s="274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75" t="s">
        <v>142</v>
      </c>
      <c r="AU172" s="275" t="s">
        <v>82</v>
      </c>
      <c r="AV172" s="15" t="s">
        <v>138</v>
      </c>
      <c r="AW172" s="15" t="s">
        <v>30</v>
      </c>
      <c r="AX172" s="15" t="s">
        <v>80</v>
      </c>
      <c r="AY172" s="275" t="s">
        <v>131</v>
      </c>
    </row>
    <row r="173" s="2" customFormat="1" ht="16.5" customHeight="1">
      <c r="A173" s="38"/>
      <c r="B173" s="39"/>
      <c r="C173" s="226" t="s">
        <v>201</v>
      </c>
      <c r="D173" s="226" t="s">
        <v>133</v>
      </c>
      <c r="E173" s="227" t="s">
        <v>768</v>
      </c>
      <c r="F173" s="228" t="s">
        <v>769</v>
      </c>
      <c r="G173" s="229" t="s">
        <v>377</v>
      </c>
      <c r="H173" s="230">
        <v>10</v>
      </c>
      <c r="I173" s="231"/>
      <c r="J173" s="232">
        <f>ROUND(I173*H173,2)</f>
        <v>0</v>
      </c>
      <c r="K173" s="228" t="s">
        <v>714</v>
      </c>
      <c r="L173" s="44"/>
      <c r="M173" s="233" t="s">
        <v>1</v>
      </c>
      <c r="N173" s="234" t="s">
        <v>38</v>
      </c>
      <c r="O173" s="91"/>
      <c r="P173" s="235">
        <f>O173*H173</f>
        <v>0</v>
      </c>
      <c r="Q173" s="235">
        <v>0</v>
      </c>
      <c r="R173" s="235">
        <f>Q173*H173</f>
        <v>0</v>
      </c>
      <c r="S173" s="235">
        <v>0</v>
      </c>
      <c r="T173" s="23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7" t="s">
        <v>138</v>
      </c>
      <c r="AT173" s="237" t="s">
        <v>133</v>
      </c>
      <c r="AU173" s="237" t="s">
        <v>82</v>
      </c>
      <c r="AY173" s="17" t="s">
        <v>131</v>
      </c>
      <c r="BE173" s="238">
        <f>IF(N173="základní",J173,0)</f>
        <v>0</v>
      </c>
      <c r="BF173" s="238">
        <f>IF(N173="snížená",J173,0)</f>
        <v>0</v>
      </c>
      <c r="BG173" s="238">
        <f>IF(N173="zákl. přenesená",J173,0)</f>
        <v>0</v>
      </c>
      <c r="BH173" s="238">
        <f>IF(N173="sníž. přenesená",J173,0)</f>
        <v>0</v>
      </c>
      <c r="BI173" s="238">
        <f>IF(N173="nulová",J173,0)</f>
        <v>0</v>
      </c>
      <c r="BJ173" s="17" t="s">
        <v>80</v>
      </c>
      <c r="BK173" s="238">
        <f>ROUND(I173*H173,2)</f>
        <v>0</v>
      </c>
      <c r="BL173" s="17" t="s">
        <v>138</v>
      </c>
      <c r="BM173" s="237" t="s">
        <v>770</v>
      </c>
    </row>
    <row r="174" s="2" customFormat="1">
      <c r="A174" s="38"/>
      <c r="B174" s="39"/>
      <c r="C174" s="40"/>
      <c r="D174" s="239" t="s">
        <v>140</v>
      </c>
      <c r="E174" s="40"/>
      <c r="F174" s="240" t="s">
        <v>771</v>
      </c>
      <c r="G174" s="40"/>
      <c r="H174" s="40"/>
      <c r="I174" s="241"/>
      <c r="J174" s="40"/>
      <c r="K174" s="40"/>
      <c r="L174" s="44"/>
      <c r="M174" s="242"/>
      <c r="N174" s="243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140</v>
      </c>
      <c r="AU174" s="17" t="s">
        <v>82</v>
      </c>
    </row>
    <row r="175" s="2" customFormat="1">
      <c r="A175" s="38"/>
      <c r="B175" s="39"/>
      <c r="C175" s="40"/>
      <c r="D175" s="239" t="s">
        <v>162</v>
      </c>
      <c r="E175" s="40"/>
      <c r="F175" s="276" t="s">
        <v>772</v>
      </c>
      <c r="G175" s="40"/>
      <c r="H175" s="40"/>
      <c r="I175" s="241"/>
      <c r="J175" s="40"/>
      <c r="K175" s="40"/>
      <c r="L175" s="44"/>
      <c r="M175" s="242"/>
      <c r="N175" s="243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162</v>
      </c>
      <c r="AU175" s="17" t="s">
        <v>82</v>
      </c>
    </row>
    <row r="176" s="14" customFormat="1">
      <c r="A176" s="14"/>
      <c r="B176" s="254"/>
      <c r="C176" s="255"/>
      <c r="D176" s="239" t="s">
        <v>142</v>
      </c>
      <c r="E176" s="256" t="s">
        <v>1</v>
      </c>
      <c r="F176" s="257" t="s">
        <v>773</v>
      </c>
      <c r="G176" s="255"/>
      <c r="H176" s="258">
        <v>4</v>
      </c>
      <c r="I176" s="259"/>
      <c r="J176" s="255"/>
      <c r="K176" s="255"/>
      <c r="L176" s="260"/>
      <c r="M176" s="261"/>
      <c r="N176" s="262"/>
      <c r="O176" s="262"/>
      <c r="P176" s="262"/>
      <c r="Q176" s="262"/>
      <c r="R176" s="262"/>
      <c r="S176" s="262"/>
      <c r="T176" s="26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4" t="s">
        <v>142</v>
      </c>
      <c r="AU176" s="264" t="s">
        <v>82</v>
      </c>
      <c r="AV176" s="14" t="s">
        <v>82</v>
      </c>
      <c r="AW176" s="14" t="s">
        <v>30</v>
      </c>
      <c r="AX176" s="14" t="s">
        <v>73</v>
      </c>
      <c r="AY176" s="264" t="s">
        <v>131</v>
      </c>
    </row>
    <row r="177" s="14" customFormat="1">
      <c r="A177" s="14"/>
      <c r="B177" s="254"/>
      <c r="C177" s="255"/>
      <c r="D177" s="239" t="s">
        <v>142</v>
      </c>
      <c r="E177" s="256" t="s">
        <v>1</v>
      </c>
      <c r="F177" s="257" t="s">
        <v>774</v>
      </c>
      <c r="G177" s="255"/>
      <c r="H177" s="258">
        <v>6</v>
      </c>
      <c r="I177" s="259"/>
      <c r="J177" s="255"/>
      <c r="K177" s="255"/>
      <c r="L177" s="260"/>
      <c r="M177" s="261"/>
      <c r="N177" s="262"/>
      <c r="O177" s="262"/>
      <c r="P177" s="262"/>
      <c r="Q177" s="262"/>
      <c r="R177" s="262"/>
      <c r="S177" s="262"/>
      <c r="T177" s="26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4" t="s">
        <v>142</v>
      </c>
      <c r="AU177" s="264" t="s">
        <v>82</v>
      </c>
      <c r="AV177" s="14" t="s">
        <v>82</v>
      </c>
      <c r="AW177" s="14" t="s">
        <v>30</v>
      </c>
      <c r="AX177" s="14" t="s">
        <v>73</v>
      </c>
      <c r="AY177" s="264" t="s">
        <v>131</v>
      </c>
    </row>
    <row r="178" s="15" customFormat="1">
      <c r="A178" s="15"/>
      <c r="B178" s="265"/>
      <c r="C178" s="266"/>
      <c r="D178" s="239" t="s">
        <v>142</v>
      </c>
      <c r="E178" s="267" t="s">
        <v>1</v>
      </c>
      <c r="F178" s="268" t="s">
        <v>147</v>
      </c>
      <c r="G178" s="266"/>
      <c r="H178" s="269">
        <v>10</v>
      </c>
      <c r="I178" s="270"/>
      <c r="J178" s="266"/>
      <c r="K178" s="266"/>
      <c r="L178" s="271"/>
      <c r="M178" s="272"/>
      <c r="N178" s="273"/>
      <c r="O178" s="273"/>
      <c r="P178" s="273"/>
      <c r="Q178" s="273"/>
      <c r="R178" s="273"/>
      <c r="S178" s="273"/>
      <c r="T178" s="274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75" t="s">
        <v>142</v>
      </c>
      <c r="AU178" s="275" t="s">
        <v>82</v>
      </c>
      <c r="AV178" s="15" t="s">
        <v>138</v>
      </c>
      <c r="AW178" s="15" t="s">
        <v>30</v>
      </c>
      <c r="AX178" s="15" t="s">
        <v>80</v>
      </c>
      <c r="AY178" s="275" t="s">
        <v>131</v>
      </c>
    </row>
    <row r="179" s="2" customFormat="1" ht="21.75" customHeight="1">
      <c r="A179" s="38"/>
      <c r="B179" s="39"/>
      <c r="C179" s="226" t="s">
        <v>208</v>
      </c>
      <c r="D179" s="226" t="s">
        <v>133</v>
      </c>
      <c r="E179" s="227" t="s">
        <v>775</v>
      </c>
      <c r="F179" s="228" t="s">
        <v>776</v>
      </c>
      <c r="G179" s="229" t="s">
        <v>777</v>
      </c>
      <c r="H179" s="230">
        <v>4</v>
      </c>
      <c r="I179" s="231"/>
      <c r="J179" s="232">
        <f>ROUND(I179*H179,2)</f>
        <v>0</v>
      </c>
      <c r="K179" s="228" t="s">
        <v>714</v>
      </c>
      <c r="L179" s="44"/>
      <c r="M179" s="233" t="s">
        <v>1</v>
      </c>
      <c r="N179" s="234" t="s">
        <v>38</v>
      </c>
      <c r="O179" s="91"/>
      <c r="P179" s="235">
        <f>O179*H179</f>
        <v>0</v>
      </c>
      <c r="Q179" s="235">
        <v>0</v>
      </c>
      <c r="R179" s="235">
        <f>Q179*H179</f>
        <v>0</v>
      </c>
      <c r="S179" s="235">
        <v>0</v>
      </c>
      <c r="T179" s="23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7" t="s">
        <v>138</v>
      </c>
      <c r="AT179" s="237" t="s">
        <v>133</v>
      </c>
      <c r="AU179" s="237" t="s">
        <v>82</v>
      </c>
      <c r="AY179" s="17" t="s">
        <v>131</v>
      </c>
      <c r="BE179" s="238">
        <f>IF(N179="základní",J179,0)</f>
        <v>0</v>
      </c>
      <c r="BF179" s="238">
        <f>IF(N179="snížená",J179,0)</f>
        <v>0</v>
      </c>
      <c r="BG179" s="238">
        <f>IF(N179="zákl. přenesená",J179,0)</f>
        <v>0</v>
      </c>
      <c r="BH179" s="238">
        <f>IF(N179="sníž. přenesená",J179,0)</f>
        <v>0</v>
      </c>
      <c r="BI179" s="238">
        <f>IF(N179="nulová",J179,0)</f>
        <v>0</v>
      </c>
      <c r="BJ179" s="17" t="s">
        <v>80</v>
      </c>
      <c r="BK179" s="238">
        <f>ROUND(I179*H179,2)</f>
        <v>0</v>
      </c>
      <c r="BL179" s="17" t="s">
        <v>138</v>
      </c>
      <c r="BM179" s="237" t="s">
        <v>778</v>
      </c>
    </row>
    <row r="180" s="2" customFormat="1">
      <c r="A180" s="38"/>
      <c r="B180" s="39"/>
      <c r="C180" s="40"/>
      <c r="D180" s="239" t="s">
        <v>140</v>
      </c>
      <c r="E180" s="40"/>
      <c r="F180" s="240" t="s">
        <v>779</v>
      </c>
      <c r="G180" s="40"/>
      <c r="H180" s="40"/>
      <c r="I180" s="241"/>
      <c r="J180" s="40"/>
      <c r="K180" s="40"/>
      <c r="L180" s="44"/>
      <c r="M180" s="242"/>
      <c r="N180" s="243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140</v>
      </c>
      <c r="AU180" s="17" t="s">
        <v>82</v>
      </c>
    </row>
    <row r="181" s="2" customFormat="1">
      <c r="A181" s="38"/>
      <c r="B181" s="39"/>
      <c r="C181" s="40"/>
      <c r="D181" s="239" t="s">
        <v>162</v>
      </c>
      <c r="E181" s="40"/>
      <c r="F181" s="276" t="s">
        <v>780</v>
      </c>
      <c r="G181" s="40"/>
      <c r="H181" s="40"/>
      <c r="I181" s="241"/>
      <c r="J181" s="40"/>
      <c r="K181" s="40"/>
      <c r="L181" s="44"/>
      <c r="M181" s="242"/>
      <c r="N181" s="243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162</v>
      </c>
      <c r="AU181" s="17" t="s">
        <v>82</v>
      </c>
    </row>
    <row r="182" s="14" customFormat="1">
      <c r="A182" s="14"/>
      <c r="B182" s="254"/>
      <c r="C182" s="255"/>
      <c r="D182" s="239" t="s">
        <v>142</v>
      </c>
      <c r="E182" s="256" t="s">
        <v>1</v>
      </c>
      <c r="F182" s="257" t="s">
        <v>781</v>
      </c>
      <c r="G182" s="255"/>
      <c r="H182" s="258">
        <v>4</v>
      </c>
      <c r="I182" s="259"/>
      <c r="J182" s="255"/>
      <c r="K182" s="255"/>
      <c r="L182" s="260"/>
      <c r="M182" s="261"/>
      <c r="N182" s="262"/>
      <c r="O182" s="262"/>
      <c r="P182" s="262"/>
      <c r="Q182" s="262"/>
      <c r="R182" s="262"/>
      <c r="S182" s="262"/>
      <c r="T182" s="26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4" t="s">
        <v>142</v>
      </c>
      <c r="AU182" s="264" t="s">
        <v>82</v>
      </c>
      <c r="AV182" s="14" t="s">
        <v>82</v>
      </c>
      <c r="AW182" s="14" t="s">
        <v>30</v>
      </c>
      <c r="AX182" s="14" t="s">
        <v>73</v>
      </c>
      <c r="AY182" s="264" t="s">
        <v>131</v>
      </c>
    </row>
    <row r="183" s="15" customFormat="1">
      <c r="A183" s="15"/>
      <c r="B183" s="265"/>
      <c r="C183" s="266"/>
      <c r="D183" s="239" t="s">
        <v>142</v>
      </c>
      <c r="E183" s="267" t="s">
        <v>1</v>
      </c>
      <c r="F183" s="268" t="s">
        <v>147</v>
      </c>
      <c r="G183" s="266"/>
      <c r="H183" s="269">
        <v>4</v>
      </c>
      <c r="I183" s="270"/>
      <c r="J183" s="266"/>
      <c r="K183" s="266"/>
      <c r="L183" s="271"/>
      <c r="M183" s="272"/>
      <c r="N183" s="273"/>
      <c r="O183" s="273"/>
      <c r="P183" s="273"/>
      <c r="Q183" s="273"/>
      <c r="R183" s="273"/>
      <c r="S183" s="273"/>
      <c r="T183" s="274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75" t="s">
        <v>142</v>
      </c>
      <c r="AU183" s="275" t="s">
        <v>82</v>
      </c>
      <c r="AV183" s="15" t="s">
        <v>138</v>
      </c>
      <c r="AW183" s="15" t="s">
        <v>30</v>
      </c>
      <c r="AX183" s="15" t="s">
        <v>80</v>
      </c>
      <c r="AY183" s="275" t="s">
        <v>131</v>
      </c>
    </row>
    <row r="184" s="2" customFormat="1" ht="21.75" customHeight="1">
      <c r="A184" s="38"/>
      <c r="B184" s="39"/>
      <c r="C184" s="226" t="s">
        <v>213</v>
      </c>
      <c r="D184" s="226" t="s">
        <v>133</v>
      </c>
      <c r="E184" s="227" t="s">
        <v>782</v>
      </c>
      <c r="F184" s="228" t="s">
        <v>783</v>
      </c>
      <c r="G184" s="229" t="s">
        <v>777</v>
      </c>
      <c r="H184" s="230">
        <v>4</v>
      </c>
      <c r="I184" s="231"/>
      <c r="J184" s="232">
        <f>ROUND(I184*H184,2)</f>
        <v>0</v>
      </c>
      <c r="K184" s="228" t="s">
        <v>714</v>
      </c>
      <c r="L184" s="44"/>
      <c r="M184" s="233" t="s">
        <v>1</v>
      </c>
      <c r="N184" s="234" t="s">
        <v>38</v>
      </c>
      <c r="O184" s="91"/>
      <c r="P184" s="235">
        <f>O184*H184</f>
        <v>0</v>
      </c>
      <c r="Q184" s="235">
        <v>0</v>
      </c>
      <c r="R184" s="235">
        <f>Q184*H184</f>
        <v>0</v>
      </c>
      <c r="S184" s="235">
        <v>0</v>
      </c>
      <c r="T184" s="23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7" t="s">
        <v>138</v>
      </c>
      <c r="AT184" s="237" t="s">
        <v>133</v>
      </c>
      <c r="AU184" s="237" t="s">
        <v>82</v>
      </c>
      <c r="AY184" s="17" t="s">
        <v>131</v>
      </c>
      <c r="BE184" s="238">
        <f>IF(N184="základní",J184,0)</f>
        <v>0</v>
      </c>
      <c r="BF184" s="238">
        <f>IF(N184="snížená",J184,0)</f>
        <v>0</v>
      </c>
      <c r="BG184" s="238">
        <f>IF(N184="zákl. přenesená",J184,0)</f>
        <v>0</v>
      </c>
      <c r="BH184" s="238">
        <f>IF(N184="sníž. přenesená",J184,0)</f>
        <v>0</v>
      </c>
      <c r="BI184" s="238">
        <f>IF(N184="nulová",J184,0)</f>
        <v>0</v>
      </c>
      <c r="BJ184" s="17" t="s">
        <v>80</v>
      </c>
      <c r="BK184" s="238">
        <f>ROUND(I184*H184,2)</f>
        <v>0</v>
      </c>
      <c r="BL184" s="17" t="s">
        <v>138</v>
      </c>
      <c r="BM184" s="237" t="s">
        <v>784</v>
      </c>
    </row>
    <row r="185" s="2" customFormat="1">
      <c r="A185" s="38"/>
      <c r="B185" s="39"/>
      <c r="C185" s="40"/>
      <c r="D185" s="239" t="s">
        <v>140</v>
      </c>
      <c r="E185" s="40"/>
      <c r="F185" s="240" t="s">
        <v>785</v>
      </c>
      <c r="G185" s="40"/>
      <c r="H185" s="40"/>
      <c r="I185" s="241"/>
      <c r="J185" s="40"/>
      <c r="K185" s="40"/>
      <c r="L185" s="44"/>
      <c r="M185" s="242"/>
      <c r="N185" s="243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140</v>
      </c>
      <c r="AU185" s="17" t="s">
        <v>82</v>
      </c>
    </row>
    <row r="186" s="2" customFormat="1">
      <c r="A186" s="38"/>
      <c r="B186" s="39"/>
      <c r="C186" s="40"/>
      <c r="D186" s="239" t="s">
        <v>162</v>
      </c>
      <c r="E186" s="40"/>
      <c r="F186" s="276" t="s">
        <v>786</v>
      </c>
      <c r="G186" s="40"/>
      <c r="H186" s="40"/>
      <c r="I186" s="241"/>
      <c r="J186" s="40"/>
      <c r="K186" s="40"/>
      <c r="L186" s="44"/>
      <c r="M186" s="242"/>
      <c r="N186" s="243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162</v>
      </c>
      <c r="AU186" s="17" t="s">
        <v>82</v>
      </c>
    </row>
    <row r="187" s="14" customFormat="1">
      <c r="A187" s="14"/>
      <c r="B187" s="254"/>
      <c r="C187" s="255"/>
      <c r="D187" s="239" t="s">
        <v>142</v>
      </c>
      <c r="E187" s="256" t="s">
        <v>1</v>
      </c>
      <c r="F187" s="257" t="s">
        <v>787</v>
      </c>
      <c r="G187" s="255"/>
      <c r="H187" s="258">
        <v>4</v>
      </c>
      <c r="I187" s="259"/>
      <c r="J187" s="255"/>
      <c r="K187" s="255"/>
      <c r="L187" s="260"/>
      <c r="M187" s="261"/>
      <c r="N187" s="262"/>
      <c r="O187" s="262"/>
      <c r="P187" s="262"/>
      <c r="Q187" s="262"/>
      <c r="R187" s="262"/>
      <c r="S187" s="262"/>
      <c r="T187" s="26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4" t="s">
        <v>142</v>
      </c>
      <c r="AU187" s="264" t="s">
        <v>82</v>
      </c>
      <c r="AV187" s="14" t="s">
        <v>82</v>
      </c>
      <c r="AW187" s="14" t="s">
        <v>30</v>
      </c>
      <c r="AX187" s="14" t="s">
        <v>73</v>
      </c>
      <c r="AY187" s="264" t="s">
        <v>131</v>
      </c>
    </row>
    <row r="188" s="15" customFormat="1">
      <c r="A188" s="15"/>
      <c r="B188" s="265"/>
      <c r="C188" s="266"/>
      <c r="D188" s="239" t="s">
        <v>142</v>
      </c>
      <c r="E188" s="267" t="s">
        <v>1</v>
      </c>
      <c r="F188" s="268" t="s">
        <v>147</v>
      </c>
      <c r="G188" s="266"/>
      <c r="H188" s="269">
        <v>4</v>
      </c>
      <c r="I188" s="270"/>
      <c r="J188" s="266"/>
      <c r="K188" s="266"/>
      <c r="L188" s="271"/>
      <c r="M188" s="272"/>
      <c r="N188" s="273"/>
      <c r="O188" s="273"/>
      <c r="P188" s="273"/>
      <c r="Q188" s="273"/>
      <c r="R188" s="273"/>
      <c r="S188" s="273"/>
      <c r="T188" s="274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75" t="s">
        <v>142</v>
      </c>
      <c r="AU188" s="275" t="s">
        <v>82</v>
      </c>
      <c r="AV188" s="15" t="s">
        <v>138</v>
      </c>
      <c r="AW188" s="15" t="s">
        <v>30</v>
      </c>
      <c r="AX188" s="15" t="s">
        <v>80</v>
      </c>
      <c r="AY188" s="275" t="s">
        <v>131</v>
      </c>
    </row>
    <row r="189" s="2" customFormat="1" ht="16.5" customHeight="1">
      <c r="A189" s="38"/>
      <c r="B189" s="39"/>
      <c r="C189" s="226" t="s">
        <v>221</v>
      </c>
      <c r="D189" s="226" t="s">
        <v>133</v>
      </c>
      <c r="E189" s="227" t="s">
        <v>788</v>
      </c>
      <c r="F189" s="228" t="s">
        <v>789</v>
      </c>
      <c r="G189" s="229" t="s">
        <v>377</v>
      </c>
      <c r="H189" s="230">
        <v>20</v>
      </c>
      <c r="I189" s="231"/>
      <c r="J189" s="232">
        <f>ROUND(I189*H189,2)</f>
        <v>0</v>
      </c>
      <c r="K189" s="228" t="s">
        <v>714</v>
      </c>
      <c r="L189" s="44"/>
      <c r="M189" s="233" t="s">
        <v>1</v>
      </c>
      <c r="N189" s="234" t="s">
        <v>38</v>
      </c>
      <c r="O189" s="91"/>
      <c r="P189" s="235">
        <f>O189*H189</f>
        <v>0</v>
      </c>
      <c r="Q189" s="235">
        <v>0</v>
      </c>
      <c r="R189" s="235">
        <f>Q189*H189</f>
        <v>0</v>
      </c>
      <c r="S189" s="235">
        <v>0</v>
      </c>
      <c r="T189" s="23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7" t="s">
        <v>138</v>
      </c>
      <c r="AT189" s="237" t="s">
        <v>133</v>
      </c>
      <c r="AU189" s="237" t="s">
        <v>82</v>
      </c>
      <c r="AY189" s="17" t="s">
        <v>131</v>
      </c>
      <c r="BE189" s="238">
        <f>IF(N189="základní",J189,0)</f>
        <v>0</v>
      </c>
      <c r="BF189" s="238">
        <f>IF(N189="snížená",J189,0)</f>
        <v>0</v>
      </c>
      <c r="BG189" s="238">
        <f>IF(N189="zákl. přenesená",J189,0)</f>
        <v>0</v>
      </c>
      <c r="BH189" s="238">
        <f>IF(N189="sníž. přenesená",J189,0)</f>
        <v>0</v>
      </c>
      <c r="BI189" s="238">
        <f>IF(N189="nulová",J189,0)</f>
        <v>0</v>
      </c>
      <c r="BJ189" s="17" t="s">
        <v>80</v>
      </c>
      <c r="BK189" s="238">
        <f>ROUND(I189*H189,2)</f>
        <v>0</v>
      </c>
      <c r="BL189" s="17" t="s">
        <v>138</v>
      </c>
      <c r="BM189" s="237" t="s">
        <v>790</v>
      </c>
    </row>
    <row r="190" s="2" customFormat="1">
      <c r="A190" s="38"/>
      <c r="B190" s="39"/>
      <c r="C190" s="40"/>
      <c r="D190" s="239" t="s">
        <v>140</v>
      </c>
      <c r="E190" s="40"/>
      <c r="F190" s="240" t="s">
        <v>791</v>
      </c>
      <c r="G190" s="40"/>
      <c r="H190" s="40"/>
      <c r="I190" s="241"/>
      <c r="J190" s="40"/>
      <c r="K190" s="40"/>
      <c r="L190" s="44"/>
      <c r="M190" s="242"/>
      <c r="N190" s="243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140</v>
      </c>
      <c r="AU190" s="17" t="s">
        <v>82</v>
      </c>
    </row>
    <row r="191" s="2" customFormat="1">
      <c r="A191" s="38"/>
      <c r="B191" s="39"/>
      <c r="C191" s="40"/>
      <c r="D191" s="239" t="s">
        <v>162</v>
      </c>
      <c r="E191" s="40"/>
      <c r="F191" s="276" t="s">
        <v>792</v>
      </c>
      <c r="G191" s="40"/>
      <c r="H191" s="40"/>
      <c r="I191" s="241"/>
      <c r="J191" s="40"/>
      <c r="K191" s="40"/>
      <c r="L191" s="44"/>
      <c r="M191" s="242"/>
      <c r="N191" s="243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162</v>
      </c>
      <c r="AU191" s="17" t="s">
        <v>82</v>
      </c>
    </row>
    <row r="192" s="2" customFormat="1" ht="16.5" customHeight="1">
      <c r="A192" s="38"/>
      <c r="B192" s="39"/>
      <c r="C192" s="226" t="s">
        <v>165</v>
      </c>
      <c r="D192" s="226" t="s">
        <v>133</v>
      </c>
      <c r="E192" s="227" t="s">
        <v>793</v>
      </c>
      <c r="F192" s="228" t="s">
        <v>794</v>
      </c>
      <c r="G192" s="229" t="s">
        <v>377</v>
      </c>
      <c r="H192" s="230">
        <v>20</v>
      </c>
      <c r="I192" s="231"/>
      <c r="J192" s="232">
        <f>ROUND(I192*H192,2)</f>
        <v>0</v>
      </c>
      <c r="K192" s="228" t="s">
        <v>714</v>
      </c>
      <c r="L192" s="44"/>
      <c r="M192" s="233" t="s">
        <v>1</v>
      </c>
      <c r="N192" s="234" t="s">
        <v>38</v>
      </c>
      <c r="O192" s="91"/>
      <c r="P192" s="235">
        <f>O192*H192</f>
        <v>0</v>
      </c>
      <c r="Q192" s="235">
        <v>0</v>
      </c>
      <c r="R192" s="235">
        <f>Q192*H192</f>
        <v>0</v>
      </c>
      <c r="S192" s="235">
        <v>0</v>
      </c>
      <c r="T192" s="23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7" t="s">
        <v>138</v>
      </c>
      <c r="AT192" s="237" t="s">
        <v>133</v>
      </c>
      <c r="AU192" s="237" t="s">
        <v>82</v>
      </c>
      <c r="AY192" s="17" t="s">
        <v>131</v>
      </c>
      <c r="BE192" s="238">
        <f>IF(N192="základní",J192,0)</f>
        <v>0</v>
      </c>
      <c r="BF192" s="238">
        <f>IF(N192="snížená",J192,0)</f>
        <v>0</v>
      </c>
      <c r="BG192" s="238">
        <f>IF(N192="zákl. přenesená",J192,0)</f>
        <v>0</v>
      </c>
      <c r="BH192" s="238">
        <f>IF(N192="sníž. přenesená",J192,0)</f>
        <v>0</v>
      </c>
      <c r="BI192" s="238">
        <f>IF(N192="nulová",J192,0)</f>
        <v>0</v>
      </c>
      <c r="BJ192" s="17" t="s">
        <v>80</v>
      </c>
      <c r="BK192" s="238">
        <f>ROUND(I192*H192,2)</f>
        <v>0</v>
      </c>
      <c r="BL192" s="17" t="s">
        <v>138</v>
      </c>
      <c r="BM192" s="237" t="s">
        <v>795</v>
      </c>
    </row>
    <row r="193" s="2" customFormat="1">
      <c r="A193" s="38"/>
      <c r="B193" s="39"/>
      <c r="C193" s="40"/>
      <c r="D193" s="239" t="s">
        <v>140</v>
      </c>
      <c r="E193" s="40"/>
      <c r="F193" s="240" t="s">
        <v>796</v>
      </c>
      <c r="G193" s="40"/>
      <c r="H193" s="40"/>
      <c r="I193" s="241"/>
      <c r="J193" s="40"/>
      <c r="K193" s="40"/>
      <c r="L193" s="44"/>
      <c r="M193" s="242"/>
      <c r="N193" s="243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140</v>
      </c>
      <c r="AU193" s="17" t="s">
        <v>82</v>
      </c>
    </row>
    <row r="194" s="2" customFormat="1">
      <c r="A194" s="38"/>
      <c r="B194" s="39"/>
      <c r="C194" s="40"/>
      <c r="D194" s="239" t="s">
        <v>162</v>
      </c>
      <c r="E194" s="40"/>
      <c r="F194" s="276" t="s">
        <v>792</v>
      </c>
      <c r="G194" s="40"/>
      <c r="H194" s="40"/>
      <c r="I194" s="241"/>
      <c r="J194" s="40"/>
      <c r="K194" s="40"/>
      <c r="L194" s="44"/>
      <c r="M194" s="242"/>
      <c r="N194" s="243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162</v>
      </c>
      <c r="AU194" s="17" t="s">
        <v>82</v>
      </c>
    </row>
    <row r="195" s="2" customFormat="1">
      <c r="A195" s="38"/>
      <c r="B195" s="39"/>
      <c r="C195" s="226" t="s">
        <v>8</v>
      </c>
      <c r="D195" s="226" t="s">
        <v>133</v>
      </c>
      <c r="E195" s="227" t="s">
        <v>797</v>
      </c>
      <c r="F195" s="228" t="s">
        <v>798</v>
      </c>
      <c r="G195" s="229" t="s">
        <v>727</v>
      </c>
      <c r="H195" s="230">
        <v>0.29999999999999999</v>
      </c>
      <c r="I195" s="231"/>
      <c r="J195" s="232">
        <f>ROUND(I195*H195,2)</f>
        <v>0</v>
      </c>
      <c r="K195" s="228" t="s">
        <v>714</v>
      </c>
      <c r="L195" s="44"/>
      <c r="M195" s="233" t="s">
        <v>1</v>
      </c>
      <c r="N195" s="234" t="s">
        <v>38</v>
      </c>
      <c r="O195" s="91"/>
      <c r="P195" s="235">
        <f>O195*H195</f>
        <v>0</v>
      </c>
      <c r="Q195" s="235">
        <v>0</v>
      </c>
      <c r="R195" s="235">
        <f>Q195*H195</f>
        <v>0</v>
      </c>
      <c r="S195" s="235">
        <v>0</v>
      </c>
      <c r="T195" s="23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7" t="s">
        <v>138</v>
      </c>
      <c r="AT195" s="237" t="s">
        <v>133</v>
      </c>
      <c r="AU195" s="237" t="s">
        <v>82</v>
      </c>
      <c r="AY195" s="17" t="s">
        <v>131</v>
      </c>
      <c r="BE195" s="238">
        <f>IF(N195="základní",J195,0)</f>
        <v>0</v>
      </c>
      <c r="BF195" s="238">
        <f>IF(N195="snížená",J195,0)</f>
        <v>0</v>
      </c>
      <c r="BG195" s="238">
        <f>IF(N195="zákl. přenesená",J195,0)</f>
        <v>0</v>
      </c>
      <c r="BH195" s="238">
        <f>IF(N195="sníž. přenesená",J195,0)</f>
        <v>0</v>
      </c>
      <c r="BI195" s="238">
        <f>IF(N195="nulová",J195,0)</f>
        <v>0</v>
      </c>
      <c r="BJ195" s="17" t="s">
        <v>80</v>
      </c>
      <c r="BK195" s="238">
        <f>ROUND(I195*H195,2)</f>
        <v>0</v>
      </c>
      <c r="BL195" s="17" t="s">
        <v>138</v>
      </c>
      <c r="BM195" s="237" t="s">
        <v>799</v>
      </c>
    </row>
    <row r="196" s="2" customFormat="1">
      <c r="A196" s="38"/>
      <c r="B196" s="39"/>
      <c r="C196" s="40"/>
      <c r="D196" s="239" t="s">
        <v>140</v>
      </c>
      <c r="E196" s="40"/>
      <c r="F196" s="240" t="s">
        <v>800</v>
      </c>
      <c r="G196" s="40"/>
      <c r="H196" s="40"/>
      <c r="I196" s="241"/>
      <c r="J196" s="40"/>
      <c r="K196" s="40"/>
      <c r="L196" s="44"/>
      <c r="M196" s="242"/>
      <c r="N196" s="243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140</v>
      </c>
      <c r="AU196" s="17" t="s">
        <v>82</v>
      </c>
    </row>
    <row r="197" s="2" customFormat="1">
      <c r="A197" s="38"/>
      <c r="B197" s="39"/>
      <c r="C197" s="40"/>
      <c r="D197" s="239" t="s">
        <v>162</v>
      </c>
      <c r="E197" s="40"/>
      <c r="F197" s="276" t="s">
        <v>801</v>
      </c>
      <c r="G197" s="40"/>
      <c r="H197" s="40"/>
      <c r="I197" s="241"/>
      <c r="J197" s="40"/>
      <c r="K197" s="40"/>
      <c r="L197" s="44"/>
      <c r="M197" s="242"/>
      <c r="N197" s="243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162</v>
      </c>
      <c r="AU197" s="17" t="s">
        <v>82</v>
      </c>
    </row>
    <row r="198" s="14" customFormat="1">
      <c r="A198" s="14"/>
      <c r="B198" s="254"/>
      <c r="C198" s="255"/>
      <c r="D198" s="239" t="s">
        <v>142</v>
      </c>
      <c r="E198" s="256" t="s">
        <v>1</v>
      </c>
      <c r="F198" s="257" t="s">
        <v>802</v>
      </c>
      <c r="G198" s="255"/>
      <c r="H198" s="258">
        <v>0.14999999999999999</v>
      </c>
      <c r="I198" s="259"/>
      <c r="J198" s="255"/>
      <c r="K198" s="255"/>
      <c r="L198" s="260"/>
      <c r="M198" s="261"/>
      <c r="N198" s="262"/>
      <c r="O198" s="262"/>
      <c r="P198" s="262"/>
      <c r="Q198" s="262"/>
      <c r="R198" s="262"/>
      <c r="S198" s="262"/>
      <c r="T198" s="26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4" t="s">
        <v>142</v>
      </c>
      <c r="AU198" s="264" t="s">
        <v>82</v>
      </c>
      <c r="AV198" s="14" t="s">
        <v>82</v>
      </c>
      <c r="AW198" s="14" t="s">
        <v>30</v>
      </c>
      <c r="AX198" s="14" t="s">
        <v>73</v>
      </c>
      <c r="AY198" s="264" t="s">
        <v>131</v>
      </c>
    </row>
    <row r="199" s="14" customFormat="1">
      <c r="A199" s="14"/>
      <c r="B199" s="254"/>
      <c r="C199" s="255"/>
      <c r="D199" s="239" t="s">
        <v>142</v>
      </c>
      <c r="E199" s="256" t="s">
        <v>1</v>
      </c>
      <c r="F199" s="257" t="s">
        <v>803</v>
      </c>
      <c r="G199" s="255"/>
      <c r="H199" s="258">
        <v>0.14999999999999999</v>
      </c>
      <c r="I199" s="259"/>
      <c r="J199" s="255"/>
      <c r="K199" s="255"/>
      <c r="L199" s="260"/>
      <c r="M199" s="261"/>
      <c r="N199" s="262"/>
      <c r="O199" s="262"/>
      <c r="P199" s="262"/>
      <c r="Q199" s="262"/>
      <c r="R199" s="262"/>
      <c r="S199" s="262"/>
      <c r="T199" s="26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4" t="s">
        <v>142</v>
      </c>
      <c r="AU199" s="264" t="s">
        <v>82</v>
      </c>
      <c r="AV199" s="14" t="s">
        <v>82</v>
      </c>
      <c r="AW199" s="14" t="s">
        <v>30</v>
      </c>
      <c r="AX199" s="14" t="s">
        <v>73</v>
      </c>
      <c r="AY199" s="264" t="s">
        <v>131</v>
      </c>
    </row>
    <row r="200" s="15" customFormat="1">
      <c r="A200" s="15"/>
      <c r="B200" s="265"/>
      <c r="C200" s="266"/>
      <c r="D200" s="239" t="s">
        <v>142</v>
      </c>
      <c r="E200" s="267" t="s">
        <v>1</v>
      </c>
      <c r="F200" s="268" t="s">
        <v>147</v>
      </c>
      <c r="G200" s="266"/>
      <c r="H200" s="269">
        <v>0.29999999999999999</v>
      </c>
      <c r="I200" s="270"/>
      <c r="J200" s="266"/>
      <c r="K200" s="266"/>
      <c r="L200" s="271"/>
      <c r="M200" s="272"/>
      <c r="N200" s="273"/>
      <c r="O200" s="273"/>
      <c r="P200" s="273"/>
      <c r="Q200" s="273"/>
      <c r="R200" s="273"/>
      <c r="S200" s="273"/>
      <c r="T200" s="274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75" t="s">
        <v>142</v>
      </c>
      <c r="AU200" s="275" t="s">
        <v>82</v>
      </c>
      <c r="AV200" s="15" t="s">
        <v>138</v>
      </c>
      <c r="AW200" s="15" t="s">
        <v>30</v>
      </c>
      <c r="AX200" s="15" t="s">
        <v>80</v>
      </c>
      <c r="AY200" s="275" t="s">
        <v>131</v>
      </c>
    </row>
    <row r="201" s="2" customFormat="1">
      <c r="A201" s="38"/>
      <c r="B201" s="39"/>
      <c r="C201" s="226" t="s">
        <v>238</v>
      </c>
      <c r="D201" s="226" t="s">
        <v>133</v>
      </c>
      <c r="E201" s="227" t="s">
        <v>804</v>
      </c>
      <c r="F201" s="228" t="s">
        <v>805</v>
      </c>
      <c r="G201" s="229" t="s">
        <v>727</v>
      </c>
      <c r="H201" s="230">
        <v>0.012999999999999999</v>
      </c>
      <c r="I201" s="231"/>
      <c r="J201" s="232">
        <f>ROUND(I201*H201,2)</f>
        <v>0</v>
      </c>
      <c r="K201" s="228" t="s">
        <v>714</v>
      </c>
      <c r="L201" s="44"/>
      <c r="M201" s="233" t="s">
        <v>1</v>
      </c>
      <c r="N201" s="234" t="s">
        <v>38</v>
      </c>
      <c r="O201" s="91"/>
      <c r="P201" s="235">
        <f>O201*H201</f>
        <v>0</v>
      </c>
      <c r="Q201" s="235">
        <v>0</v>
      </c>
      <c r="R201" s="235">
        <f>Q201*H201</f>
        <v>0</v>
      </c>
      <c r="S201" s="235">
        <v>0</v>
      </c>
      <c r="T201" s="23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7" t="s">
        <v>138</v>
      </c>
      <c r="AT201" s="237" t="s">
        <v>133</v>
      </c>
      <c r="AU201" s="237" t="s">
        <v>82</v>
      </c>
      <c r="AY201" s="17" t="s">
        <v>131</v>
      </c>
      <c r="BE201" s="238">
        <f>IF(N201="základní",J201,0)</f>
        <v>0</v>
      </c>
      <c r="BF201" s="238">
        <f>IF(N201="snížená",J201,0)</f>
        <v>0</v>
      </c>
      <c r="BG201" s="238">
        <f>IF(N201="zákl. přenesená",J201,0)</f>
        <v>0</v>
      </c>
      <c r="BH201" s="238">
        <f>IF(N201="sníž. přenesená",J201,0)</f>
        <v>0</v>
      </c>
      <c r="BI201" s="238">
        <f>IF(N201="nulová",J201,0)</f>
        <v>0</v>
      </c>
      <c r="BJ201" s="17" t="s">
        <v>80</v>
      </c>
      <c r="BK201" s="238">
        <f>ROUND(I201*H201,2)</f>
        <v>0</v>
      </c>
      <c r="BL201" s="17" t="s">
        <v>138</v>
      </c>
      <c r="BM201" s="237" t="s">
        <v>806</v>
      </c>
    </row>
    <row r="202" s="2" customFormat="1">
      <c r="A202" s="38"/>
      <c r="B202" s="39"/>
      <c r="C202" s="40"/>
      <c r="D202" s="239" t="s">
        <v>140</v>
      </c>
      <c r="E202" s="40"/>
      <c r="F202" s="240" t="s">
        <v>807</v>
      </c>
      <c r="G202" s="40"/>
      <c r="H202" s="40"/>
      <c r="I202" s="241"/>
      <c r="J202" s="40"/>
      <c r="K202" s="40"/>
      <c r="L202" s="44"/>
      <c r="M202" s="242"/>
      <c r="N202" s="243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140</v>
      </c>
      <c r="AU202" s="17" t="s">
        <v>82</v>
      </c>
    </row>
    <row r="203" s="2" customFormat="1">
      <c r="A203" s="38"/>
      <c r="B203" s="39"/>
      <c r="C203" s="40"/>
      <c r="D203" s="239" t="s">
        <v>162</v>
      </c>
      <c r="E203" s="40"/>
      <c r="F203" s="276" t="s">
        <v>808</v>
      </c>
      <c r="G203" s="40"/>
      <c r="H203" s="40"/>
      <c r="I203" s="241"/>
      <c r="J203" s="40"/>
      <c r="K203" s="40"/>
      <c r="L203" s="44"/>
      <c r="M203" s="242"/>
      <c r="N203" s="243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162</v>
      </c>
      <c r="AU203" s="17" t="s">
        <v>82</v>
      </c>
    </row>
    <row r="204" s="14" customFormat="1">
      <c r="A204" s="14"/>
      <c r="B204" s="254"/>
      <c r="C204" s="255"/>
      <c r="D204" s="239" t="s">
        <v>142</v>
      </c>
      <c r="E204" s="256" t="s">
        <v>1</v>
      </c>
      <c r="F204" s="257" t="s">
        <v>809</v>
      </c>
      <c r="G204" s="255"/>
      <c r="H204" s="258">
        <v>0.012999999999999999</v>
      </c>
      <c r="I204" s="259"/>
      <c r="J204" s="255"/>
      <c r="K204" s="255"/>
      <c r="L204" s="260"/>
      <c r="M204" s="261"/>
      <c r="N204" s="262"/>
      <c r="O204" s="262"/>
      <c r="P204" s="262"/>
      <c r="Q204" s="262"/>
      <c r="R204" s="262"/>
      <c r="S204" s="262"/>
      <c r="T204" s="26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4" t="s">
        <v>142</v>
      </c>
      <c r="AU204" s="264" t="s">
        <v>82</v>
      </c>
      <c r="AV204" s="14" t="s">
        <v>82</v>
      </c>
      <c r="AW204" s="14" t="s">
        <v>30</v>
      </c>
      <c r="AX204" s="14" t="s">
        <v>73</v>
      </c>
      <c r="AY204" s="264" t="s">
        <v>131</v>
      </c>
    </row>
    <row r="205" s="15" customFormat="1">
      <c r="A205" s="15"/>
      <c r="B205" s="265"/>
      <c r="C205" s="266"/>
      <c r="D205" s="239" t="s">
        <v>142</v>
      </c>
      <c r="E205" s="267" t="s">
        <v>1</v>
      </c>
      <c r="F205" s="268" t="s">
        <v>147</v>
      </c>
      <c r="G205" s="266"/>
      <c r="H205" s="269">
        <v>0.012999999999999999</v>
      </c>
      <c r="I205" s="270"/>
      <c r="J205" s="266"/>
      <c r="K205" s="266"/>
      <c r="L205" s="271"/>
      <c r="M205" s="272"/>
      <c r="N205" s="273"/>
      <c r="O205" s="273"/>
      <c r="P205" s="273"/>
      <c r="Q205" s="273"/>
      <c r="R205" s="273"/>
      <c r="S205" s="273"/>
      <c r="T205" s="274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75" t="s">
        <v>142</v>
      </c>
      <c r="AU205" s="275" t="s">
        <v>82</v>
      </c>
      <c r="AV205" s="15" t="s">
        <v>138</v>
      </c>
      <c r="AW205" s="15" t="s">
        <v>30</v>
      </c>
      <c r="AX205" s="15" t="s">
        <v>80</v>
      </c>
      <c r="AY205" s="275" t="s">
        <v>131</v>
      </c>
    </row>
    <row r="206" s="2" customFormat="1" ht="16.5" customHeight="1">
      <c r="A206" s="38"/>
      <c r="B206" s="39"/>
      <c r="C206" s="226" t="s">
        <v>243</v>
      </c>
      <c r="D206" s="226" t="s">
        <v>133</v>
      </c>
      <c r="E206" s="227" t="s">
        <v>810</v>
      </c>
      <c r="F206" s="228" t="s">
        <v>811</v>
      </c>
      <c r="G206" s="229" t="s">
        <v>727</v>
      </c>
      <c r="H206" s="230">
        <v>0.29999999999999999</v>
      </c>
      <c r="I206" s="231"/>
      <c r="J206" s="232">
        <f>ROUND(I206*H206,2)</f>
        <v>0</v>
      </c>
      <c r="K206" s="228" t="s">
        <v>714</v>
      </c>
      <c r="L206" s="44"/>
      <c r="M206" s="233" t="s">
        <v>1</v>
      </c>
      <c r="N206" s="234" t="s">
        <v>38</v>
      </c>
      <c r="O206" s="91"/>
      <c r="P206" s="235">
        <f>O206*H206</f>
        <v>0</v>
      </c>
      <c r="Q206" s="235">
        <v>0</v>
      </c>
      <c r="R206" s="235">
        <f>Q206*H206</f>
        <v>0</v>
      </c>
      <c r="S206" s="235">
        <v>0</v>
      </c>
      <c r="T206" s="23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7" t="s">
        <v>138</v>
      </c>
      <c r="AT206" s="237" t="s">
        <v>133</v>
      </c>
      <c r="AU206" s="237" t="s">
        <v>82</v>
      </c>
      <c r="AY206" s="17" t="s">
        <v>131</v>
      </c>
      <c r="BE206" s="238">
        <f>IF(N206="základní",J206,0)</f>
        <v>0</v>
      </c>
      <c r="BF206" s="238">
        <f>IF(N206="snížená",J206,0)</f>
        <v>0</v>
      </c>
      <c r="BG206" s="238">
        <f>IF(N206="zákl. přenesená",J206,0)</f>
        <v>0</v>
      </c>
      <c r="BH206" s="238">
        <f>IF(N206="sníž. přenesená",J206,0)</f>
        <v>0</v>
      </c>
      <c r="BI206" s="238">
        <f>IF(N206="nulová",J206,0)</f>
        <v>0</v>
      </c>
      <c r="BJ206" s="17" t="s">
        <v>80</v>
      </c>
      <c r="BK206" s="238">
        <f>ROUND(I206*H206,2)</f>
        <v>0</v>
      </c>
      <c r="BL206" s="17" t="s">
        <v>138</v>
      </c>
      <c r="BM206" s="237" t="s">
        <v>812</v>
      </c>
    </row>
    <row r="207" s="2" customFormat="1">
      <c r="A207" s="38"/>
      <c r="B207" s="39"/>
      <c r="C207" s="40"/>
      <c r="D207" s="239" t="s">
        <v>140</v>
      </c>
      <c r="E207" s="40"/>
      <c r="F207" s="240" t="s">
        <v>813</v>
      </c>
      <c r="G207" s="40"/>
      <c r="H207" s="40"/>
      <c r="I207" s="241"/>
      <c r="J207" s="40"/>
      <c r="K207" s="40"/>
      <c r="L207" s="44"/>
      <c r="M207" s="242"/>
      <c r="N207" s="243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140</v>
      </c>
      <c r="AU207" s="17" t="s">
        <v>82</v>
      </c>
    </row>
    <row r="208" s="2" customFormat="1">
      <c r="A208" s="38"/>
      <c r="B208" s="39"/>
      <c r="C208" s="40"/>
      <c r="D208" s="239" t="s">
        <v>162</v>
      </c>
      <c r="E208" s="40"/>
      <c r="F208" s="276" t="s">
        <v>814</v>
      </c>
      <c r="G208" s="40"/>
      <c r="H208" s="40"/>
      <c r="I208" s="241"/>
      <c r="J208" s="40"/>
      <c r="K208" s="40"/>
      <c r="L208" s="44"/>
      <c r="M208" s="242"/>
      <c r="N208" s="243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162</v>
      </c>
      <c r="AU208" s="17" t="s">
        <v>82</v>
      </c>
    </row>
    <row r="209" s="14" customFormat="1">
      <c r="A209" s="14"/>
      <c r="B209" s="254"/>
      <c r="C209" s="255"/>
      <c r="D209" s="239" t="s">
        <v>142</v>
      </c>
      <c r="E209" s="256" t="s">
        <v>1</v>
      </c>
      <c r="F209" s="257" t="s">
        <v>802</v>
      </c>
      <c r="G209" s="255"/>
      <c r="H209" s="258">
        <v>0.14999999999999999</v>
      </c>
      <c r="I209" s="259"/>
      <c r="J209" s="255"/>
      <c r="K209" s="255"/>
      <c r="L209" s="260"/>
      <c r="M209" s="261"/>
      <c r="N209" s="262"/>
      <c r="O209" s="262"/>
      <c r="P209" s="262"/>
      <c r="Q209" s="262"/>
      <c r="R209" s="262"/>
      <c r="S209" s="262"/>
      <c r="T209" s="26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4" t="s">
        <v>142</v>
      </c>
      <c r="AU209" s="264" t="s">
        <v>82</v>
      </c>
      <c r="AV209" s="14" t="s">
        <v>82</v>
      </c>
      <c r="AW209" s="14" t="s">
        <v>30</v>
      </c>
      <c r="AX209" s="14" t="s">
        <v>73</v>
      </c>
      <c r="AY209" s="264" t="s">
        <v>131</v>
      </c>
    </row>
    <row r="210" s="14" customFormat="1">
      <c r="A210" s="14"/>
      <c r="B210" s="254"/>
      <c r="C210" s="255"/>
      <c r="D210" s="239" t="s">
        <v>142</v>
      </c>
      <c r="E210" s="256" t="s">
        <v>1</v>
      </c>
      <c r="F210" s="257" t="s">
        <v>803</v>
      </c>
      <c r="G210" s="255"/>
      <c r="H210" s="258">
        <v>0.14999999999999999</v>
      </c>
      <c r="I210" s="259"/>
      <c r="J210" s="255"/>
      <c r="K210" s="255"/>
      <c r="L210" s="260"/>
      <c r="M210" s="261"/>
      <c r="N210" s="262"/>
      <c r="O210" s="262"/>
      <c r="P210" s="262"/>
      <c r="Q210" s="262"/>
      <c r="R210" s="262"/>
      <c r="S210" s="262"/>
      <c r="T210" s="26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4" t="s">
        <v>142</v>
      </c>
      <c r="AU210" s="264" t="s">
        <v>82</v>
      </c>
      <c r="AV210" s="14" t="s">
        <v>82</v>
      </c>
      <c r="AW210" s="14" t="s">
        <v>30</v>
      </c>
      <c r="AX210" s="14" t="s">
        <v>73</v>
      </c>
      <c r="AY210" s="264" t="s">
        <v>131</v>
      </c>
    </row>
    <row r="211" s="15" customFormat="1">
      <c r="A211" s="15"/>
      <c r="B211" s="265"/>
      <c r="C211" s="266"/>
      <c r="D211" s="239" t="s">
        <v>142</v>
      </c>
      <c r="E211" s="267" t="s">
        <v>1</v>
      </c>
      <c r="F211" s="268" t="s">
        <v>147</v>
      </c>
      <c r="G211" s="266"/>
      <c r="H211" s="269">
        <v>0.29999999999999999</v>
      </c>
      <c r="I211" s="270"/>
      <c r="J211" s="266"/>
      <c r="K211" s="266"/>
      <c r="L211" s="271"/>
      <c r="M211" s="272"/>
      <c r="N211" s="273"/>
      <c r="O211" s="273"/>
      <c r="P211" s="273"/>
      <c r="Q211" s="273"/>
      <c r="R211" s="273"/>
      <c r="S211" s="273"/>
      <c r="T211" s="274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75" t="s">
        <v>142</v>
      </c>
      <c r="AU211" s="275" t="s">
        <v>82</v>
      </c>
      <c r="AV211" s="15" t="s">
        <v>138</v>
      </c>
      <c r="AW211" s="15" t="s">
        <v>30</v>
      </c>
      <c r="AX211" s="15" t="s">
        <v>80</v>
      </c>
      <c r="AY211" s="275" t="s">
        <v>131</v>
      </c>
    </row>
    <row r="212" s="2" customFormat="1">
      <c r="A212" s="38"/>
      <c r="B212" s="39"/>
      <c r="C212" s="226" t="s">
        <v>250</v>
      </c>
      <c r="D212" s="226" t="s">
        <v>133</v>
      </c>
      <c r="E212" s="227" t="s">
        <v>815</v>
      </c>
      <c r="F212" s="228" t="s">
        <v>816</v>
      </c>
      <c r="G212" s="229" t="s">
        <v>817</v>
      </c>
      <c r="H212" s="230">
        <v>2</v>
      </c>
      <c r="I212" s="231"/>
      <c r="J212" s="232">
        <f>ROUND(I212*H212,2)</f>
        <v>0</v>
      </c>
      <c r="K212" s="228" t="s">
        <v>714</v>
      </c>
      <c r="L212" s="44"/>
      <c r="M212" s="233" t="s">
        <v>1</v>
      </c>
      <c r="N212" s="234" t="s">
        <v>38</v>
      </c>
      <c r="O212" s="91"/>
      <c r="P212" s="235">
        <f>O212*H212</f>
        <v>0</v>
      </c>
      <c r="Q212" s="235">
        <v>0</v>
      </c>
      <c r="R212" s="235">
        <f>Q212*H212</f>
        <v>0</v>
      </c>
      <c r="S212" s="235">
        <v>0</v>
      </c>
      <c r="T212" s="236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7" t="s">
        <v>138</v>
      </c>
      <c r="AT212" s="237" t="s">
        <v>133</v>
      </c>
      <c r="AU212" s="237" t="s">
        <v>82</v>
      </c>
      <c r="AY212" s="17" t="s">
        <v>131</v>
      </c>
      <c r="BE212" s="238">
        <f>IF(N212="základní",J212,0)</f>
        <v>0</v>
      </c>
      <c r="BF212" s="238">
        <f>IF(N212="snížená",J212,0)</f>
        <v>0</v>
      </c>
      <c r="BG212" s="238">
        <f>IF(N212="zákl. přenesená",J212,0)</f>
        <v>0</v>
      </c>
      <c r="BH212" s="238">
        <f>IF(N212="sníž. přenesená",J212,0)</f>
        <v>0</v>
      </c>
      <c r="BI212" s="238">
        <f>IF(N212="nulová",J212,0)</f>
        <v>0</v>
      </c>
      <c r="BJ212" s="17" t="s">
        <v>80</v>
      </c>
      <c r="BK212" s="238">
        <f>ROUND(I212*H212,2)</f>
        <v>0</v>
      </c>
      <c r="BL212" s="17" t="s">
        <v>138</v>
      </c>
      <c r="BM212" s="237" t="s">
        <v>818</v>
      </c>
    </row>
    <row r="213" s="2" customFormat="1">
      <c r="A213" s="38"/>
      <c r="B213" s="39"/>
      <c r="C213" s="40"/>
      <c r="D213" s="239" t="s">
        <v>140</v>
      </c>
      <c r="E213" s="40"/>
      <c r="F213" s="240" t="s">
        <v>819</v>
      </c>
      <c r="G213" s="40"/>
      <c r="H213" s="40"/>
      <c r="I213" s="241"/>
      <c r="J213" s="40"/>
      <c r="K213" s="40"/>
      <c r="L213" s="44"/>
      <c r="M213" s="242"/>
      <c r="N213" s="243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140</v>
      </c>
      <c r="AU213" s="17" t="s">
        <v>82</v>
      </c>
    </row>
    <row r="214" s="2" customFormat="1">
      <c r="A214" s="38"/>
      <c r="B214" s="39"/>
      <c r="C214" s="40"/>
      <c r="D214" s="239" t="s">
        <v>162</v>
      </c>
      <c r="E214" s="40"/>
      <c r="F214" s="276" t="s">
        <v>820</v>
      </c>
      <c r="G214" s="40"/>
      <c r="H214" s="40"/>
      <c r="I214" s="241"/>
      <c r="J214" s="40"/>
      <c r="K214" s="40"/>
      <c r="L214" s="44"/>
      <c r="M214" s="242"/>
      <c r="N214" s="243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162</v>
      </c>
      <c r="AU214" s="17" t="s">
        <v>82</v>
      </c>
    </row>
    <row r="215" s="14" customFormat="1">
      <c r="A215" s="14"/>
      <c r="B215" s="254"/>
      <c r="C215" s="255"/>
      <c r="D215" s="239" t="s">
        <v>142</v>
      </c>
      <c r="E215" s="256" t="s">
        <v>1</v>
      </c>
      <c r="F215" s="257" t="s">
        <v>821</v>
      </c>
      <c r="G215" s="255"/>
      <c r="H215" s="258">
        <v>2</v>
      </c>
      <c r="I215" s="259"/>
      <c r="J215" s="255"/>
      <c r="K215" s="255"/>
      <c r="L215" s="260"/>
      <c r="M215" s="261"/>
      <c r="N215" s="262"/>
      <c r="O215" s="262"/>
      <c r="P215" s="262"/>
      <c r="Q215" s="262"/>
      <c r="R215" s="262"/>
      <c r="S215" s="262"/>
      <c r="T215" s="26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4" t="s">
        <v>142</v>
      </c>
      <c r="AU215" s="264" t="s">
        <v>82</v>
      </c>
      <c r="AV215" s="14" t="s">
        <v>82</v>
      </c>
      <c r="AW215" s="14" t="s">
        <v>30</v>
      </c>
      <c r="AX215" s="14" t="s">
        <v>73</v>
      </c>
      <c r="AY215" s="264" t="s">
        <v>131</v>
      </c>
    </row>
    <row r="216" s="15" customFormat="1">
      <c r="A216" s="15"/>
      <c r="B216" s="265"/>
      <c r="C216" s="266"/>
      <c r="D216" s="239" t="s">
        <v>142</v>
      </c>
      <c r="E216" s="267" t="s">
        <v>1</v>
      </c>
      <c r="F216" s="268" t="s">
        <v>147</v>
      </c>
      <c r="G216" s="266"/>
      <c r="H216" s="269">
        <v>2</v>
      </c>
      <c r="I216" s="270"/>
      <c r="J216" s="266"/>
      <c r="K216" s="266"/>
      <c r="L216" s="271"/>
      <c r="M216" s="272"/>
      <c r="N216" s="273"/>
      <c r="O216" s="273"/>
      <c r="P216" s="273"/>
      <c r="Q216" s="273"/>
      <c r="R216" s="273"/>
      <c r="S216" s="273"/>
      <c r="T216" s="274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75" t="s">
        <v>142</v>
      </c>
      <c r="AU216" s="275" t="s">
        <v>82</v>
      </c>
      <c r="AV216" s="15" t="s">
        <v>138</v>
      </c>
      <c r="AW216" s="15" t="s">
        <v>30</v>
      </c>
      <c r="AX216" s="15" t="s">
        <v>80</v>
      </c>
      <c r="AY216" s="275" t="s">
        <v>131</v>
      </c>
    </row>
    <row r="217" s="2" customFormat="1">
      <c r="A217" s="38"/>
      <c r="B217" s="39"/>
      <c r="C217" s="226" t="s">
        <v>259</v>
      </c>
      <c r="D217" s="226" t="s">
        <v>133</v>
      </c>
      <c r="E217" s="227" t="s">
        <v>822</v>
      </c>
      <c r="F217" s="228" t="s">
        <v>823</v>
      </c>
      <c r="G217" s="229" t="s">
        <v>817</v>
      </c>
      <c r="H217" s="230">
        <v>2</v>
      </c>
      <c r="I217" s="231"/>
      <c r="J217" s="232">
        <f>ROUND(I217*H217,2)</f>
        <v>0</v>
      </c>
      <c r="K217" s="228" t="s">
        <v>714</v>
      </c>
      <c r="L217" s="44"/>
      <c r="M217" s="233" t="s">
        <v>1</v>
      </c>
      <c r="N217" s="234" t="s">
        <v>38</v>
      </c>
      <c r="O217" s="91"/>
      <c r="P217" s="235">
        <f>O217*H217</f>
        <v>0</v>
      </c>
      <c r="Q217" s="235">
        <v>0</v>
      </c>
      <c r="R217" s="235">
        <f>Q217*H217</f>
        <v>0</v>
      </c>
      <c r="S217" s="235">
        <v>0</v>
      </c>
      <c r="T217" s="23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7" t="s">
        <v>138</v>
      </c>
      <c r="AT217" s="237" t="s">
        <v>133</v>
      </c>
      <c r="AU217" s="237" t="s">
        <v>82</v>
      </c>
      <c r="AY217" s="17" t="s">
        <v>131</v>
      </c>
      <c r="BE217" s="238">
        <f>IF(N217="základní",J217,0)</f>
        <v>0</v>
      </c>
      <c r="BF217" s="238">
        <f>IF(N217="snížená",J217,0)</f>
        <v>0</v>
      </c>
      <c r="BG217" s="238">
        <f>IF(N217="zákl. přenesená",J217,0)</f>
        <v>0</v>
      </c>
      <c r="BH217" s="238">
        <f>IF(N217="sníž. přenesená",J217,0)</f>
        <v>0</v>
      </c>
      <c r="BI217" s="238">
        <f>IF(N217="nulová",J217,0)</f>
        <v>0</v>
      </c>
      <c r="BJ217" s="17" t="s">
        <v>80</v>
      </c>
      <c r="BK217" s="238">
        <f>ROUND(I217*H217,2)</f>
        <v>0</v>
      </c>
      <c r="BL217" s="17" t="s">
        <v>138</v>
      </c>
      <c r="BM217" s="237" t="s">
        <v>824</v>
      </c>
    </row>
    <row r="218" s="2" customFormat="1">
      <c r="A218" s="38"/>
      <c r="B218" s="39"/>
      <c r="C218" s="40"/>
      <c r="D218" s="239" t="s">
        <v>140</v>
      </c>
      <c r="E218" s="40"/>
      <c r="F218" s="240" t="s">
        <v>825</v>
      </c>
      <c r="G218" s="40"/>
      <c r="H218" s="40"/>
      <c r="I218" s="241"/>
      <c r="J218" s="40"/>
      <c r="K218" s="40"/>
      <c r="L218" s="44"/>
      <c r="M218" s="242"/>
      <c r="N218" s="243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140</v>
      </c>
      <c r="AU218" s="17" t="s">
        <v>82</v>
      </c>
    </row>
    <row r="219" s="2" customFormat="1">
      <c r="A219" s="38"/>
      <c r="B219" s="39"/>
      <c r="C219" s="40"/>
      <c r="D219" s="239" t="s">
        <v>162</v>
      </c>
      <c r="E219" s="40"/>
      <c r="F219" s="276" t="s">
        <v>826</v>
      </c>
      <c r="G219" s="40"/>
      <c r="H219" s="40"/>
      <c r="I219" s="241"/>
      <c r="J219" s="40"/>
      <c r="K219" s="40"/>
      <c r="L219" s="44"/>
      <c r="M219" s="242"/>
      <c r="N219" s="243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162</v>
      </c>
      <c r="AU219" s="17" t="s">
        <v>82</v>
      </c>
    </row>
    <row r="220" s="14" customFormat="1">
      <c r="A220" s="14"/>
      <c r="B220" s="254"/>
      <c r="C220" s="255"/>
      <c r="D220" s="239" t="s">
        <v>142</v>
      </c>
      <c r="E220" s="256" t="s">
        <v>1</v>
      </c>
      <c r="F220" s="257" t="s">
        <v>827</v>
      </c>
      <c r="G220" s="255"/>
      <c r="H220" s="258">
        <v>2</v>
      </c>
      <c r="I220" s="259"/>
      <c r="J220" s="255"/>
      <c r="K220" s="255"/>
      <c r="L220" s="260"/>
      <c r="M220" s="261"/>
      <c r="N220" s="262"/>
      <c r="O220" s="262"/>
      <c r="P220" s="262"/>
      <c r="Q220" s="262"/>
      <c r="R220" s="262"/>
      <c r="S220" s="262"/>
      <c r="T220" s="26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4" t="s">
        <v>142</v>
      </c>
      <c r="AU220" s="264" t="s">
        <v>82</v>
      </c>
      <c r="AV220" s="14" t="s">
        <v>82</v>
      </c>
      <c r="AW220" s="14" t="s">
        <v>30</v>
      </c>
      <c r="AX220" s="14" t="s">
        <v>73</v>
      </c>
      <c r="AY220" s="264" t="s">
        <v>131</v>
      </c>
    </row>
    <row r="221" s="15" customFormat="1">
      <c r="A221" s="15"/>
      <c r="B221" s="265"/>
      <c r="C221" s="266"/>
      <c r="D221" s="239" t="s">
        <v>142</v>
      </c>
      <c r="E221" s="267" t="s">
        <v>1</v>
      </c>
      <c r="F221" s="268" t="s">
        <v>147</v>
      </c>
      <c r="G221" s="266"/>
      <c r="H221" s="269">
        <v>2</v>
      </c>
      <c r="I221" s="270"/>
      <c r="J221" s="266"/>
      <c r="K221" s="266"/>
      <c r="L221" s="271"/>
      <c r="M221" s="272"/>
      <c r="N221" s="273"/>
      <c r="O221" s="273"/>
      <c r="P221" s="273"/>
      <c r="Q221" s="273"/>
      <c r="R221" s="273"/>
      <c r="S221" s="273"/>
      <c r="T221" s="274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75" t="s">
        <v>142</v>
      </c>
      <c r="AU221" s="275" t="s">
        <v>82</v>
      </c>
      <c r="AV221" s="15" t="s">
        <v>138</v>
      </c>
      <c r="AW221" s="15" t="s">
        <v>30</v>
      </c>
      <c r="AX221" s="15" t="s">
        <v>80</v>
      </c>
      <c r="AY221" s="275" t="s">
        <v>131</v>
      </c>
    </row>
    <row r="222" s="2" customFormat="1">
      <c r="A222" s="38"/>
      <c r="B222" s="39"/>
      <c r="C222" s="226" t="s">
        <v>265</v>
      </c>
      <c r="D222" s="226" t="s">
        <v>133</v>
      </c>
      <c r="E222" s="227" t="s">
        <v>828</v>
      </c>
      <c r="F222" s="228" t="s">
        <v>829</v>
      </c>
      <c r="G222" s="229" t="s">
        <v>817</v>
      </c>
      <c r="H222" s="230">
        <v>2</v>
      </c>
      <c r="I222" s="231"/>
      <c r="J222" s="232">
        <f>ROUND(I222*H222,2)</f>
        <v>0</v>
      </c>
      <c r="K222" s="228" t="s">
        <v>714</v>
      </c>
      <c r="L222" s="44"/>
      <c r="M222" s="233" t="s">
        <v>1</v>
      </c>
      <c r="N222" s="234" t="s">
        <v>38</v>
      </c>
      <c r="O222" s="91"/>
      <c r="P222" s="235">
        <f>O222*H222</f>
        <v>0</v>
      </c>
      <c r="Q222" s="235">
        <v>0</v>
      </c>
      <c r="R222" s="235">
        <f>Q222*H222</f>
        <v>0</v>
      </c>
      <c r="S222" s="235">
        <v>0</v>
      </c>
      <c r="T222" s="23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7" t="s">
        <v>138</v>
      </c>
      <c r="AT222" s="237" t="s">
        <v>133</v>
      </c>
      <c r="AU222" s="237" t="s">
        <v>82</v>
      </c>
      <c r="AY222" s="17" t="s">
        <v>131</v>
      </c>
      <c r="BE222" s="238">
        <f>IF(N222="základní",J222,0)</f>
        <v>0</v>
      </c>
      <c r="BF222" s="238">
        <f>IF(N222="snížená",J222,0)</f>
        <v>0</v>
      </c>
      <c r="BG222" s="238">
        <f>IF(N222="zákl. přenesená",J222,0)</f>
        <v>0</v>
      </c>
      <c r="BH222" s="238">
        <f>IF(N222="sníž. přenesená",J222,0)</f>
        <v>0</v>
      </c>
      <c r="BI222" s="238">
        <f>IF(N222="nulová",J222,0)</f>
        <v>0</v>
      </c>
      <c r="BJ222" s="17" t="s">
        <v>80</v>
      </c>
      <c r="BK222" s="238">
        <f>ROUND(I222*H222,2)</f>
        <v>0</v>
      </c>
      <c r="BL222" s="17" t="s">
        <v>138</v>
      </c>
      <c r="BM222" s="237" t="s">
        <v>830</v>
      </c>
    </row>
    <row r="223" s="2" customFormat="1">
      <c r="A223" s="38"/>
      <c r="B223" s="39"/>
      <c r="C223" s="40"/>
      <c r="D223" s="239" t="s">
        <v>140</v>
      </c>
      <c r="E223" s="40"/>
      <c r="F223" s="240" t="s">
        <v>831</v>
      </c>
      <c r="G223" s="40"/>
      <c r="H223" s="40"/>
      <c r="I223" s="241"/>
      <c r="J223" s="40"/>
      <c r="K223" s="40"/>
      <c r="L223" s="44"/>
      <c r="M223" s="242"/>
      <c r="N223" s="243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140</v>
      </c>
      <c r="AU223" s="17" t="s">
        <v>82</v>
      </c>
    </row>
    <row r="224" s="2" customFormat="1">
      <c r="A224" s="38"/>
      <c r="B224" s="39"/>
      <c r="C224" s="40"/>
      <c r="D224" s="239" t="s">
        <v>162</v>
      </c>
      <c r="E224" s="40"/>
      <c r="F224" s="276" t="s">
        <v>832</v>
      </c>
      <c r="G224" s="40"/>
      <c r="H224" s="40"/>
      <c r="I224" s="241"/>
      <c r="J224" s="40"/>
      <c r="K224" s="40"/>
      <c r="L224" s="44"/>
      <c r="M224" s="242"/>
      <c r="N224" s="243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162</v>
      </c>
      <c r="AU224" s="17" t="s">
        <v>82</v>
      </c>
    </row>
    <row r="225" s="14" customFormat="1">
      <c r="A225" s="14"/>
      <c r="B225" s="254"/>
      <c r="C225" s="255"/>
      <c r="D225" s="239" t="s">
        <v>142</v>
      </c>
      <c r="E225" s="256" t="s">
        <v>1</v>
      </c>
      <c r="F225" s="257" t="s">
        <v>827</v>
      </c>
      <c r="G225" s="255"/>
      <c r="H225" s="258">
        <v>2</v>
      </c>
      <c r="I225" s="259"/>
      <c r="J225" s="255"/>
      <c r="K225" s="255"/>
      <c r="L225" s="260"/>
      <c r="M225" s="261"/>
      <c r="N225" s="262"/>
      <c r="O225" s="262"/>
      <c r="P225" s="262"/>
      <c r="Q225" s="262"/>
      <c r="R225" s="262"/>
      <c r="S225" s="262"/>
      <c r="T225" s="26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4" t="s">
        <v>142</v>
      </c>
      <c r="AU225" s="264" t="s">
        <v>82</v>
      </c>
      <c r="AV225" s="14" t="s">
        <v>82</v>
      </c>
      <c r="AW225" s="14" t="s">
        <v>30</v>
      </c>
      <c r="AX225" s="14" t="s">
        <v>73</v>
      </c>
      <c r="AY225" s="264" t="s">
        <v>131</v>
      </c>
    </row>
    <row r="226" s="15" customFormat="1">
      <c r="A226" s="15"/>
      <c r="B226" s="265"/>
      <c r="C226" s="266"/>
      <c r="D226" s="239" t="s">
        <v>142</v>
      </c>
      <c r="E226" s="267" t="s">
        <v>1</v>
      </c>
      <c r="F226" s="268" t="s">
        <v>147</v>
      </c>
      <c r="G226" s="266"/>
      <c r="H226" s="269">
        <v>2</v>
      </c>
      <c r="I226" s="270"/>
      <c r="J226" s="266"/>
      <c r="K226" s="266"/>
      <c r="L226" s="271"/>
      <c r="M226" s="272"/>
      <c r="N226" s="273"/>
      <c r="O226" s="273"/>
      <c r="P226" s="273"/>
      <c r="Q226" s="273"/>
      <c r="R226" s="273"/>
      <c r="S226" s="273"/>
      <c r="T226" s="274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75" t="s">
        <v>142</v>
      </c>
      <c r="AU226" s="275" t="s">
        <v>82</v>
      </c>
      <c r="AV226" s="15" t="s">
        <v>138</v>
      </c>
      <c r="AW226" s="15" t="s">
        <v>30</v>
      </c>
      <c r="AX226" s="15" t="s">
        <v>80</v>
      </c>
      <c r="AY226" s="275" t="s">
        <v>131</v>
      </c>
    </row>
    <row r="227" s="2" customFormat="1">
      <c r="A227" s="38"/>
      <c r="B227" s="39"/>
      <c r="C227" s="226" t="s">
        <v>7</v>
      </c>
      <c r="D227" s="226" t="s">
        <v>133</v>
      </c>
      <c r="E227" s="227" t="s">
        <v>833</v>
      </c>
      <c r="F227" s="228" t="s">
        <v>834</v>
      </c>
      <c r="G227" s="229" t="s">
        <v>155</v>
      </c>
      <c r="H227" s="230">
        <v>238</v>
      </c>
      <c r="I227" s="231"/>
      <c r="J227" s="232">
        <f>ROUND(I227*H227,2)</f>
        <v>0</v>
      </c>
      <c r="K227" s="228" t="s">
        <v>714</v>
      </c>
      <c r="L227" s="44"/>
      <c r="M227" s="233" t="s">
        <v>1</v>
      </c>
      <c r="N227" s="234" t="s">
        <v>38</v>
      </c>
      <c r="O227" s="91"/>
      <c r="P227" s="235">
        <f>O227*H227</f>
        <v>0</v>
      </c>
      <c r="Q227" s="235">
        <v>0</v>
      </c>
      <c r="R227" s="235">
        <f>Q227*H227</f>
        <v>0</v>
      </c>
      <c r="S227" s="235">
        <v>0</v>
      </c>
      <c r="T227" s="236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7" t="s">
        <v>138</v>
      </c>
      <c r="AT227" s="237" t="s">
        <v>133</v>
      </c>
      <c r="AU227" s="237" t="s">
        <v>82</v>
      </c>
      <c r="AY227" s="17" t="s">
        <v>131</v>
      </c>
      <c r="BE227" s="238">
        <f>IF(N227="základní",J227,0)</f>
        <v>0</v>
      </c>
      <c r="BF227" s="238">
        <f>IF(N227="snížená",J227,0)</f>
        <v>0</v>
      </c>
      <c r="BG227" s="238">
        <f>IF(N227="zákl. přenesená",J227,0)</f>
        <v>0</v>
      </c>
      <c r="BH227" s="238">
        <f>IF(N227="sníž. přenesená",J227,0)</f>
        <v>0</v>
      </c>
      <c r="BI227" s="238">
        <f>IF(N227="nulová",J227,0)</f>
        <v>0</v>
      </c>
      <c r="BJ227" s="17" t="s">
        <v>80</v>
      </c>
      <c r="BK227" s="238">
        <f>ROUND(I227*H227,2)</f>
        <v>0</v>
      </c>
      <c r="BL227" s="17" t="s">
        <v>138</v>
      </c>
      <c r="BM227" s="237" t="s">
        <v>835</v>
      </c>
    </row>
    <row r="228" s="2" customFormat="1">
      <c r="A228" s="38"/>
      <c r="B228" s="39"/>
      <c r="C228" s="40"/>
      <c r="D228" s="239" t="s">
        <v>140</v>
      </c>
      <c r="E228" s="40"/>
      <c r="F228" s="240" t="s">
        <v>836</v>
      </c>
      <c r="G228" s="40"/>
      <c r="H228" s="40"/>
      <c r="I228" s="241"/>
      <c r="J228" s="40"/>
      <c r="K228" s="40"/>
      <c r="L228" s="44"/>
      <c r="M228" s="242"/>
      <c r="N228" s="243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140</v>
      </c>
      <c r="AU228" s="17" t="s">
        <v>82</v>
      </c>
    </row>
    <row r="229" s="2" customFormat="1">
      <c r="A229" s="38"/>
      <c r="B229" s="39"/>
      <c r="C229" s="40"/>
      <c r="D229" s="239" t="s">
        <v>162</v>
      </c>
      <c r="E229" s="40"/>
      <c r="F229" s="276" t="s">
        <v>837</v>
      </c>
      <c r="G229" s="40"/>
      <c r="H229" s="40"/>
      <c r="I229" s="241"/>
      <c r="J229" s="40"/>
      <c r="K229" s="40"/>
      <c r="L229" s="44"/>
      <c r="M229" s="242"/>
      <c r="N229" s="243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162</v>
      </c>
      <c r="AU229" s="17" t="s">
        <v>82</v>
      </c>
    </row>
    <row r="230" s="14" customFormat="1">
      <c r="A230" s="14"/>
      <c r="B230" s="254"/>
      <c r="C230" s="255"/>
      <c r="D230" s="239" t="s">
        <v>142</v>
      </c>
      <c r="E230" s="256" t="s">
        <v>1</v>
      </c>
      <c r="F230" s="257" t="s">
        <v>838</v>
      </c>
      <c r="G230" s="255"/>
      <c r="H230" s="258">
        <v>238</v>
      </c>
      <c r="I230" s="259"/>
      <c r="J230" s="255"/>
      <c r="K230" s="255"/>
      <c r="L230" s="260"/>
      <c r="M230" s="261"/>
      <c r="N230" s="262"/>
      <c r="O230" s="262"/>
      <c r="P230" s="262"/>
      <c r="Q230" s="262"/>
      <c r="R230" s="262"/>
      <c r="S230" s="262"/>
      <c r="T230" s="26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4" t="s">
        <v>142</v>
      </c>
      <c r="AU230" s="264" t="s">
        <v>82</v>
      </c>
      <c r="AV230" s="14" t="s">
        <v>82</v>
      </c>
      <c r="AW230" s="14" t="s">
        <v>30</v>
      </c>
      <c r="AX230" s="14" t="s">
        <v>73</v>
      </c>
      <c r="AY230" s="264" t="s">
        <v>131</v>
      </c>
    </row>
    <row r="231" s="15" customFormat="1">
      <c r="A231" s="15"/>
      <c r="B231" s="265"/>
      <c r="C231" s="266"/>
      <c r="D231" s="239" t="s">
        <v>142</v>
      </c>
      <c r="E231" s="267" t="s">
        <v>1</v>
      </c>
      <c r="F231" s="268" t="s">
        <v>147</v>
      </c>
      <c r="G231" s="266"/>
      <c r="H231" s="269">
        <v>238</v>
      </c>
      <c r="I231" s="270"/>
      <c r="J231" s="266"/>
      <c r="K231" s="266"/>
      <c r="L231" s="271"/>
      <c r="M231" s="272"/>
      <c r="N231" s="273"/>
      <c r="O231" s="273"/>
      <c r="P231" s="273"/>
      <c r="Q231" s="273"/>
      <c r="R231" s="273"/>
      <c r="S231" s="273"/>
      <c r="T231" s="274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75" t="s">
        <v>142</v>
      </c>
      <c r="AU231" s="275" t="s">
        <v>82</v>
      </c>
      <c r="AV231" s="15" t="s">
        <v>138</v>
      </c>
      <c r="AW231" s="15" t="s">
        <v>30</v>
      </c>
      <c r="AX231" s="15" t="s">
        <v>80</v>
      </c>
      <c r="AY231" s="275" t="s">
        <v>131</v>
      </c>
    </row>
    <row r="232" s="2" customFormat="1">
      <c r="A232" s="38"/>
      <c r="B232" s="39"/>
      <c r="C232" s="226" t="s">
        <v>275</v>
      </c>
      <c r="D232" s="226" t="s">
        <v>133</v>
      </c>
      <c r="E232" s="227" t="s">
        <v>839</v>
      </c>
      <c r="F232" s="228" t="s">
        <v>840</v>
      </c>
      <c r="G232" s="229" t="s">
        <v>155</v>
      </c>
      <c r="H232" s="230">
        <v>238</v>
      </c>
      <c r="I232" s="231"/>
      <c r="J232" s="232">
        <f>ROUND(I232*H232,2)</f>
        <v>0</v>
      </c>
      <c r="K232" s="228" t="s">
        <v>714</v>
      </c>
      <c r="L232" s="44"/>
      <c r="M232" s="233" t="s">
        <v>1</v>
      </c>
      <c r="N232" s="234" t="s">
        <v>38</v>
      </c>
      <c r="O232" s="91"/>
      <c r="P232" s="235">
        <f>O232*H232</f>
        <v>0</v>
      </c>
      <c r="Q232" s="235">
        <v>0</v>
      </c>
      <c r="R232" s="235">
        <f>Q232*H232</f>
        <v>0</v>
      </c>
      <c r="S232" s="235">
        <v>0</v>
      </c>
      <c r="T232" s="23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7" t="s">
        <v>138</v>
      </c>
      <c r="AT232" s="237" t="s">
        <v>133</v>
      </c>
      <c r="AU232" s="237" t="s">
        <v>82</v>
      </c>
      <c r="AY232" s="17" t="s">
        <v>131</v>
      </c>
      <c r="BE232" s="238">
        <f>IF(N232="základní",J232,0)</f>
        <v>0</v>
      </c>
      <c r="BF232" s="238">
        <f>IF(N232="snížená",J232,0)</f>
        <v>0</v>
      </c>
      <c r="BG232" s="238">
        <f>IF(N232="zákl. přenesená",J232,0)</f>
        <v>0</v>
      </c>
      <c r="BH232" s="238">
        <f>IF(N232="sníž. přenesená",J232,0)</f>
        <v>0</v>
      </c>
      <c r="BI232" s="238">
        <f>IF(N232="nulová",J232,0)</f>
        <v>0</v>
      </c>
      <c r="BJ232" s="17" t="s">
        <v>80</v>
      </c>
      <c r="BK232" s="238">
        <f>ROUND(I232*H232,2)</f>
        <v>0</v>
      </c>
      <c r="BL232" s="17" t="s">
        <v>138</v>
      </c>
      <c r="BM232" s="237" t="s">
        <v>841</v>
      </c>
    </row>
    <row r="233" s="2" customFormat="1">
      <c r="A233" s="38"/>
      <c r="B233" s="39"/>
      <c r="C233" s="40"/>
      <c r="D233" s="239" t="s">
        <v>140</v>
      </c>
      <c r="E233" s="40"/>
      <c r="F233" s="240" t="s">
        <v>842</v>
      </c>
      <c r="G233" s="40"/>
      <c r="H233" s="40"/>
      <c r="I233" s="241"/>
      <c r="J233" s="40"/>
      <c r="K233" s="40"/>
      <c r="L233" s="44"/>
      <c r="M233" s="242"/>
      <c r="N233" s="243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140</v>
      </c>
      <c r="AU233" s="17" t="s">
        <v>82</v>
      </c>
    </row>
    <row r="234" s="2" customFormat="1">
      <c r="A234" s="38"/>
      <c r="B234" s="39"/>
      <c r="C234" s="40"/>
      <c r="D234" s="239" t="s">
        <v>162</v>
      </c>
      <c r="E234" s="40"/>
      <c r="F234" s="276" t="s">
        <v>843</v>
      </c>
      <c r="G234" s="40"/>
      <c r="H234" s="40"/>
      <c r="I234" s="241"/>
      <c r="J234" s="40"/>
      <c r="K234" s="40"/>
      <c r="L234" s="44"/>
      <c r="M234" s="242"/>
      <c r="N234" s="243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162</v>
      </c>
      <c r="AU234" s="17" t="s">
        <v>82</v>
      </c>
    </row>
    <row r="235" s="14" customFormat="1">
      <c r="A235" s="14"/>
      <c r="B235" s="254"/>
      <c r="C235" s="255"/>
      <c r="D235" s="239" t="s">
        <v>142</v>
      </c>
      <c r="E235" s="256" t="s">
        <v>1</v>
      </c>
      <c r="F235" s="257" t="s">
        <v>838</v>
      </c>
      <c r="G235" s="255"/>
      <c r="H235" s="258">
        <v>238</v>
      </c>
      <c r="I235" s="259"/>
      <c r="J235" s="255"/>
      <c r="K235" s="255"/>
      <c r="L235" s="260"/>
      <c r="M235" s="261"/>
      <c r="N235" s="262"/>
      <c r="O235" s="262"/>
      <c r="P235" s="262"/>
      <c r="Q235" s="262"/>
      <c r="R235" s="262"/>
      <c r="S235" s="262"/>
      <c r="T235" s="26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4" t="s">
        <v>142</v>
      </c>
      <c r="AU235" s="264" t="s">
        <v>82</v>
      </c>
      <c r="AV235" s="14" t="s">
        <v>82</v>
      </c>
      <c r="AW235" s="14" t="s">
        <v>30</v>
      </c>
      <c r="AX235" s="14" t="s">
        <v>73</v>
      </c>
      <c r="AY235" s="264" t="s">
        <v>131</v>
      </c>
    </row>
    <row r="236" s="15" customFormat="1">
      <c r="A236" s="15"/>
      <c r="B236" s="265"/>
      <c r="C236" s="266"/>
      <c r="D236" s="239" t="s">
        <v>142</v>
      </c>
      <c r="E236" s="267" t="s">
        <v>1</v>
      </c>
      <c r="F236" s="268" t="s">
        <v>147</v>
      </c>
      <c r="G236" s="266"/>
      <c r="H236" s="269">
        <v>238</v>
      </c>
      <c r="I236" s="270"/>
      <c r="J236" s="266"/>
      <c r="K236" s="266"/>
      <c r="L236" s="271"/>
      <c r="M236" s="272"/>
      <c r="N236" s="273"/>
      <c r="O236" s="273"/>
      <c r="P236" s="273"/>
      <c r="Q236" s="273"/>
      <c r="R236" s="273"/>
      <c r="S236" s="273"/>
      <c r="T236" s="274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75" t="s">
        <v>142</v>
      </c>
      <c r="AU236" s="275" t="s">
        <v>82</v>
      </c>
      <c r="AV236" s="15" t="s">
        <v>138</v>
      </c>
      <c r="AW236" s="15" t="s">
        <v>30</v>
      </c>
      <c r="AX236" s="15" t="s">
        <v>80</v>
      </c>
      <c r="AY236" s="275" t="s">
        <v>131</v>
      </c>
    </row>
    <row r="237" s="2" customFormat="1" ht="16.5" customHeight="1">
      <c r="A237" s="38"/>
      <c r="B237" s="39"/>
      <c r="C237" s="226" t="s">
        <v>283</v>
      </c>
      <c r="D237" s="226" t="s">
        <v>133</v>
      </c>
      <c r="E237" s="227" t="s">
        <v>844</v>
      </c>
      <c r="F237" s="228" t="s">
        <v>845</v>
      </c>
      <c r="G237" s="229" t="s">
        <v>377</v>
      </c>
      <c r="H237" s="230">
        <v>9</v>
      </c>
      <c r="I237" s="231"/>
      <c r="J237" s="232">
        <f>ROUND(I237*H237,2)</f>
        <v>0</v>
      </c>
      <c r="K237" s="228" t="s">
        <v>714</v>
      </c>
      <c r="L237" s="44"/>
      <c r="M237" s="233" t="s">
        <v>1</v>
      </c>
      <c r="N237" s="234" t="s">
        <v>38</v>
      </c>
      <c r="O237" s="91"/>
      <c r="P237" s="235">
        <f>O237*H237</f>
        <v>0</v>
      </c>
      <c r="Q237" s="235">
        <v>0</v>
      </c>
      <c r="R237" s="235">
        <f>Q237*H237</f>
        <v>0</v>
      </c>
      <c r="S237" s="235">
        <v>0</v>
      </c>
      <c r="T237" s="23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7" t="s">
        <v>138</v>
      </c>
      <c r="AT237" s="237" t="s">
        <v>133</v>
      </c>
      <c r="AU237" s="237" t="s">
        <v>82</v>
      </c>
      <c r="AY237" s="17" t="s">
        <v>131</v>
      </c>
      <c r="BE237" s="238">
        <f>IF(N237="základní",J237,0)</f>
        <v>0</v>
      </c>
      <c r="BF237" s="238">
        <f>IF(N237="snížená",J237,0)</f>
        <v>0</v>
      </c>
      <c r="BG237" s="238">
        <f>IF(N237="zákl. přenesená",J237,0)</f>
        <v>0</v>
      </c>
      <c r="BH237" s="238">
        <f>IF(N237="sníž. přenesená",J237,0)</f>
        <v>0</v>
      </c>
      <c r="BI237" s="238">
        <f>IF(N237="nulová",J237,0)</f>
        <v>0</v>
      </c>
      <c r="BJ237" s="17" t="s">
        <v>80</v>
      </c>
      <c r="BK237" s="238">
        <f>ROUND(I237*H237,2)</f>
        <v>0</v>
      </c>
      <c r="BL237" s="17" t="s">
        <v>138</v>
      </c>
      <c r="BM237" s="237" t="s">
        <v>846</v>
      </c>
    </row>
    <row r="238" s="2" customFormat="1">
      <c r="A238" s="38"/>
      <c r="B238" s="39"/>
      <c r="C238" s="40"/>
      <c r="D238" s="239" t="s">
        <v>140</v>
      </c>
      <c r="E238" s="40"/>
      <c r="F238" s="240" t="s">
        <v>847</v>
      </c>
      <c r="G238" s="40"/>
      <c r="H238" s="40"/>
      <c r="I238" s="241"/>
      <c r="J238" s="40"/>
      <c r="K238" s="40"/>
      <c r="L238" s="44"/>
      <c r="M238" s="242"/>
      <c r="N238" s="243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140</v>
      </c>
      <c r="AU238" s="17" t="s">
        <v>82</v>
      </c>
    </row>
    <row r="239" s="2" customFormat="1">
      <c r="A239" s="38"/>
      <c r="B239" s="39"/>
      <c r="C239" s="40"/>
      <c r="D239" s="239" t="s">
        <v>162</v>
      </c>
      <c r="E239" s="40"/>
      <c r="F239" s="276" t="s">
        <v>848</v>
      </c>
      <c r="G239" s="40"/>
      <c r="H239" s="40"/>
      <c r="I239" s="241"/>
      <c r="J239" s="40"/>
      <c r="K239" s="40"/>
      <c r="L239" s="44"/>
      <c r="M239" s="242"/>
      <c r="N239" s="243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162</v>
      </c>
      <c r="AU239" s="17" t="s">
        <v>82</v>
      </c>
    </row>
    <row r="240" s="12" customFormat="1" ht="25.92" customHeight="1">
      <c r="A240" s="12"/>
      <c r="B240" s="210"/>
      <c r="C240" s="211"/>
      <c r="D240" s="212" t="s">
        <v>72</v>
      </c>
      <c r="E240" s="213" t="s">
        <v>849</v>
      </c>
      <c r="F240" s="213" t="s">
        <v>850</v>
      </c>
      <c r="G240" s="211"/>
      <c r="H240" s="211"/>
      <c r="I240" s="214"/>
      <c r="J240" s="215">
        <f>BK240</f>
        <v>0</v>
      </c>
      <c r="K240" s="211"/>
      <c r="L240" s="216"/>
      <c r="M240" s="217"/>
      <c r="N240" s="218"/>
      <c r="O240" s="218"/>
      <c r="P240" s="219">
        <f>SUM(P241:P269)</f>
        <v>0</v>
      </c>
      <c r="Q240" s="218"/>
      <c r="R240" s="219">
        <f>SUM(R241:R269)</f>
        <v>72.299199999999999</v>
      </c>
      <c r="S240" s="218"/>
      <c r="T240" s="220">
        <f>SUM(T241:T269)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21" t="s">
        <v>138</v>
      </c>
      <c r="AT240" s="222" t="s">
        <v>72</v>
      </c>
      <c r="AU240" s="222" t="s">
        <v>73</v>
      </c>
      <c r="AY240" s="221" t="s">
        <v>131</v>
      </c>
      <c r="BK240" s="223">
        <f>SUM(BK241:BK269)</f>
        <v>0</v>
      </c>
    </row>
    <row r="241" s="2" customFormat="1" ht="55.5" customHeight="1">
      <c r="A241" s="38"/>
      <c r="B241" s="39"/>
      <c r="C241" s="226" t="s">
        <v>288</v>
      </c>
      <c r="D241" s="226" t="s">
        <v>133</v>
      </c>
      <c r="E241" s="227" t="s">
        <v>851</v>
      </c>
      <c r="F241" s="228" t="s">
        <v>852</v>
      </c>
      <c r="G241" s="229" t="s">
        <v>246</v>
      </c>
      <c r="H241" s="230">
        <v>50.655000000000001</v>
      </c>
      <c r="I241" s="231"/>
      <c r="J241" s="232">
        <f>ROUND(I241*H241,2)</f>
        <v>0</v>
      </c>
      <c r="K241" s="228" t="s">
        <v>714</v>
      </c>
      <c r="L241" s="44"/>
      <c r="M241" s="233" t="s">
        <v>1</v>
      </c>
      <c r="N241" s="234" t="s">
        <v>38</v>
      </c>
      <c r="O241" s="91"/>
      <c r="P241" s="235">
        <f>O241*H241</f>
        <v>0</v>
      </c>
      <c r="Q241" s="235">
        <v>0</v>
      </c>
      <c r="R241" s="235">
        <f>Q241*H241</f>
        <v>0</v>
      </c>
      <c r="S241" s="235">
        <v>0</v>
      </c>
      <c r="T241" s="236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7" t="s">
        <v>853</v>
      </c>
      <c r="AT241" s="237" t="s">
        <v>133</v>
      </c>
      <c r="AU241" s="237" t="s">
        <v>80</v>
      </c>
      <c r="AY241" s="17" t="s">
        <v>131</v>
      </c>
      <c r="BE241" s="238">
        <f>IF(N241="základní",J241,0)</f>
        <v>0</v>
      </c>
      <c r="BF241" s="238">
        <f>IF(N241="snížená",J241,0)</f>
        <v>0</v>
      </c>
      <c r="BG241" s="238">
        <f>IF(N241="zákl. přenesená",J241,0)</f>
        <v>0</v>
      </c>
      <c r="BH241" s="238">
        <f>IF(N241="sníž. přenesená",J241,0)</f>
        <v>0</v>
      </c>
      <c r="BI241" s="238">
        <f>IF(N241="nulová",J241,0)</f>
        <v>0</v>
      </c>
      <c r="BJ241" s="17" t="s">
        <v>80</v>
      </c>
      <c r="BK241" s="238">
        <f>ROUND(I241*H241,2)</f>
        <v>0</v>
      </c>
      <c r="BL241" s="17" t="s">
        <v>853</v>
      </c>
      <c r="BM241" s="237" t="s">
        <v>854</v>
      </c>
    </row>
    <row r="242" s="2" customFormat="1">
      <c r="A242" s="38"/>
      <c r="B242" s="39"/>
      <c r="C242" s="40"/>
      <c r="D242" s="239" t="s">
        <v>140</v>
      </c>
      <c r="E242" s="40"/>
      <c r="F242" s="240" t="s">
        <v>855</v>
      </c>
      <c r="G242" s="40"/>
      <c r="H242" s="40"/>
      <c r="I242" s="241"/>
      <c r="J242" s="40"/>
      <c r="K242" s="40"/>
      <c r="L242" s="44"/>
      <c r="M242" s="242"/>
      <c r="N242" s="243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140</v>
      </c>
      <c r="AU242" s="17" t="s">
        <v>80</v>
      </c>
    </row>
    <row r="243" s="2" customFormat="1">
      <c r="A243" s="38"/>
      <c r="B243" s="39"/>
      <c r="C243" s="40"/>
      <c r="D243" s="239" t="s">
        <v>162</v>
      </c>
      <c r="E243" s="40"/>
      <c r="F243" s="276" t="s">
        <v>856</v>
      </c>
      <c r="G243" s="40"/>
      <c r="H243" s="40"/>
      <c r="I243" s="241"/>
      <c r="J243" s="40"/>
      <c r="K243" s="40"/>
      <c r="L243" s="44"/>
      <c r="M243" s="242"/>
      <c r="N243" s="243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162</v>
      </c>
      <c r="AU243" s="17" t="s">
        <v>80</v>
      </c>
    </row>
    <row r="244" s="14" customFormat="1">
      <c r="A244" s="14"/>
      <c r="B244" s="254"/>
      <c r="C244" s="255"/>
      <c r="D244" s="239" t="s">
        <v>142</v>
      </c>
      <c r="E244" s="256" t="s">
        <v>1</v>
      </c>
      <c r="F244" s="257" t="s">
        <v>857</v>
      </c>
      <c r="G244" s="255"/>
      <c r="H244" s="258">
        <v>50.655000000000001</v>
      </c>
      <c r="I244" s="259"/>
      <c r="J244" s="255"/>
      <c r="K244" s="255"/>
      <c r="L244" s="260"/>
      <c r="M244" s="261"/>
      <c r="N244" s="262"/>
      <c r="O244" s="262"/>
      <c r="P244" s="262"/>
      <c r="Q244" s="262"/>
      <c r="R244" s="262"/>
      <c r="S244" s="262"/>
      <c r="T244" s="263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4" t="s">
        <v>142</v>
      </c>
      <c r="AU244" s="264" t="s">
        <v>80</v>
      </c>
      <c r="AV244" s="14" t="s">
        <v>82</v>
      </c>
      <c r="AW244" s="14" t="s">
        <v>30</v>
      </c>
      <c r="AX244" s="14" t="s">
        <v>73</v>
      </c>
      <c r="AY244" s="264" t="s">
        <v>131</v>
      </c>
    </row>
    <row r="245" s="15" customFormat="1">
      <c r="A245" s="15"/>
      <c r="B245" s="265"/>
      <c r="C245" s="266"/>
      <c r="D245" s="239" t="s">
        <v>142</v>
      </c>
      <c r="E245" s="267" t="s">
        <v>1</v>
      </c>
      <c r="F245" s="268" t="s">
        <v>147</v>
      </c>
      <c r="G245" s="266"/>
      <c r="H245" s="269">
        <v>50.655000000000001</v>
      </c>
      <c r="I245" s="270"/>
      <c r="J245" s="266"/>
      <c r="K245" s="266"/>
      <c r="L245" s="271"/>
      <c r="M245" s="272"/>
      <c r="N245" s="273"/>
      <c r="O245" s="273"/>
      <c r="P245" s="273"/>
      <c r="Q245" s="273"/>
      <c r="R245" s="273"/>
      <c r="S245" s="273"/>
      <c r="T245" s="274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75" t="s">
        <v>142</v>
      </c>
      <c r="AU245" s="275" t="s">
        <v>80</v>
      </c>
      <c r="AV245" s="15" t="s">
        <v>138</v>
      </c>
      <c r="AW245" s="15" t="s">
        <v>30</v>
      </c>
      <c r="AX245" s="15" t="s">
        <v>80</v>
      </c>
      <c r="AY245" s="275" t="s">
        <v>131</v>
      </c>
    </row>
    <row r="246" s="2" customFormat="1" ht="21.75" customHeight="1">
      <c r="A246" s="38"/>
      <c r="B246" s="39"/>
      <c r="C246" s="277" t="s">
        <v>294</v>
      </c>
      <c r="D246" s="277" t="s">
        <v>227</v>
      </c>
      <c r="E246" s="278" t="s">
        <v>858</v>
      </c>
      <c r="F246" s="279" t="s">
        <v>859</v>
      </c>
      <c r="G246" s="280" t="s">
        <v>246</v>
      </c>
      <c r="H246" s="281">
        <v>71.183999999999998</v>
      </c>
      <c r="I246" s="282"/>
      <c r="J246" s="283">
        <f>ROUND(I246*H246,2)</f>
        <v>0</v>
      </c>
      <c r="K246" s="279" t="s">
        <v>714</v>
      </c>
      <c r="L246" s="284"/>
      <c r="M246" s="285" t="s">
        <v>1</v>
      </c>
      <c r="N246" s="286" t="s">
        <v>38</v>
      </c>
      <c r="O246" s="91"/>
      <c r="P246" s="235">
        <f>O246*H246</f>
        <v>0</v>
      </c>
      <c r="Q246" s="235">
        <v>1</v>
      </c>
      <c r="R246" s="235">
        <f>Q246*H246</f>
        <v>71.183999999999998</v>
      </c>
      <c r="S246" s="235">
        <v>0</v>
      </c>
      <c r="T246" s="236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7" t="s">
        <v>853</v>
      </c>
      <c r="AT246" s="237" t="s">
        <v>227</v>
      </c>
      <c r="AU246" s="237" t="s">
        <v>80</v>
      </c>
      <c r="AY246" s="17" t="s">
        <v>131</v>
      </c>
      <c r="BE246" s="238">
        <f>IF(N246="základní",J246,0)</f>
        <v>0</v>
      </c>
      <c r="BF246" s="238">
        <f>IF(N246="snížená",J246,0)</f>
        <v>0</v>
      </c>
      <c r="BG246" s="238">
        <f>IF(N246="zákl. přenesená",J246,0)</f>
        <v>0</v>
      </c>
      <c r="BH246" s="238">
        <f>IF(N246="sníž. přenesená",J246,0)</f>
        <v>0</v>
      </c>
      <c r="BI246" s="238">
        <f>IF(N246="nulová",J246,0)</f>
        <v>0</v>
      </c>
      <c r="BJ246" s="17" t="s">
        <v>80</v>
      </c>
      <c r="BK246" s="238">
        <f>ROUND(I246*H246,2)</f>
        <v>0</v>
      </c>
      <c r="BL246" s="17" t="s">
        <v>853</v>
      </c>
      <c r="BM246" s="237" t="s">
        <v>860</v>
      </c>
    </row>
    <row r="247" s="2" customFormat="1">
      <c r="A247" s="38"/>
      <c r="B247" s="39"/>
      <c r="C247" s="40"/>
      <c r="D247" s="239" t="s">
        <v>140</v>
      </c>
      <c r="E247" s="40"/>
      <c r="F247" s="240" t="s">
        <v>859</v>
      </c>
      <c r="G247" s="40"/>
      <c r="H247" s="40"/>
      <c r="I247" s="241"/>
      <c r="J247" s="40"/>
      <c r="K247" s="40"/>
      <c r="L247" s="44"/>
      <c r="M247" s="242"/>
      <c r="N247" s="243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140</v>
      </c>
      <c r="AU247" s="17" t="s">
        <v>80</v>
      </c>
    </row>
    <row r="248" s="14" customFormat="1">
      <c r="A248" s="14"/>
      <c r="B248" s="254"/>
      <c r="C248" s="255"/>
      <c r="D248" s="239" t="s">
        <v>142</v>
      </c>
      <c r="E248" s="256" t="s">
        <v>1</v>
      </c>
      <c r="F248" s="257" t="s">
        <v>861</v>
      </c>
      <c r="G248" s="255"/>
      <c r="H248" s="258">
        <v>46.433999999999998</v>
      </c>
      <c r="I248" s="259"/>
      <c r="J248" s="255"/>
      <c r="K248" s="255"/>
      <c r="L248" s="260"/>
      <c r="M248" s="261"/>
      <c r="N248" s="262"/>
      <c r="O248" s="262"/>
      <c r="P248" s="262"/>
      <c r="Q248" s="262"/>
      <c r="R248" s="262"/>
      <c r="S248" s="262"/>
      <c r="T248" s="263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64" t="s">
        <v>142</v>
      </c>
      <c r="AU248" s="264" t="s">
        <v>80</v>
      </c>
      <c r="AV248" s="14" t="s">
        <v>82</v>
      </c>
      <c r="AW248" s="14" t="s">
        <v>30</v>
      </c>
      <c r="AX248" s="14" t="s">
        <v>73</v>
      </c>
      <c r="AY248" s="264" t="s">
        <v>131</v>
      </c>
    </row>
    <row r="249" s="14" customFormat="1">
      <c r="A249" s="14"/>
      <c r="B249" s="254"/>
      <c r="C249" s="255"/>
      <c r="D249" s="239" t="s">
        <v>142</v>
      </c>
      <c r="E249" s="256" t="s">
        <v>1</v>
      </c>
      <c r="F249" s="257" t="s">
        <v>862</v>
      </c>
      <c r="G249" s="255"/>
      <c r="H249" s="258">
        <v>24.75</v>
      </c>
      <c r="I249" s="259"/>
      <c r="J249" s="255"/>
      <c r="K249" s="255"/>
      <c r="L249" s="260"/>
      <c r="M249" s="261"/>
      <c r="N249" s="262"/>
      <c r="O249" s="262"/>
      <c r="P249" s="262"/>
      <c r="Q249" s="262"/>
      <c r="R249" s="262"/>
      <c r="S249" s="262"/>
      <c r="T249" s="26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4" t="s">
        <v>142</v>
      </c>
      <c r="AU249" s="264" t="s">
        <v>80</v>
      </c>
      <c r="AV249" s="14" t="s">
        <v>82</v>
      </c>
      <c r="AW249" s="14" t="s">
        <v>30</v>
      </c>
      <c r="AX249" s="14" t="s">
        <v>73</v>
      </c>
      <c r="AY249" s="264" t="s">
        <v>131</v>
      </c>
    </row>
    <row r="250" s="15" customFormat="1">
      <c r="A250" s="15"/>
      <c r="B250" s="265"/>
      <c r="C250" s="266"/>
      <c r="D250" s="239" t="s">
        <v>142</v>
      </c>
      <c r="E250" s="267" t="s">
        <v>1</v>
      </c>
      <c r="F250" s="268" t="s">
        <v>147</v>
      </c>
      <c r="G250" s="266"/>
      <c r="H250" s="269">
        <v>71.183999999999998</v>
      </c>
      <c r="I250" s="270"/>
      <c r="J250" s="266"/>
      <c r="K250" s="266"/>
      <c r="L250" s="271"/>
      <c r="M250" s="272"/>
      <c r="N250" s="273"/>
      <c r="O250" s="273"/>
      <c r="P250" s="273"/>
      <c r="Q250" s="273"/>
      <c r="R250" s="273"/>
      <c r="S250" s="273"/>
      <c r="T250" s="274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75" t="s">
        <v>142</v>
      </c>
      <c r="AU250" s="275" t="s">
        <v>80</v>
      </c>
      <c r="AV250" s="15" t="s">
        <v>138</v>
      </c>
      <c r="AW250" s="15" t="s">
        <v>30</v>
      </c>
      <c r="AX250" s="15" t="s">
        <v>80</v>
      </c>
      <c r="AY250" s="275" t="s">
        <v>131</v>
      </c>
    </row>
    <row r="251" s="2" customFormat="1" ht="16.5" customHeight="1">
      <c r="A251" s="38"/>
      <c r="B251" s="39"/>
      <c r="C251" s="277" t="s">
        <v>299</v>
      </c>
      <c r="D251" s="277" t="s">
        <v>227</v>
      </c>
      <c r="E251" s="278" t="s">
        <v>863</v>
      </c>
      <c r="F251" s="279" t="s">
        <v>864</v>
      </c>
      <c r="G251" s="280" t="s">
        <v>246</v>
      </c>
      <c r="H251" s="281">
        <v>1.087</v>
      </c>
      <c r="I251" s="282"/>
      <c r="J251" s="283">
        <f>ROUND(I251*H251,2)</f>
        <v>0</v>
      </c>
      <c r="K251" s="279" t="s">
        <v>714</v>
      </c>
      <c r="L251" s="284"/>
      <c r="M251" s="285" t="s">
        <v>1</v>
      </c>
      <c r="N251" s="286" t="s">
        <v>38</v>
      </c>
      <c r="O251" s="91"/>
      <c r="P251" s="235">
        <f>O251*H251</f>
        <v>0</v>
      </c>
      <c r="Q251" s="235">
        <v>1</v>
      </c>
      <c r="R251" s="235">
        <f>Q251*H251</f>
        <v>1.087</v>
      </c>
      <c r="S251" s="235">
        <v>0</v>
      </c>
      <c r="T251" s="236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7" t="s">
        <v>853</v>
      </c>
      <c r="AT251" s="237" t="s">
        <v>227</v>
      </c>
      <c r="AU251" s="237" t="s">
        <v>80</v>
      </c>
      <c r="AY251" s="17" t="s">
        <v>131</v>
      </c>
      <c r="BE251" s="238">
        <f>IF(N251="základní",J251,0)</f>
        <v>0</v>
      </c>
      <c r="BF251" s="238">
        <f>IF(N251="snížená",J251,0)</f>
        <v>0</v>
      </c>
      <c r="BG251" s="238">
        <f>IF(N251="zákl. přenesená",J251,0)</f>
        <v>0</v>
      </c>
      <c r="BH251" s="238">
        <f>IF(N251="sníž. přenesená",J251,0)</f>
        <v>0</v>
      </c>
      <c r="BI251" s="238">
        <f>IF(N251="nulová",J251,0)</f>
        <v>0</v>
      </c>
      <c r="BJ251" s="17" t="s">
        <v>80</v>
      </c>
      <c r="BK251" s="238">
        <f>ROUND(I251*H251,2)</f>
        <v>0</v>
      </c>
      <c r="BL251" s="17" t="s">
        <v>853</v>
      </c>
      <c r="BM251" s="237" t="s">
        <v>865</v>
      </c>
    </row>
    <row r="252" s="2" customFormat="1">
      <c r="A252" s="38"/>
      <c r="B252" s="39"/>
      <c r="C252" s="40"/>
      <c r="D252" s="239" t="s">
        <v>140</v>
      </c>
      <c r="E252" s="40"/>
      <c r="F252" s="240" t="s">
        <v>864</v>
      </c>
      <c r="G252" s="40"/>
      <c r="H252" s="40"/>
      <c r="I252" s="241"/>
      <c r="J252" s="40"/>
      <c r="K252" s="40"/>
      <c r="L252" s="44"/>
      <c r="M252" s="242"/>
      <c r="N252" s="243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140</v>
      </c>
      <c r="AU252" s="17" t="s">
        <v>80</v>
      </c>
    </row>
    <row r="253" s="14" customFormat="1">
      <c r="A253" s="14"/>
      <c r="B253" s="254"/>
      <c r="C253" s="255"/>
      <c r="D253" s="239" t="s">
        <v>142</v>
      </c>
      <c r="E253" s="256" t="s">
        <v>1</v>
      </c>
      <c r="F253" s="257" t="s">
        <v>866</v>
      </c>
      <c r="G253" s="255"/>
      <c r="H253" s="258">
        <v>1.087</v>
      </c>
      <c r="I253" s="259"/>
      <c r="J253" s="255"/>
      <c r="K253" s="255"/>
      <c r="L253" s="260"/>
      <c r="M253" s="261"/>
      <c r="N253" s="262"/>
      <c r="O253" s="262"/>
      <c r="P253" s="262"/>
      <c r="Q253" s="262"/>
      <c r="R253" s="262"/>
      <c r="S253" s="262"/>
      <c r="T253" s="26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64" t="s">
        <v>142</v>
      </c>
      <c r="AU253" s="264" t="s">
        <v>80</v>
      </c>
      <c r="AV253" s="14" t="s">
        <v>82</v>
      </c>
      <c r="AW253" s="14" t="s">
        <v>30</v>
      </c>
      <c r="AX253" s="14" t="s">
        <v>73</v>
      </c>
      <c r="AY253" s="264" t="s">
        <v>131</v>
      </c>
    </row>
    <row r="254" s="15" customFormat="1">
      <c r="A254" s="15"/>
      <c r="B254" s="265"/>
      <c r="C254" s="266"/>
      <c r="D254" s="239" t="s">
        <v>142</v>
      </c>
      <c r="E254" s="267" t="s">
        <v>1</v>
      </c>
      <c r="F254" s="268" t="s">
        <v>147</v>
      </c>
      <c r="G254" s="266"/>
      <c r="H254" s="269">
        <v>1.087</v>
      </c>
      <c r="I254" s="270"/>
      <c r="J254" s="266"/>
      <c r="K254" s="266"/>
      <c r="L254" s="271"/>
      <c r="M254" s="272"/>
      <c r="N254" s="273"/>
      <c r="O254" s="273"/>
      <c r="P254" s="273"/>
      <c r="Q254" s="273"/>
      <c r="R254" s="273"/>
      <c r="S254" s="273"/>
      <c r="T254" s="274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75" t="s">
        <v>142</v>
      </c>
      <c r="AU254" s="275" t="s">
        <v>80</v>
      </c>
      <c r="AV254" s="15" t="s">
        <v>138</v>
      </c>
      <c r="AW254" s="15" t="s">
        <v>30</v>
      </c>
      <c r="AX254" s="15" t="s">
        <v>80</v>
      </c>
      <c r="AY254" s="275" t="s">
        <v>131</v>
      </c>
    </row>
    <row r="255" s="2" customFormat="1">
      <c r="A255" s="38"/>
      <c r="B255" s="39"/>
      <c r="C255" s="277" t="s">
        <v>304</v>
      </c>
      <c r="D255" s="277" t="s">
        <v>227</v>
      </c>
      <c r="E255" s="278" t="s">
        <v>867</v>
      </c>
      <c r="F255" s="279" t="s">
        <v>868</v>
      </c>
      <c r="G255" s="280" t="s">
        <v>377</v>
      </c>
      <c r="H255" s="281">
        <v>20</v>
      </c>
      <c r="I255" s="282"/>
      <c r="J255" s="283">
        <f>ROUND(I255*H255,2)</f>
        <v>0</v>
      </c>
      <c r="K255" s="279" t="s">
        <v>714</v>
      </c>
      <c r="L255" s="284"/>
      <c r="M255" s="285" t="s">
        <v>1</v>
      </c>
      <c r="N255" s="286" t="s">
        <v>38</v>
      </c>
      <c r="O255" s="91"/>
      <c r="P255" s="235">
        <f>O255*H255</f>
        <v>0</v>
      </c>
      <c r="Q255" s="235">
        <v>0.00123</v>
      </c>
      <c r="R255" s="235">
        <f>Q255*H255</f>
        <v>0.0246</v>
      </c>
      <c r="S255" s="235">
        <v>0</v>
      </c>
      <c r="T255" s="236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7" t="s">
        <v>853</v>
      </c>
      <c r="AT255" s="237" t="s">
        <v>227</v>
      </c>
      <c r="AU255" s="237" t="s">
        <v>80</v>
      </c>
      <c r="AY255" s="17" t="s">
        <v>131</v>
      </c>
      <c r="BE255" s="238">
        <f>IF(N255="základní",J255,0)</f>
        <v>0</v>
      </c>
      <c r="BF255" s="238">
        <f>IF(N255="snížená",J255,0)</f>
        <v>0</v>
      </c>
      <c r="BG255" s="238">
        <f>IF(N255="zákl. přenesená",J255,0)</f>
        <v>0</v>
      </c>
      <c r="BH255" s="238">
        <f>IF(N255="sníž. přenesená",J255,0)</f>
        <v>0</v>
      </c>
      <c r="BI255" s="238">
        <f>IF(N255="nulová",J255,0)</f>
        <v>0</v>
      </c>
      <c r="BJ255" s="17" t="s">
        <v>80</v>
      </c>
      <c r="BK255" s="238">
        <f>ROUND(I255*H255,2)</f>
        <v>0</v>
      </c>
      <c r="BL255" s="17" t="s">
        <v>853</v>
      </c>
      <c r="BM255" s="237" t="s">
        <v>869</v>
      </c>
    </row>
    <row r="256" s="2" customFormat="1">
      <c r="A256" s="38"/>
      <c r="B256" s="39"/>
      <c r="C256" s="40"/>
      <c r="D256" s="239" t="s">
        <v>140</v>
      </c>
      <c r="E256" s="40"/>
      <c r="F256" s="240" t="s">
        <v>868</v>
      </c>
      <c r="G256" s="40"/>
      <c r="H256" s="40"/>
      <c r="I256" s="241"/>
      <c r="J256" s="40"/>
      <c r="K256" s="40"/>
      <c r="L256" s="44"/>
      <c r="M256" s="242"/>
      <c r="N256" s="243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140</v>
      </c>
      <c r="AU256" s="17" t="s">
        <v>80</v>
      </c>
    </row>
    <row r="257" s="2" customFormat="1">
      <c r="A257" s="38"/>
      <c r="B257" s="39"/>
      <c r="C257" s="40"/>
      <c r="D257" s="239" t="s">
        <v>162</v>
      </c>
      <c r="E257" s="40"/>
      <c r="F257" s="276" t="s">
        <v>870</v>
      </c>
      <c r="G257" s="40"/>
      <c r="H257" s="40"/>
      <c r="I257" s="241"/>
      <c r="J257" s="40"/>
      <c r="K257" s="40"/>
      <c r="L257" s="44"/>
      <c r="M257" s="242"/>
      <c r="N257" s="243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162</v>
      </c>
      <c r="AU257" s="17" t="s">
        <v>80</v>
      </c>
    </row>
    <row r="258" s="2" customFormat="1" ht="21.75" customHeight="1">
      <c r="A258" s="38"/>
      <c r="B258" s="39"/>
      <c r="C258" s="277" t="s">
        <v>309</v>
      </c>
      <c r="D258" s="277" t="s">
        <v>227</v>
      </c>
      <c r="E258" s="278" t="s">
        <v>871</v>
      </c>
      <c r="F258" s="279" t="s">
        <v>872</v>
      </c>
      <c r="G258" s="280" t="s">
        <v>377</v>
      </c>
      <c r="H258" s="281">
        <v>20</v>
      </c>
      <c r="I258" s="282"/>
      <c r="J258" s="283">
        <f>ROUND(I258*H258,2)</f>
        <v>0</v>
      </c>
      <c r="K258" s="279" t="s">
        <v>714</v>
      </c>
      <c r="L258" s="284"/>
      <c r="M258" s="285" t="s">
        <v>1</v>
      </c>
      <c r="N258" s="286" t="s">
        <v>38</v>
      </c>
      <c r="O258" s="91"/>
      <c r="P258" s="235">
        <f>O258*H258</f>
        <v>0</v>
      </c>
      <c r="Q258" s="235">
        <v>0.00018000000000000001</v>
      </c>
      <c r="R258" s="235">
        <f>Q258*H258</f>
        <v>0.0036000000000000003</v>
      </c>
      <c r="S258" s="235">
        <v>0</v>
      </c>
      <c r="T258" s="236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7" t="s">
        <v>853</v>
      </c>
      <c r="AT258" s="237" t="s">
        <v>227</v>
      </c>
      <c r="AU258" s="237" t="s">
        <v>80</v>
      </c>
      <c r="AY258" s="17" t="s">
        <v>131</v>
      </c>
      <c r="BE258" s="238">
        <f>IF(N258="základní",J258,0)</f>
        <v>0</v>
      </c>
      <c r="BF258" s="238">
        <f>IF(N258="snížená",J258,0)</f>
        <v>0</v>
      </c>
      <c r="BG258" s="238">
        <f>IF(N258="zákl. přenesená",J258,0)</f>
        <v>0</v>
      </c>
      <c r="BH258" s="238">
        <f>IF(N258="sníž. přenesená",J258,0)</f>
        <v>0</v>
      </c>
      <c r="BI258" s="238">
        <f>IF(N258="nulová",J258,0)</f>
        <v>0</v>
      </c>
      <c r="BJ258" s="17" t="s">
        <v>80</v>
      </c>
      <c r="BK258" s="238">
        <f>ROUND(I258*H258,2)</f>
        <v>0</v>
      </c>
      <c r="BL258" s="17" t="s">
        <v>853</v>
      </c>
      <c r="BM258" s="237" t="s">
        <v>873</v>
      </c>
    </row>
    <row r="259" s="2" customFormat="1">
      <c r="A259" s="38"/>
      <c r="B259" s="39"/>
      <c r="C259" s="40"/>
      <c r="D259" s="239" t="s">
        <v>140</v>
      </c>
      <c r="E259" s="40"/>
      <c r="F259" s="240" t="s">
        <v>872</v>
      </c>
      <c r="G259" s="40"/>
      <c r="H259" s="40"/>
      <c r="I259" s="241"/>
      <c r="J259" s="40"/>
      <c r="K259" s="40"/>
      <c r="L259" s="44"/>
      <c r="M259" s="242"/>
      <c r="N259" s="243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140</v>
      </c>
      <c r="AU259" s="17" t="s">
        <v>80</v>
      </c>
    </row>
    <row r="260" s="2" customFormat="1">
      <c r="A260" s="38"/>
      <c r="B260" s="39"/>
      <c r="C260" s="40"/>
      <c r="D260" s="239" t="s">
        <v>162</v>
      </c>
      <c r="E260" s="40"/>
      <c r="F260" s="276" t="s">
        <v>874</v>
      </c>
      <c r="G260" s="40"/>
      <c r="H260" s="40"/>
      <c r="I260" s="241"/>
      <c r="J260" s="40"/>
      <c r="K260" s="40"/>
      <c r="L260" s="44"/>
      <c r="M260" s="242"/>
      <c r="N260" s="243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162</v>
      </c>
      <c r="AU260" s="17" t="s">
        <v>80</v>
      </c>
    </row>
    <row r="261" s="2" customFormat="1" ht="33" customHeight="1">
      <c r="A261" s="38"/>
      <c r="B261" s="39"/>
      <c r="C261" s="226" t="s">
        <v>315</v>
      </c>
      <c r="D261" s="226" t="s">
        <v>133</v>
      </c>
      <c r="E261" s="227" t="s">
        <v>875</v>
      </c>
      <c r="F261" s="228" t="s">
        <v>876</v>
      </c>
      <c r="G261" s="229" t="s">
        <v>377</v>
      </c>
      <c r="H261" s="230">
        <v>3</v>
      </c>
      <c r="I261" s="231"/>
      <c r="J261" s="232">
        <f>ROUND(I261*H261,2)</f>
        <v>0</v>
      </c>
      <c r="K261" s="228" t="s">
        <v>714</v>
      </c>
      <c r="L261" s="44"/>
      <c r="M261" s="233" t="s">
        <v>1</v>
      </c>
      <c r="N261" s="234" t="s">
        <v>38</v>
      </c>
      <c r="O261" s="91"/>
      <c r="P261" s="235">
        <f>O261*H261</f>
        <v>0</v>
      </c>
      <c r="Q261" s="235">
        <v>0</v>
      </c>
      <c r="R261" s="235">
        <f>Q261*H261</f>
        <v>0</v>
      </c>
      <c r="S261" s="235">
        <v>0</v>
      </c>
      <c r="T261" s="236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7" t="s">
        <v>853</v>
      </c>
      <c r="AT261" s="237" t="s">
        <v>133</v>
      </c>
      <c r="AU261" s="237" t="s">
        <v>80</v>
      </c>
      <c r="AY261" s="17" t="s">
        <v>131</v>
      </c>
      <c r="BE261" s="238">
        <f>IF(N261="základní",J261,0)</f>
        <v>0</v>
      </c>
      <c r="BF261" s="238">
        <f>IF(N261="snížená",J261,0)</f>
        <v>0</v>
      </c>
      <c r="BG261" s="238">
        <f>IF(N261="zákl. přenesená",J261,0)</f>
        <v>0</v>
      </c>
      <c r="BH261" s="238">
        <f>IF(N261="sníž. přenesená",J261,0)</f>
        <v>0</v>
      </c>
      <c r="BI261" s="238">
        <f>IF(N261="nulová",J261,0)</f>
        <v>0</v>
      </c>
      <c r="BJ261" s="17" t="s">
        <v>80</v>
      </c>
      <c r="BK261" s="238">
        <f>ROUND(I261*H261,2)</f>
        <v>0</v>
      </c>
      <c r="BL261" s="17" t="s">
        <v>853</v>
      </c>
      <c r="BM261" s="237" t="s">
        <v>877</v>
      </c>
    </row>
    <row r="262" s="2" customFormat="1">
      <c r="A262" s="38"/>
      <c r="B262" s="39"/>
      <c r="C262" s="40"/>
      <c r="D262" s="239" t="s">
        <v>140</v>
      </c>
      <c r="E262" s="40"/>
      <c r="F262" s="240" t="s">
        <v>878</v>
      </c>
      <c r="G262" s="40"/>
      <c r="H262" s="40"/>
      <c r="I262" s="241"/>
      <c r="J262" s="40"/>
      <c r="K262" s="40"/>
      <c r="L262" s="44"/>
      <c r="M262" s="242"/>
      <c r="N262" s="243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140</v>
      </c>
      <c r="AU262" s="17" t="s">
        <v>80</v>
      </c>
    </row>
    <row r="263" s="13" customFormat="1">
      <c r="A263" s="13"/>
      <c r="B263" s="244"/>
      <c r="C263" s="245"/>
      <c r="D263" s="239" t="s">
        <v>142</v>
      </c>
      <c r="E263" s="246" t="s">
        <v>1</v>
      </c>
      <c r="F263" s="247" t="s">
        <v>879</v>
      </c>
      <c r="G263" s="245"/>
      <c r="H263" s="246" t="s">
        <v>1</v>
      </c>
      <c r="I263" s="248"/>
      <c r="J263" s="245"/>
      <c r="K263" s="245"/>
      <c r="L263" s="249"/>
      <c r="M263" s="250"/>
      <c r="N263" s="251"/>
      <c r="O263" s="251"/>
      <c r="P263" s="251"/>
      <c r="Q263" s="251"/>
      <c r="R263" s="251"/>
      <c r="S263" s="251"/>
      <c r="T263" s="25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3" t="s">
        <v>142</v>
      </c>
      <c r="AU263" s="253" t="s">
        <v>80</v>
      </c>
      <c r="AV263" s="13" t="s">
        <v>80</v>
      </c>
      <c r="AW263" s="13" t="s">
        <v>30</v>
      </c>
      <c r="AX263" s="13" t="s">
        <v>73</v>
      </c>
      <c r="AY263" s="253" t="s">
        <v>131</v>
      </c>
    </row>
    <row r="264" s="14" customFormat="1">
      <c r="A264" s="14"/>
      <c r="B264" s="254"/>
      <c r="C264" s="255"/>
      <c r="D264" s="239" t="s">
        <v>142</v>
      </c>
      <c r="E264" s="256" t="s">
        <v>1</v>
      </c>
      <c r="F264" s="257" t="s">
        <v>880</v>
      </c>
      <c r="G264" s="255"/>
      <c r="H264" s="258">
        <v>3</v>
      </c>
      <c r="I264" s="259"/>
      <c r="J264" s="255"/>
      <c r="K264" s="255"/>
      <c r="L264" s="260"/>
      <c r="M264" s="261"/>
      <c r="N264" s="262"/>
      <c r="O264" s="262"/>
      <c r="P264" s="262"/>
      <c r="Q264" s="262"/>
      <c r="R264" s="262"/>
      <c r="S264" s="262"/>
      <c r="T264" s="263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64" t="s">
        <v>142</v>
      </c>
      <c r="AU264" s="264" t="s">
        <v>80</v>
      </c>
      <c r="AV264" s="14" t="s">
        <v>82</v>
      </c>
      <c r="AW264" s="14" t="s">
        <v>30</v>
      </c>
      <c r="AX264" s="14" t="s">
        <v>80</v>
      </c>
      <c r="AY264" s="264" t="s">
        <v>131</v>
      </c>
    </row>
    <row r="265" s="2" customFormat="1" ht="16.5" customHeight="1">
      <c r="A265" s="38"/>
      <c r="B265" s="39"/>
      <c r="C265" s="226" t="s">
        <v>321</v>
      </c>
      <c r="D265" s="226" t="s">
        <v>133</v>
      </c>
      <c r="E265" s="227" t="s">
        <v>881</v>
      </c>
      <c r="F265" s="228" t="s">
        <v>882</v>
      </c>
      <c r="G265" s="229" t="s">
        <v>246</v>
      </c>
      <c r="H265" s="230">
        <v>50.655000000000001</v>
      </c>
      <c r="I265" s="231"/>
      <c r="J265" s="232">
        <f>ROUND(I265*H265,2)</f>
        <v>0</v>
      </c>
      <c r="K265" s="228" t="s">
        <v>714</v>
      </c>
      <c r="L265" s="44"/>
      <c r="M265" s="233" t="s">
        <v>1</v>
      </c>
      <c r="N265" s="234" t="s">
        <v>38</v>
      </c>
      <c r="O265" s="91"/>
      <c r="P265" s="235">
        <f>O265*H265</f>
        <v>0</v>
      </c>
      <c r="Q265" s="235">
        <v>0</v>
      </c>
      <c r="R265" s="235">
        <f>Q265*H265</f>
        <v>0</v>
      </c>
      <c r="S265" s="235">
        <v>0</v>
      </c>
      <c r="T265" s="236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37" t="s">
        <v>853</v>
      </c>
      <c r="AT265" s="237" t="s">
        <v>133</v>
      </c>
      <c r="AU265" s="237" t="s">
        <v>80</v>
      </c>
      <c r="AY265" s="17" t="s">
        <v>131</v>
      </c>
      <c r="BE265" s="238">
        <f>IF(N265="základní",J265,0)</f>
        <v>0</v>
      </c>
      <c r="BF265" s="238">
        <f>IF(N265="snížená",J265,0)</f>
        <v>0</v>
      </c>
      <c r="BG265" s="238">
        <f>IF(N265="zákl. přenesená",J265,0)</f>
        <v>0</v>
      </c>
      <c r="BH265" s="238">
        <f>IF(N265="sníž. přenesená",J265,0)</f>
        <v>0</v>
      </c>
      <c r="BI265" s="238">
        <f>IF(N265="nulová",J265,0)</f>
        <v>0</v>
      </c>
      <c r="BJ265" s="17" t="s">
        <v>80</v>
      </c>
      <c r="BK265" s="238">
        <f>ROUND(I265*H265,2)</f>
        <v>0</v>
      </c>
      <c r="BL265" s="17" t="s">
        <v>853</v>
      </c>
      <c r="BM265" s="237" t="s">
        <v>883</v>
      </c>
    </row>
    <row r="266" s="2" customFormat="1">
      <c r="A266" s="38"/>
      <c r="B266" s="39"/>
      <c r="C266" s="40"/>
      <c r="D266" s="239" t="s">
        <v>140</v>
      </c>
      <c r="E266" s="40"/>
      <c r="F266" s="240" t="s">
        <v>884</v>
      </c>
      <c r="G266" s="40"/>
      <c r="H266" s="40"/>
      <c r="I266" s="241"/>
      <c r="J266" s="40"/>
      <c r="K266" s="40"/>
      <c r="L266" s="44"/>
      <c r="M266" s="242"/>
      <c r="N266" s="243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140</v>
      </c>
      <c r="AU266" s="17" t="s">
        <v>80</v>
      </c>
    </row>
    <row r="267" s="2" customFormat="1">
      <c r="A267" s="38"/>
      <c r="B267" s="39"/>
      <c r="C267" s="40"/>
      <c r="D267" s="239" t="s">
        <v>162</v>
      </c>
      <c r="E267" s="40"/>
      <c r="F267" s="276" t="s">
        <v>885</v>
      </c>
      <c r="G267" s="40"/>
      <c r="H267" s="40"/>
      <c r="I267" s="241"/>
      <c r="J267" s="40"/>
      <c r="K267" s="40"/>
      <c r="L267" s="44"/>
      <c r="M267" s="242"/>
      <c r="N267" s="243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162</v>
      </c>
      <c r="AU267" s="17" t="s">
        <v>80</v>
      </c>
    </row>
    <row r="268" s="14" customFormat="1">
      <c r="A268" s="14"/>
      <c r="B268" s="254"/>
      <c r="C268" s="255"/>
      <c r="D268" s="239" t="s">
        <v>142</v>
      </c>
      <c r="E268" s="256" t="s">
        <v>1</v>
      </c>
      <c r="F268" s="257" t="s">
        <v>857</v>
      </c>
      <c r="G268" s="255"/>
      <c r="H268" s="258">
        <v>50.655000000000001</v>
      </c>
      <c r="I268" s="259"/>
      <c r="J268" s="255"/>
      <c r="K268" s="255"/>
      <c r="L268" s="260"/>
      <c r="M268" s="261"/>
      <c r="N268" s="262"/>
      <c r="O268" s="262"/>
      <c r="P268" s="262"/>
      <c r="Q268" s="262"/>
      <c r="R268" s="262"/>
      <c r="S268" s="262"/>
      <c r="T268" s="26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64" t="s">
        <v>142</v>
      </c>
      <c r="AU268" s="264" t="s">
        <v>80</v>
      </c>
      <c r="AV268" s="14" t="s">
        <v>82</v>
      </c>
      <c r="AW268" s="14" t="s">
        <v>30</v>
      </c>
      <c r="AX268" s="14" t="s">
        <v>73</v>
      </c>
      <c r="AY268" s="264" t="s">
        <v>131</v>
      </c>
    </row>
    <row r="269" s="15" customFormat="1">
      <c r="A269" s="15"/>
      <c r="B269" s="265"/>
      <c r="C269" s="266"/>
      <c r="D269" s="239" t="s">
        <v>142</v>
      </c>
      <c r="E269" s="267" t="s">
        <v>1</v>
      </c>
      <c r="F269" s="268" t="s">
        <v>147</v>
      </c>
      <c r="G269" s="266"/>
      <c r="H269" s="269">
        <v>50.655000000000001</v>
      </c>
      <c r="I269" s="270"/>
      <c r="J269" s="266"/>
      <c r="K269" s="266"/>
      <c r="L269" s="271"/>
      <c r="M269" s="272"/>
      <c r="N269" s="273"/>
      <c r="O269" s="273"/>
      <c r="P269" s="273"/>
      <c r="Q269" s="273"/>
      <c r="R269" s="273"/>
      <c r="S269" s="273"/>
      <c r="T269" s="274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75" t="s">
        <v>142</v>
      </c>
      <c r="AU269" s="275" t="s">
        <v>80</v>
      </c>
      <c r="AV269" s="15" t="s">
        <v>138</v>
      </c>
      <c r="AW269" s="15" t="s">
        <v>30</v>
      </c>
      <c r="AX269" s="15" t="s">
        <v>80</v>
      </c>
      <c r="AY269" s="275" t="s">
        <v>131</v>
      </c>
    </row>
    <row r="270" s="12" customFormat="1" ht="25.92" customHeight="1">
      <c r="A270" s="12"/>
      <c r="B270" s="210"/>
      <c r="C270" s="211"/>
      <c r="D270" s="212" t="s">
        <v>72</v>
      </c>
      <c r="E270" s="213" t="s">
        <v>93</v>
      </c>
      <c r="F270" s="213" t="s">
        <v>886</v>
      </c>
      <c r="G270" s="211"/>
      <c r="H270" s="211"/>
      <c r="I270" s="214"/>
      <c r="J270" s="215">
        <f>BK270</f>
        <v>0</v>
      </c>
      <c r="K270" s="211"/>
      <c r="L270" s="216"/>
      <c r="M270" s="217"/>
      <c r="N270" s="218"/>
      <c r="O270" s="218"/>
      <c r="P270" s="219">
        <f>SUM(P271:P278)</f>
        <v>0</v>
      </c>
      <c r="Q270" s="218"/>
      <c r="R270" s="219">
        <f>SUM(R271:R278)</f>
        <v>0</v>
      </c>
      <c r="S270" s="218"/>
      <c r="T270" s="220">
        <f>SUM(T271:T278)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21" t="s">
        <v>168</v>
      </c>
      <c r="AT270" s="222" t="s">
        <v>72</v>
      </c>
      <c r="AU270" s="222" t="s">
        <v>73</v>
      </c>
      <c r="AY270" s="221" t="s">
        <v>131</v>
      </c>
      <c r="BK270" s="223">
        <f>SUM(BK271:BK278)</f>
        <v>0</v>
      </c>
    </row>
    <row r="271" s="2" customFormat="1" ht="33" customHeight="1">
      <c r="A271" s="38"/>
      <c r="B271" s="39"/>
      <c r="C271" s="226" t="s">
        <v>326</v>
      </c>
      <c r="D271" s="226" t="s">
        <v>133</v>
      </c>
      <c r="E271" s="227" t="s">
        <v>887</v>
      </c>
      <c r="F271" s="228" t="s">
        <v>888</v>
      </c>
      <c r="G271" s="229" t="s">
        <v>377</v>
      </c>
      <c r="H271" s="230">
        <v>1</v>
      </c>
      <c r="I271" s="231"/>
      <c r="J271" s="232">
        <f>ROUND(I271*H271,2)</f>
        <v>0</v>
      </c>
      <c r="K271" s="228" t="s">
        <v>714</v>
      </c>
      <c r="L271" s="44"/>
      <c r="M271" s="233" t="s">
        <v>1</v>
      </c>
      <c r="N271" s="234" t="s">
        <v>38</v>
      </c>
      <c r="O271" s="91"/>
      <c r="P271" s="235">
        <f>O271*H271</f>
        <v>0</v>
      </c>
      <c r="Q271" s="235">
        <v>0</v>
      </c>
      <c r="R271" s="235">
        <f>Q271*H271</f>
        <v>0</v>
      </c>
      <c r="S271" s="235">
        <v>0</v>
      </c>
      <c r="T271" s="236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37" t="s">
        <v>138</v>
      </c>
      <c r="AT271" s="237" t="s">
        <v>133</v>
      </c>
      <c r="AU271" s="237" t="s">
        <v>80</v>
      </c>
      <c r="AY271" s="17" t="s">
        <v>131</v>
      </c>
      <c r="BE271" s="238">
        <f>IF(N271="základní",J271,0)</f>
        <v>0</v>
      </c>
      <c r="BF271" s="238">
        <f>IF(N271="snížená",J271,0)</f>
        <v>0</v>
      </c>
      <c r="BG271" s="238">
        <f>IF(N271="zákl. přenesená",J271,0)</f>
        <v>0</v>
      </c>
      <c r="BH271" s="238">
        <f>IF(N271="sníž. přenesená",J271,0)</f>
        <v>0</v>
      </c>
      <c r="BI271" s="238">
        <f>IF(N271="nulová",J271,0)</f>
        <v>0</v>
      </c>
      <c r="BJ271" s="17" t="s">
        <v>80</v>
      </c>
      <c r="BK271" s="238">
        <f>ROUND(I271*H271,2)</f>
        <v>0</v>
      </c>
      <c r="BL271" s="17" t="s">
        <v>138</v>
      </c>
      <c r="BM271" s="237" t="s">
        <v>889</v>
      </c>
    </row>
    <row r="272" s="2" customFormat="1">
      <c r="A272" s="38"/>
      <c r="B272" s="39"/>
      <c r="C272" s="40"/>
      <c r="D272" s="239" t="s">
        <v>140</v>
      </c>
      <c r="E272" s="40"/>
      <c r="F272" s="240" t="s">
        <v>890</v>
      </c>
      <c r="G272" s="40"/>
      <c r="H272" s="40"/>
      <c r="I272" s="241"/>
      <c r="J272" s="40"/>
      <c r="K272" s="40"/>
      <c r="L272" s="44"/>
      <c r="M272" s="242"/>
      <c r="N272" s="243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140</v>
      </c>
      <c r="AU272" s="17" t="s">
        <v>80</v>
      </c>
    </row>
    <row r="273" s="2" customFormat="1">
      <c r="A273" s="38"/>
      <c r="B273" s="39"/>
      <c r="C273" s="40"/>
      <c r="D273" s="239" t="s">
        <v>162</v>
      </c>
      <c r="E273" s="40"/>
      <c r="F273" s="276" t="s">
        <v>891</v>
      </c>
      <c r="G273" s="40"/>
      <c r="H273" s="40"/>
      <c r="I273" s="241"/>
      <c r="J273" s="40"/>
      <c r="K273" s="40"/>
      <c r="L273" s="44"/>
      <c r="M273" s="242"/>
      <c r="N273" s="243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162</v>
      </c>
      <c r="AU273" s="17" t="s">
        <v>80</v>
      </c>
    </row>
    <row r="274" s="2" customFormat="1">
      <c r="A274" s="38"/>
      <c r="B274" s="39"/>
      <c r="C274" s="226" t="s">
        <v>331</v>
      </c>
      <c r="D274" s="226" t="s">
        <v>133</v>
      </c>
      <c r="E274" s="227" t="s">
        <v>892</v>
      </c>
      <c r="F274" s="228" t="s">
        <v>893</v>
      </c>
      <c r="G274" s="229" t="s">
        <v>155</v>
      </c>
      <c r="H274" s="230">
        <v>238</v>
      </c>
      <c r="I274" s="231"/>
      <c r="J274" s="232">
        <f>ROUND(I274*H274,2)</f>
        <v>0</v>
      </c>
      <c r="K274" s="228" t="s">
        <v>714</v>
      </c>
      <c r="L274" s="44"/>
      <c r="M274" s="233" t="s">
        <v>1</v>
      </c>
      <c r="N274" s="234" t="s">
        <v>38</v>
      </c>
      <c r="O274" s="91"/>
      <c r="P274" s="235">
        <f>O274*H274</f>
        <v>0</v>
      </c>
      <c r="Q274" s="235">
        <v>0</v>
      </c>
      <c r="R274" s="235">
        <f>Q274*H274</f>
        <v>0</v>
      </c>
      <c r="S274" s="235">
        <v>0</v>
      </c>
      <c r="T274" s="236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37" t="s">
        <v>138</v>
      </c>
      <c r="AT274" s="237" t="s">
        <v>133</v>
      </c>
      <c r="AU274" s="237" t="s">
        <v>80</v>
      </c>
      <c r="AY274" s="17" t="s">
        <v>131</v>
      </c>
      <c r="BE274" s="238">
        <f>IF(N274="základní",J274,0)</f>
        <v>0</v>
      </c>
      <c r="BF274" s="238">
        <f>IF(N274="snížená",J274,0)</f>
        <v>0</v>
      </c>
      <c r="BG274" s="238">
        <f>IF(N274="zákl. přenesená",J274,0)</f>
        <v>0</v>
      </c>
      <c r="BH274" s="238">
        <f>IF(N274="sníž. přenesená",J274,0)</f>
        <v>0</v>
      </c>
      <c r="BI274" s="238">
        <f>IF(N274="nulová",J274,0)</f>
        <v>0</v>
      </c>
      <c r="BJ274" s="17" t="s">
        <v>80</v>
      </c>
      <c r="BK274" s="238">
        <f>ROUND(I274*H274,2)</f>
        <v>0</v>
      </c>
      <c r="BL274" s="17" t="s">
        <v>138</v>
      </c>
      <c r="BM274" s="237" t="s">
        <v>894</v>
      </c>
    </row>
    <row r="275" s="2" customFormat="1">
      <c r="A275" s="38"/>
      <c r="B275" s="39"/>
      <c r="C275" s="40"/>
      <c r="D275" s="239" t="s">
        <v>140</v>
      </c>
      <c r="E275" s="40"/>
      <c r="F275" s="240" t="s">
        <v>895</v>
      </c>
      <c r="G275" s="40"/>
      <c r="H275" s="40"/>
      <c r="I275" s="241"/>
      <c r="J275" s="40"/>
      <c r="K275" s="40"/>
      <c r="L275" s="44"/>
      <c r="M275" s="242"/>
      <c r="N275" s="243"/>
      <c r="O275" s="91"/>
      <c r="P275" s="91"/>
      <c r="Q275" s="91"/>
      <c r="R275" s="91"/>
      <c r="S275" s="91"/>
      <c r="T275" s="92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140</v>
      </c>
      <c r="AU275" s="17" t="s">
        <v>80</v>
      </c>
    </row>
    <row r="276" s="2" customFormat="1">
      <c r="A276" s="38"/>
      <c r="B276" s="39"/>
      <c r="C276" s="40"/>
      <c r="D276" s="239" t="s">
        <v>162</v>
      </c>
      <c r="E276" s="40"/>
      <c r="F276" s="276" t="s">
        <v>896</v>
      </c>
      <c r="G276" s="40"/>
      <c r="H276" s="40"/>
      <c r="I276" s="241"/>
      <c r="J276" s="40"/>
      <c r="K276" s="40"/>
      <c r="L276" s="44"/>
      <c r="M276" s="242"/>
      <c r="N276" s="243"/>
      <c r="O276" s="91"/>
      <c r="P276" s="91"/>
      <c r="Q276" s="91"/>
      <c r="R276" s="91"/>
      <c r="S276" s="91"/>
      <c r="T276" s="92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162</v>
      </c>
      <c r="AU276" s="17" t="s">
        <v>80</v>
      </c>
    </row>
    <row r="277" s="14" customFormat="1">
      <c r="A277" s="14"/>
      <c r="B277" s="254"/>
      <c r="C277" s="255"/>
      <c r="D277" s="239" t="s">
        <v>142</v>
      </c>
      <c r="E277" s="256" t="s">
        <v>1</v>
      </c>
      <c r="F277" s="257" t="s">
        <v>838</v>
      </c>
      <c r="G277" s="255"/>
      <c r="H277" s="258">
        <v>238</v>
      </c>
      <c r="I277" s="259"/>
      <c r="J277" s="255"/>
      <c r="K277" s="255"/>
      <c r="L277" s="260"/>
      <c r="M277" s="261"/>
      <c r="N277" s="262"/>
      <c r="O277" s="262"/>
      <c r="P277" s="262"/>
      <c r="Q277" s="262"/>
      <c r="R277" s="262"/>
      <c r="S277" s="262"/>
      <c r="T277" s="263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64" t="s">
        <v>142</v>
      </c>
      <c r="AU277" s="264" t="s">
        <v>80</v>
      </c>
      <c r="AV277" s="14" t="s">
        <v>82</v>
      </c>
      <c r="AW277" s="14" t="s">
        <v>30</v>
      </c>
      <c r="AX277" s="14" t="s">
        <v>73</v>
      </c>
      <c r="AY277" s="264" t="s">
        <v>131</v>
      </c>
    </row>
    <row r="278" s="15" customFormat="1">
      <c r="A278" s="15"/>
      <c r="B278" s="265"/>
      <c r="C278" s="266"/>
      <c r="D278" s="239" t="s">
        <v>142</v>
      </c>
      <c r="E278" s="267" t="s">
        <v>1</v>
      </c>
      <c r="F278" s="268" t="s">
        <v>147</v>
      </c>
      <c r="G278" s="266"/>
      <c r="H278" s="269">
        <v>238</v>
      </c>
      <c r="I278" s="270"/>
      <c r="J278" s="266"/>
      <c r="K278" s="266"/>
      <c r="L278" s="271"/>
      <c r="M278" s="291"/>
      <c r="N278" s="292"/>
      <c r="O278" s="292"/>
      <c r="P278" s="292"/>
      <c r="Q278" s="292"/>
      <c r="R278" s="292"/>
      <c r="S278" s="292"/>
      <c r="T278" s="293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75" t="s">
        <v>142</v>
      </c>
      <c r="AU278" s="275" t="s">
        <v>80</v>
      </c>
      <c r="AV278" s="15" t="s">
        <v>138</v>
      </c>
      <c r="AW278" s="15" t="s">
        <v>30</v>
      </c>
      <c r="AX278" s="15" t="s">
        <v>80</v>
      </c>
      <c r="AY278" s="275" t="s">
        <v>131</v>
      </c>
    </row>
    <row r="279" s="2" customFormat="1" ht="6.96" customHeight="1">
      <c r="A279" s="38"/>
      <c r="B279" s="66"/>
      <c r="C279" s="67"/>
      <c r="D279" s="67"/>
      <c r="E279" s="67"/>
      <c r="F279" s="67"/>
      <c r="G279" s="67"/>
      <c r="H279" s="67"/>
      <c r="I279" s="67"/>
      <c r="J279" s="67"/>
      <c r="K279" s="67"/>
      <c r="L279" s="44"/>
      <c r="M279" s="38"/>
      <c r="O279" s="38"/>
      <c r="P279" s="38"/>
      <c r="Q279" s="38"/>
      <c r="R279" s="38"/>
      <c r="S279" s="38"/>
      <c r="T279" s="38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</row>
  </sheetData>
  <sheetProtection sheet="1" autoFilter="0" formatColumns="0" formatRows="0" objects="1" scenarios="1" spinCount="100000" saltValue="L/2Tw4K9EgaqHsdFynI0q2GIumLo/6ZkV9mHB5Q8OFWUVg5osNOt8QlZTwESoWXzLXTcvvcKyealbqzB43381A==" hashValue="Mbm6TV+2A5IxcE/hb9SdLz2/74Lvd2OmaVL3h3e63QOWTn5i7015kRX5Ws8TRmeuy1rdytQTGUCqi45rneBxxQ==" algorithmName="SHA-512" password="CC35"/>
  <autoFilter ref="C123:K27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82</v>
      </c>
    </row>
    <row r="4" s="1" customFormat="1" ht="24.96" customHeight="1">
      <c r="B4" s="20"/>
      <c r="D4" s="148" t="s">
        <v>95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zakázky'!K6</f>
        <v>Oprava propustku v km 120,430 v úseku Obrnice – Most</v>
      </c>
      <c r="F7" s="150"/>
      <c r="G7" s="150"/>
      <c r="H7" s="150"/>
      <c r="L7" s="20"/>
    </row>
    <row r="8" s="1" customFormat="1" ht="12" customHeight="1">
      <c r="B8" s="20"/>
      <c r="D8" s="150" t="s">
        <v>96</v>
      </c>
      <c r="L8" s="20"/>
    </row>
    <row r="9" s="2" customFormat="1" ht="16.5" customHeight="1">
      <c r="A9" s="38"/>
      <c r="B9" s="44"/>
      <c r="C9" s="38"/>
      <c r="D9" s="38"/>
      <c r="E9" s="151" t="s">
        <v>97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98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30" customHeight="1">
      <c r="A11" s="38"/>
      <c r="B11" s="44"/>
      <c r="C11" s="38"/>
      <c r="D11" s="38"/>
      <c r="E11" s="152" t="s">
        <v>897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zakázky'!AN8</f>
        <v>1. 3. 2021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zakázky'!AN10="","",'Rekapitulace zakázky'!AN10)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zakázky'!E11="","",'Rekapitulace zakázky'!E11)</f>
        <v xml:space="preserve"> </v>
      </c>
      <c r="F17" s="38"/>
      <c r="G17" s="38"/>
      <c r="H17" s="38"/>
      <c r="I17" s="150" t="s">
        <v>26</v>
      </c>
      <c r="J17" s="141" t="str">
        <f>IF('Rekapitulace zakázky'!AN11="","",'Rekapitulace zakázky'!AN11)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zakázky'!E14</f>
        <v>Vyplň údaj</v>
      </c>
      <c r="F20" s="141"/>
      <c r="G20" s="141"/>
      <c r="H20" s="141"/>
      <c r="I20" s="150" t="s">
        <v>26</v>
      </c>
      <c r="J20" s="33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tr">
        <f>IF('Rekapitulace zakázky'!AN16="","",'Rekapitulace zakázky'!AN16)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zakázky'!E17="","",'Rekapitulace zakázky'!E17)</f>
        <v xml:space="preserve"> </v>
      </c>
      <c r="F23" s="38"/>
      <c r="G23" s="38"/>
      <c r="H23" s="38"/>
      <c r="I23" s="150" t="s">
        <v>26</v>
      </c>
      <c r="J23" s="141" t="str">
        <f>IF('Rekapitulace zakázky'!AN17="","",'Rekapitulace zakázky'!AN17)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tr">
        <f>IF('Rekapitulace zakázky'!AN19="","",'Rekapitulace zakázky'!AN19)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zakázky'!E20="","",'Rekapitulace zakázky'!E20)</f>
        <v xml:space="preserve"> </v>
      </c>
      <c r="F26" s="38"/>
      <c r="G26" s="38"/>
      <c r="H26" s="38"/>
      <c r="I26" s="150" t="s">
        <v>26</v>
      </c>
      <c r="J26" s="141" t="str">
        <f>IF('Rekapitulace zakázky'!AN20="","",'Rekapitulace zakázky'!AN20)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33</v>
      </c>
      <c r="E32" s="38"/>
      <c r="F32" s="38"/>
      <c r="G32" s="38"/>
      <c r="H32" s="38"/>
      <c r="I32" s="38"/>
      <c r="J32" s="160">
        <f>ROUND(J124,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35</v>
      </c>
      <c r="G34" s="38"/>
      <c r="H34" s="38"/>
      <c r="I34" s="161" t="s">
        <v>34</v>
      </c>
      <c r="J34" s="161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37</v>
      </c>
      <c r="E35" s="150" t="s">
        <v>38</v>
      </c>
      <c r="F35" s="163">
        <f>ROUND((SUM(BE124:BE296)),  2)</f>
        <v>0</v>
      </c>
      <c r="G35" s="38"/>
      <c r="H35" s="38"/>
      <c r="I35" s="164">
        <v>0.20999999999999999</v>
      </c>
      <c r="J35" s="163">
        <f>ROUND(((SUM(BE124:BE296))*I35),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39</v>
      </c>
      <c r="F36" s="163">
        <f>ROUND((SUM(BF124:BF296)),  2)</f>
        <v>0</v>
      </c>
      <c r="G36" s="38"/>
      <c r="H36" s="38"/>
      <c r="I36" s="164">
        <v>0.14999999999999999</v>
      </c>
      <c r="J36" s="163">
        <f>ROUND(((SUM(BF124:BF296))*I36),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40</v>
      </c>
      <c r="F37" s="163">
        <f>ROUND((SUM(BG124:BG296)),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41</v>
      </c>
      <c r="F38" s="163">
        <f>ROUND((SUM(BH124:BH296)),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42</v>
      </c>
      <c r="F39" s="163">
        <f>ROUND((SUM(BI124:BI296)),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43</v>
      </c>
      <c r="E41" s="167"/>
      <c r="F41" s="167"/>
      <c r="G41" s="168" t="s">
        <v>44</v>
      </c>
      <c r="H41" s="169" t="s">
        <v>45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Oprava propustku v km 120,430 v úseku Obrnice – Most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96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97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98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30" customHeight="1">
      <c r="A89" s="38"/>
      <c r="B89" s="39"/>
      <c r="C89" s="40"/>
      <c r="D89" s="40"/>
      <c r="E89" s="76" t="str">
        <f>E11</f>
        <v>003 - Svrškové práce ve 2 kolejích v TÚ 0591 (prostřední kolej a kolej vpravo)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1. 3. 2021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101</v>
      </c>
      <c r="D96" s="185"/>
      <c r="E96" s="185"/>
      <c r="F96" s="185"/>
      <c r="G96" s="185"/>
      <c r="H96" s="185"/>
      <c r="I96" s="185"/>
      <c r="J96" s="186" t="s">
        <v>102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103</v>
      </c>
      <c r="D98" s="40"/>
      <c r="E98" s="40"/>
      <c r="F98" s="40"/>
      <c r="G98" s="40"/>
      <c r="H98" s="40"/>
      <c r="I98" s="40"/>
      <c r="J98" s="110">
        <f>J124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104</v>
      </c>
    </row>
    <row r="99" s="9" customFormat="1" ht="24.96" customHeight="1">
      <c r="A99" s="9"/>
      <c r="B99" s="188"/>
      <c r="C99" s="189"/>
      <c r="D99" s="190" t="s">
        <v>105</v>
      </c>
      <c r="E99" s="191"/>
      <c r="F99" s="191"/>
      <c r="G99" s="191"/>
      <c r="H99" s="191"/>
      <c r="I99" s="191"/>
      <c r="J99" s="192">
        <f>J125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110</v>
      </c>
      <c r="E100" s="196"/>
      <c r="F100" s="196"/>
      <c r="G100" s="196"/>
      <c r="H100" s="196"/>
      <c r="I100" s="196"/>
      <c r="J100" s="197">
        <f>J126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8"/>
      <c r="C101" s="189"/>
      <c r="D101" s="190" t="s">
        <v>710</v>
      </c>
      <c r="E101" s="191"/>
      <c r="F101" s="191"/>
      <c r="G101" s="191"/>
      <c r="H101" s="191"/>
      <c r="I101" s="191"/>
      <c r="J101" s="192">
        <f>J249</f>
        <v>0</v>
      </c>
      <c r="K101" s="189"/>
      <c r="L101" s="19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8"/>
      <c r="C102" s="189"/>
      <c r="D102" s="190" t="s">
        <v>711</v>
      </c>
      <c r="E102" s="191"/>
      <c r="F102" s="191"/>
      <c r="G102" s="191"/>
      <c r="H102" s="191"/>
      <c r="I102" s="191"/>
      <c r="J102" s="192">
        <f>J291</f>
        <v>0</v>
      </c>
      <c r="K102" s="189"/>
      <c r="L102" s="19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3" t="str">
        <f>E7</f>
        <v>Oprava propustku v km 120,430 v úseku Obrnice – Most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96</v>
      </c>
      <c r="D113" s="22"/>
      <c r="E113" s="22"/>
      <c r="F113" s="22"/>
      <c r="G113" s="22"/>
      <c r="H113" s="22"/>
      <c r="I113" s="22"/>
      <c r="J113" s="22"/>
      <c r="K113" s="22"/>
      <c r="L113" s="20"/>
    </row>
    <row r="114" s="2" customFormat="1" ht="16.5" customHeight="1">
      <c r="A114" s="38"/>
      <c r="B114" s="39"/>
      <c r="C114" s="40"/>
      <c r="D114" s="40"/>
      <c r="E114" s="183" t="s">
        <v>97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98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30" customHeight="1">
      <c r="A116" s="38"/>
      <c r="B116" s="39"/>
      <c r="C116" s="40"/>
      <c r="D116" s="40"/>
      <c r="E116" s="76" t="str">
        <f>E11</f>
        <v>003 - Svrškové práce ve 2 kolejích v TÚ 0591 (prostřední kolej a kolej vpravo)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F14</f>
        <v xml:space="preserve"> </v>
      </c>
      <c r="G118" s="40"/>
      <c r="H118" s="40"/>
      <c r="I118" s="32" t="s">
        <v>22</v>
      </c>
      <c r="J118" s="79" t="str">
        <f>IF(J14="","",J14)</f>
        <v>1. 3. 2021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E17</f>
        <v xml:space="preserve"> </v>
      </c>
      <c r="G120" s="40"/>
      <c r="H120" s="40"/>
      <c r="I120" s="32" t="s">
        <v>29</v>
      </c>
      <c r="J120" s="36" t="str">
        <f>E23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27</v>
      </c>
      <c r="D121" s="40"/>
      <c r="E121" s="40"/>
      <c r="F121" s="27" t="str">
        <f>IF(E20="","",E20)</f>
        <v>Vyplň údaj</v>
      </c>
      <c r="G121" s="40"/>
      <c r="H121" s="40"/>
      <c r="I121" s="32" t="s">
        <v>31</v>
      </c>
      <c r="J121" s="36" t="str">
        <f>E26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9"/>
      <c r="B123" s="200"/>
      <c r="C123" s="201" t="s">
        <v>117</v>
      </c>
      <c r="D123" s="202" t="s">
        <v>58</v>
      </c>
      <c r="E123" s="202" t="s">
        <v>54</v>
      </c>
      <c r="F123" s="202" t="s">
        <v>55</v>
      </c>
      <c r="G123" s="202" t="s">
        <v>118</v>
      </c>
      <c r="H123" s="202" t="s">
        <v>119</v>
      </c>
      <c r="I123" s="202" t="s">
        <v>120</v>
      </c>
      <c r="J123" s="202" t="s">
        <v>102</v>
      </c>
      <c r="K123" s="203" t="s">
        <v>121</v>
      </c>
      <c r="L123" s="204"/>
      <c r="M123" s="100" t="s">
        <v>1</v>
      </c>
      <c r="N123" s="101" t="s">
        <v>37</v>
      </c>
      <c r="O123" s="101" t="s">
        <v>122</v>
      </c>
      <c r="P123" s="101" t="s">
        <v>123</v>
      </c>
      <c r="Q123" s="101" t="s">
        <v>124</v>
      </c>
      <c r="R123" s="101" t="s">
        <v>125</v>
      </c>
      <c r="S123" s="101" t="s">
        <v>126</v>
      </c>
      <c r="T123" s="102" t="s">
        <v>127</v>
      </c>
      <c r="U123" s="199"/>
      <c r="V123" s="199"/>
      <c r="W123" s="199"/>
      <c r="X123" s="199"/>
      <c r="Y123" s="199"/>
      <c r="Z123" s="199"/>
      <c r="AA123" s="199"/>
      <c r="AB123" s="199"/>
      <c r="AC123" s="199"/>
      <c r="AD123" s="199"/>
      <c r="AE123" s="199"/>
    </row>
    <row r="124" s="2" customFormat="1" ht="22.8" customHeight="1">
      <c r="A124" s="38"/>
      <c r="B124" s="39"/>
      <c r="C124" s="107" t="s">
        <v>128</v>
      </c>
      <c r="D124" s="40"/>
      <c r="E124" s="40"/>
      <c r="F124" s="40"/>
      <c r="G124" s="40"/>
      <c r="H124" s="40"/>
      <c r="I124" s="40"/>
      <c r="J124" s="205">
        <f>BK124</f>
        <v>0</v>
      </c>
      <c r="K124" s="40"/>
      <c r="L124" s="44"/>
      <c r="M124" s="103"/>
      <c r="N124" s="206"/>
      <c r="O124" s="104"/>
      <c r="P124" s="207">
        <f>P125+P249+P291</f>
        <v>0</v>
      </c>
      <c r="Q124" s="104"/>
      <c r="R124" s="207">
        <f>R125+R249+R291</f>
        <v>214.48876000000001</v>
      </c>
      <c r="S124" s="104"/>
      <c r="T124" s="208">
        <f>T125+T249+T291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72</v>
      </c>
      <c r="AU124" s="17" t="s">
        <v>104</v>
      </c>
      <c r="BK124" s="209">
        <f>BK125+BK249+BK291</f>
        <v>0</v>
      </c>
    </row>
    <row r="125" s="12" customFormat="1" ht="25.92" customHeight="1">
      <c r="A125" s="12"/>
      <c r="B125" s="210"/>
      <c r="C125" s="211"/>
      <c r="D125" s="212" t="s">
        <v>72</v>
      </c>
      <c r="E125" s="213" t="s">
        <v>129</v>
      </c>
      <c r="F125" s="213" t="s">
        <v>130</v>
      </c>
      <c r="G125" s="211"/>
      <c r="H125" s="211"/>
      <c r="I125" s="214"/>
      <c r="J125" s="215">
        <f>BK125</f>
        <v>0</v>
      </c>
      <c r="K125" s="211"/>
      <c r="L125" s="216"/>
      <c r="M125" s="217"/>
      <c r="N125" s="218"/>
      <c r="O125" s="218"/>
      <c r="P125" s="219">
        <f>P126</f>
        <v>0</v>
      </c>
      <c r="Q125" s="218"/>
      <c r="R125" s="219">
        <f>R126</f>
        <v>0</v>
      </c>
      <c r="S125" s="218"/>
      <c r="T125" s="220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80</v>
      </c>
      <c r="AT125" s="222" t="s">
        <v>72</v>
      </c>
      <c r="AU125" s="222" t="s">
        <v>73</v>
      </c>
      <c r="AY125" s="221" t="s">
        <v>131</v>
      </c>
      <c r="BK125" s="223">
        <f>BK126</f>
        <v>0</v>
      </c>
    </row>
    <row r="126" s="12" customFormat="1" ht="22.8" customHeight="1">
      <c r="A126" s="12"/>
      <c r="B126" s="210"/>
      <c r="C126" s="211"/>
      <c r="D126" s="212" t="s">
        <v>72</v>
      </c>
      <c r="E126" s="224" t="s">
        <v>168</v>
      </c>
      <c r="F126" s="224" t="s">
        <v>442</v>
      </c>
      <c r="G126" s="211"/>
      <c r="H126" s="211"/>
      <c r="I126" s="214"/>
      <c r="J126" s="225">
        <f>BK126</f>
        <v>0</v>
      </c>
      <c r="K126" s="211"/>
      <c r="L126" s="216"/>
      <c r="M126" s="217"/>
      <c r="N126" s="218"/>
      <c r="O126" s="218"/>
      <c r="P126" s="219">
        <f>SUM(P127:P248)</f>
        <v>0</v>
      </c>
      <c r="Q126" s="218"/>
      <c r="R126" s="219">
        <f>SUM(R127:R248)</f>
        <v>0</v>
      </c>
      <c r="S126" s="218"/>
      <c r="T126" s="220">
        <f>SUM(T127:T248)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80</v>
      </c>
      <c r="AT126" s="222" t="s">
        <v>72</v>
      </c>
      <c r="AU126" s="222" t="s">
        <v>80</v>
      </c>
      <c r="AY126" s="221" t="s">
        <v>131</v>
      </c>
      <c r="BK126" s="223">
        <f>SUM(BK127:BK248)</f>
        <v>0</v>
      </c>
    </row>
    <row r="127" s="2" customFormat="1">
      <c r="A127" s="38"/>
      <c r="B127" s="39"/>
      <c r="C127" s="226" t="s">
        <v>80</v>
      </c>
      <c r="D127" s="226" t="s">
        <v>133</v>
      </c>
      <c r="E127" s="227" t="s">
        <v>712</v>
      </c>
      <c r="F127" s="228" t="s">
        <v>713</v>
      </c>
      <c r="G127" s="229" t="s">
        <v>136</v>
      </c>
      <c r="H127" s="230">
        <v>32</v>
      </c>
      <c r="I127" s="231"/>
      <c r="J127" s="232">
        <f>ROUND(I127*H127,2)</f>
        <v>0</v>
      </c>
      <c r="K127" s="228" t="s">
        <v>714</v>
      </c>
      <c r="L127" s="44"/>
      <c r="M127" s="233" t="s">
        <v>1</v>
      </c>
      <c r="N127" s="234" t="s">
        <v>38</v>
      </c>
      <c r="O127" s="91"/>
      <c r="P127" s="235">
        <f>O127*H127</f>
        <v>0</v>
      </c>
      <c r="Q127" s="235">
        <v>0</v>
      </c>
      <c r="R127" s="235">
        <f>Q127*H127</f>
        <v>0</v>
      </c>
      <c r="S127" s="235">
        <v>0</v>
      </c>
      <c r="T127" s="23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7" t="s">
        <v>138</v>
      </c>
      <c r="AT127" s="237" t="s">
        <v>133</v>
      </c>
      <c r="AU127" s="237" t="s">
        <v>82</v>
      </c>
      <c r="AY127" s="17" t="s">
        <v>131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17" t="s">
        <v>80</v>
      </c>
      <c r="BK127" s="238">
        <f>ROUND(I127*H127,2)</f>
        <v>0</v>
      </c>
      <c r="BL127" s="17" t="s">
        <v>138</v>
      </c>
      <c r="BM127" s="237" t="s">
        <v>898</v>
      </c>
    </row>
    <row r="128" s="2" customFormat="1">
      <c r="A128" s="38"/>
      <c r="B128" s="39"/>
      <c r="C128" s="40"/>
      <c r="D128" s="239" t="s">
        <v>140</v>
      </c>
      <c r="E128" s="40"/>
      <c r="F128" s="240" t="s">
        <v>716</v>
      </c>
      <c r="G128" s="40"/>
      <c r="H128" s="40"/>
      <c r="I128" s="241"/>
      <c r="J128" s="40"/>
      <c r="K128" s="40"/>
      <c r="L128" s="44"/>
      <c r="M128" s="242"/>
      <c r="N128" s="243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140</v>
      </c>
      <c r="AU128" s="17" t="s">
        <v>82</v>
      </c>
    </row>
    <row r="129" s="2" customFormat="1">
      <c r="A129" s="38"/>
      <c r="B129" s="39"/>
      <c r="C129" s="40"/>
      <c r="D129" s="239" t="s">
        <v>162</v>
      </c>
      <c r="E129" s="40"/>
      <c r="F129" s="276" t="s">
        <v>899</v>
      </c>
      <c r="G129" s="40"/>
      <c r="H129" s="40"/>
      <c r="I129" s="241"/>
      <c r="J129" s="40"/>
      <c r="K129" s="40"/>
      <c r="L129" s="44"/>
      <c r="M129" s="242"/>
      <c r="N129" s="243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162</v>
      </c>
      <c r="AU129" s="17" t="s">
        <v>82</v>
      </c>
    </row>
    <row r="130" s="14" customFormat="1">
      <c r="A130" s="14"/>
      <c r="B130" s="254"/>
      <c r="C130" s="255"/>
      <c r="D130" s="239" t="s">
        <v>142</v>
      </c>
      <c r="E130" s="256" t="s">
        <v>1</v>
      </c>
      <c r="F130" s="257" t="s">
        <v>900</v>
      </c>
      <c r="G130" s="255"/>
      <c r="H130" s="258">
        <v>32</v>
      </c>
      <c r="I130" s="259"/>
      <c r="J130" s="255"/>
      <c r="K130" s="255"/>
      <c r="L130" s="260"/>
      <c r="M130" s="261"/>
      <c r="N130" s="262"/>
      <c r="O130" s="262"/>
      <c r="P130" s="262"/>
      <c r="Q130" s="262"/>
      <c r="R130" s="262"/>
      <c r="S130" s="262"/>
      <c r="T130" s="26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4" t="s">
        <v>142</v>
      </c>
      <c r="AU130" s="264" t="s">
        <v>82</v>
      </c>
      <c r="AV130" s="14" t="s">
        <v>82</v>
      </c>
      <c r="AW130" s="14" t="s">
        <v>30</v>
      </c>
      <c r="AX130" s="14" t="s">
        <v>73</v>
      </c>
      <c r="AY130" s="264" t="s">
        <v>131</v>
      </c>
    </row>
    <row r="131" s="15" customFormat="1">
      <c r="A131" s="15"/>
      <c r="B131" s="265"/>
      <c r="C131" s="266"/>
      <c r="D131" s="239" t="s">
        <v>142</v>
      </c>
      <c r="E131" s="267" t="s">
        <v>1</v>
      </c>
      <c r="F131" s="268" t="s">
        <v>147</v>
      </c>
      <c r="G131" s="266"/>
      <c r="H131" s="269">
        <v>32</v>
      </c>
      <c r="I131" s="270"/>
      <c r="J131" s="266"/>
      <c r="K131" s="266"/>
      <c r="L131" s="271"/>
      <c r="M131" s="272"/>
      <c r="N131" s="273"/>
      <c r="O131" s="273"/>
      <c r="P131" s="273"/>
      <c r="Q131" s="273"/>
      <c r="R131" s="273"/>
      <c r="S131" s="273"/>
      <c r="T131" s="274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75" t="s">
        <v>142</v>
      </c>
      <c r="AU131" s="275" t="s">
        <v>82</v>
      </c>
      <c r="AV131" s="15" t="s">
        <v>138</v>
      </c>
      <c r="AW131" s="15" t="s">
        <v>30</v>
      </c>
      <c r="AX131" s="15" t="s">
        <v>80</v>
      </c>
      <c r="AY131" s="275" t="s">
        <v>131</v>
      </c>
    </row>
    <row r="132" s="2" customFormat="1" ht="16.5" customHeight="1">
      <c r="A132" s="38"/>
      <c r="B132" s="39"/>
      <c r="C132" s="226" t="s">
        <v>82</v>
      </c>
      <c r="D132" s="226" t="s">
        <v>133</v>
      </c>
      <c r="E132" s="227" t="s">
        <v>719</v>
      </c>
      <c r="F132" s="228" t="s">
        <v>720</v>
      </c>
      <c r="G132" s="229" t="s">
        <v>178</v>
      </c>
      <c r="H132" s="230">
        <v>1.6000000000000001</v>
      </c>
      <c r="I132" s="231"/>
      <c r="J132" s="232">
        <f>ROUND(I132*H132,2)</f>
        <v>0</v>
      </c>
      <c r="K132" s="228" t="s">
        <v>714</v>
      </c>
      <c r="L132" s="44"/>
      <c r="M132" s="233" t="s">
        <v>1</v>
      </c>
      <c r="N132" s="234" t="s">
        <v>38</v>
      </c>
      <c r="O132" s="91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7" t="s">
        <v>138</v>
      </c>
      <c r="AT132" s="237" t="s">
        <v>133</v>
      </c>
      <c r="AU132" s="237" t="s">
        <v>82</v>
      </c>
      <c r="AY132" s="17" t="s">
        <v>131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7" t="s">
        <v>80</v>
      </c>
      <c r="BK132" s="238">
        <f>ROUND(I132*H132,2)</f>
        <v>0</v>
      </c>
      <c r="BL132" s="17" t="s">
        <v>138</v>
      </c>
      <c r="BM132" s="237" t="s">
        <v>901</v>
      </c>
    </row>
    <row r="133" s="2" customFormat="1">
      <c r="A133" s="38"/>
      <c r="B133" s="39"/>
      <c r="C133" s="40"/>
      <c r="D133" s="239" t="s">
        <v>140</v>
      </c>
      <c r="E133" s="40"/>
      <c r="F133" s="240" t="s">
        <v>722</v>
      </c>
      <c r="G133" s="40"/>
      <c r="H133" s="40"/>
      <c r="I133" s="241"/>
      <c r="J133" s="40"/>
      <c r="K133" s="40"/>
      <c r="L133" s="44"/>
      <c r="M133" s="242"/>
      <c r="N133" s="243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140</v>
      </c>
      <c r="AU133" s="17" t="s">
        <v>82</v>
      </c>
    </row>
    <row r="134" s="2" customFormat="1">
      <c r="A134" s="38"/>
      <c r="B134" s="39"/>
      <c r="C134" s="40"/>
      <c r="D134" s="239" t="s">
        <v>162</v>
      </c>
      <c r="E134" s="40"/>
      <c r="F134" s="276" t="s">
        <v>902</v>
      </c>
      <c r="G134" s="40"/>
      <c r="H134" s="40"/>
      <c r="I134" s="241"/>
      <c r="J134" s="40"/>
      <c r="K134" s="40"/>
      <c r="L134" s="44"/>
      <c r="M134" s="242"/>
      <c r="N134" s="243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162</v>
      </c>
      <c r="AU134" s="17" t="s">
        <v>82</v>
      </c>
    </row>
    <row r="135" s="14" customFormat="1">
      <c r="A135" s="14"/>
      <c r="B135" s="254"/>
      <c r="C135" s="255"/>
      <c r="D135" s="239" t="s">
        <v>142</v>
      </c>
      <c r="E135" s="256" t="s">
        <v>1</v>
      </c>
      <c r="F135" s="257" t="s">
        <v>903</v>
      </c>
      <c r="G135" s="255"/>
      <c r="H135" s="258">
        <v>1.6000000000000001</v>
      </c>
      <c r="I135" s="259"/>
      <c r="J135" s="255"/>
      <c r="K135" s="255"/>
      <c r="L135" s="260"/>
      <c r="M135" s="261"/>
      <c r="N135" s="262"/>
      <c r="O135" s="262"/>
      <c r="P135" s="262"/>
      <c r="Q135" s="262"/>
      <c r="R135" s="262"/>
      <c r="S135" s="262"/>
      <c r="T135" s="26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4" t="s">
        <v>142</v>
      </c>
      <c r="AU135" s="264" t="s">
        <v>82</v>
      </c>
      <c r="AV135" s="14" t="s">
        <v>82</v>
      </c>
      <c r="AW135" s="14" t="s">
        <v>30</v>
      </c>
      <c r="AX135" s="14" t="s">
        <v>73</v>
      </c>
      <c r="AY135" s="264" t="s">
        <v>131</v>
      </c>
    </row>
    <row r="136" s="15" customFormat="1">
      <c r="A136" s="15"/>
      <c r="B136" s="265"/>
      <c r="C136" s="266"/>
      <c r="D136" s="239" t="s">
        <v>142</v>
      </c>
      <c r="E136" s="267" t="s">
        <v>1</v>
      </c>
      <c r="F136" s="268" t="s">
        <v>147</v>
      </c>
      <c r="G136" s="266"/>
      <c r="H136" s="269">
        <v>1.6000000000000001</v>
      </c>
      <c r="I136" s="270"/>
      <c r="J136" s="266"/>
      <c r="K136" s="266"/>
      <c r="L136" s="271"/>
      <c r="M136" s="272"/>
      <c r="N136" s="273"/>
      <c r="O136" s="273"/>
      <c r="P136" s="273"/>
      <c r="Q136" s="273"/>
      <c r="R136" s="273"/>
      <c r="S136" s="273"/>
      <c r="T136" s="274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75" t="s">
        <v>142</v>
      </c>
      <c r="AU136" s="275" t="s">
        <v>82</v>
      </c>
      <c r="AV136" s="15" t="s">
        <v>138</v>
      </c>
      <c r="AW136" s="15" t="s">
        <v>30</v>
      </c>
      <c r="AX136" s="15" t="s">
        <v>80</v>
      </c>
      <c r="AY136" s="275" t="s">
        <v>131</v>
      </c>
    </row>
    <row r="137" s="2" customFormat="1">
      <c r="A137" s="38"/>
      <c r="B137" s="39"/>
      <c r="C137" s="226" t="s">
        <v>152</v>
      </c>
      <c r="D137" s="226" t="s">
        <v>133</v>
      </c>
      <c r="E137" s="227" t="s">
        <v>725</v>
      </c>
      <c r="F137" s="228" t="s">
        <v>726</v>
      </c>
      <c r="G137" s="229" t="s">
        <v>727</v>
      </c>
      <c r="H137" s="230">
        <v>0.032000000000000001</v>
      </c>
      <c r="I137" s="231"/>
      <c r="J137" s="232">
        <f>ROUND(I137*H137,2)</f>
        <v>0</v>
      </c>
      <c r="K137" s="228" t="s">
        <v>714</v>
      </c>
      <c r="L137" s="44"/>
      <c r="M137" s="233" t="s">
        <v>1</v>
      </c>
      <c r="N137" s="234" t="s">
        <v>38</v>
      </c>
      <c r="O137" s="91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7" t="s">
        <v>138</v>
      </c>
      <c r="AT137" s="237" t="s">
        <v>133</v>
      </c>
      <c r="AU137" s="237" t="s">
        <v>82</v>
      </c>
      <c r="AY137" s="17" t="s">
        <v>131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7" t="s">
        <v>80</v>
      </c>
      <c r="BK137" s="238">
        <f>ROUND(I137*H137,2)</f>
        <v>0</v>
      </c>
      <c r="BL137" s="17" t="s">
        <v>138</v>
      </c>
      <c r="BM137" s="237" t="s">
        <v>904</v>
      </c>
    </row>
    <row r="138" s="2" customFormat="1">
      <c r="A138" s="38"/>
      <c r="B138" s="39"/>
      <c r="C138" s="40"/>
      <c r="D138" s="239" t="s">
        <v>140</v>
      </c>
      <c r="E138" s="40"/>
      <c r="F138" s="240" t="s">
        <v>729</v>
      </c>
      <c r="G138" s="40"/>
      <c r="H138" s="40"/>
      <c r="I138" s="241"/>
      <c r="J138" s="40"/>
      <c r="K138" s="40"/>
      <c r="L138" s="44"/>
      <c r="M138" s="242"/>
      <c r="N138" s="243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140</v>
      </c>
      <c r="AU138" s="17" t="s">
        <v>82</v>
      </c>
    </row>
    <row r="139" s="2" customFormat="1">
      <c r="A139" s="38"/>
      <c r="B139" s="39"/>
      <c r="C139" s="40"/>
      <c r="D139" s="239" t="s">
        <v>162</v>
      </c>
      <c r="E139" s="40"/>
      <c r="F139" s="276" t="s">
        <v>905</v>
      </c>
      <c r="G139" s="40"/>
      <c r="H139" s="40"/>
      <c r="I139" s="241"/>
      <c r="J139" s="40"/>
      <c r="K139" s="40"/>
      <c r="L139" s="44"/>
      <c r="M139" s="242"/>
      <c r="N139" s="243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162</v>
      </c>
      <c r="AU139" s="17" t="s">
        <v>82</v>
      </c>
    </row>
    <row r="140" s="14" customFormat="1">
      <c r="A140" s="14"/>
      <c r="B140" s="254"/>
      <c r="C140" s="255"/>
      <c r="D140" s="239" t="s">
        <v>142</v>
      </c>
      <c r="E140" s="256" t="s">
        <v>1</v>
      </c>
      <c r="F140" s="257" t="s">
        <v>906</v>
      </c>
      <c r="G140" s="255"/>
      <c r="H140" s="258">
        <v>0.016</v>
      </c>
      <c r="I140" s="259"/>
      <c r="J140" s="255"/>
      <c r="K140" s="255"/>
      <c r="L140" s="260"/>
      <c r="M140" s="261"/>
      <c r="N140" s="262"/>
      <c r="O140" s="262"/>
      <c r="P140" s="262"/>
      <c r="Q140" s="262"/>
      <c r="R140" s="262"/>
      <c r="S140" s="262"/>
      <c r="T140" s="26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4" t="s">
        <v>142</v>
      </c>
      <c r="AU140" s="264" t="s">
        <v>82</v>
      </c>
      <c r="AV140" s="14" t="s">
        <v>82</v>
      </c>
      <c r="AW140" s="14" t="s">
        <v>30</v>
      </c>
      <c r="AX140" s="14" t="s">
        <v>73</v>
      </c>
      <c r="AY140" s="264" t="s">
        <v>131</v>
      </c>
    </row>
    <row r="141" s="14" customFormat="1">
      <c r="A141" s="14"/>
      <c r="B141" s="254"/>
      <c r="C141" s="255"/>
      <c r="D141" s="239" t="s">
        <v>142</v>
      </c>
      <c r="E141" s="256" t="s">
        <v>1</v>
      </c>
      <c r="F141" s="257" t="s">
        <v>907</v>
      </c>
      <c r="G141" s="255"/>
      <c r="H141" s="258">
        <v>0.016</v>
      </c>
      <c r="I141" s="259"/>
      <c r="J141" s="255"/>
      <c r="K141" s="255"/>
      <c r="L141" s="260"/>
      <c r="M141" s="261"/>
      <c r="N141" s="262"/>
      <c r="O141" s="262"/>
      <c r="P141" s="262"/>
      <c r="Q141" s="262"/>
      <c r="R141" s="262"/>
      <c r="S141" s="262"/>
      <c r="T141" s="26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4" t="s">
        <v>142</v>
      </c>
      <c r="AU141" s="264" t="s">
        <v>82</v>
      </c>
      <c r="AV141" s="14" t="s">
        <v>82</v>
      </c>
      <c r="AW141" s="14" t="s">
        <v>30</v>
      </c>
      <c r="AX141" s="14" t="s">
        <v>73</v>
      </c>
      <c r="AY141" s="264" t="s">
        <v>131</v>
      </c>
    </row>
    <row r="142" s="15" customFormat="1">
      <c r="A142" s="15"/>
      <c r="B142" s="265"/>
      <c r="C142" s="266"/>
      <c r="D142" s="239" t="s">
        <v>142</v>
      </c>
      <c r="E142" s="267" t="s">
        <v>1</v>
      </c>
      <c r="F142" s="268" t="s">
        <v>147</v>
      </c>
      <c r="G142" s="266"/>
      <c r="H142" s="269">
        <v>0.032000000000000001</v>
      </c>
      <c r="I142" s="270"/>
      <c r="J142" s="266"/>
      <c r="K142" s="266"/>
      <c r="L142" s="271"/>
      <c r="M142" s="272"/>
      <c r="N142" s="273"/>
      <c r="O142" s="273"/>
      <c r="P142" s="273"/>
      <c r="Q142" s="273"/>
      <c r="R142" s="273"/>
      <c r="S142" s="273"/>
      <c r="T142" s="274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75" t="s">
        <v>142</v>
      </c>
      <c r="AU142" s="275" t="s">
        <v>82</v>
      </c>
      <c r="AV142" s="15" t="s">
        <v>138</v>
      </c>
      <c r="AW142" s="15" t="s">
        <v>30</v>
      </c>
      <c r="AX142" s="15" t="s">
        <v>80</v>
      </c>
      <c r="AY142" s="275" t="s">
        <v>131</v>
      </c>
    </row>
    <row r="143" s="2" customFormat="1" ht="16.5" customHeight="1">
      <c r="A143" s="38"/>
      <c r="B143" s="39"/>
      <c r="C143" s="226" t="s">
        <v>138</v>
      </c>
      <c r="D143" s="226" t="s">
        <v>133</v>
      </c>
      <c r="E143" s="227" t="s">
        <v>731</v>
      </c>
      <c r="F143" s="228" t="s">
        <v>732</v>
      </c>
      <c r="G143" s="229" t="s">
        <v>178</v>
      </c>
      <c r="H143" s="230">
        <v>128.352</v>
      </c>
      <c r="I143" s="231"/>
      <c r="J143" s="232">
        <f>ROUND(I143*H143,2)</f>
        <v>0</v>
      </c>
      <c r="K143" s="228" t="s">
        <v>714</v>
      </c>
      <c r="L143" s="44"/>
      <c r="M143" s="233" t="s">
        <v>1</v>
      </c>
      <c r="N143" s="234" t="s">
        <v>38</v>
      </c>
      <c r="O143" s="91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138</v>
      </c>
      <c r="AT143" s="237" t="s">
        <v>133</v>
      </c>
      <c r="AU143" s="237" t="s">
        <v>82</v>
      </c>
      <c r="AY143" s="17" t="s">
        <v>131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80</v>
      </c>
      <c r="BK143" s="238">
        <f>ROUND(I143*H143,2)</f>
        <v>0</v>
      </c>
      <c r="BL143" s="17" t="s">
        <v>138</v>
      </c>
      <c r="BM143" s="237" t="s">
        <v>908</v>
      </c>
    </row>
    <row r="144" s="2" customFormat="1">
      <c r="A144" s="38"/>
      <c r="B144" s="39"/>
      <c r="C144" s="40"/>
      <c r="D144" s="239" t="s">
        <v>140</v>
      </c>
      <c r="E144" s="40"/>
      <c r="F144" s="240" t="s">
        <v>734</v>
      </c>
      <c r="G144" s="40"/>
      <c r="H144" s="40"/>
      <c r="I144" s="241"/>
      <c r="J144" s="40"/>
      <c r="K144" s="40"/>
      <c r="L144" s="44"/>
      <c r="M144" s="242"/>
      <c r="N144" s="243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140</v>
      </c>
      <c r="AU144" s="17" t="s">
        <v>82</v>
      </c>
    </row>
    <row r="145" s="2" customFormat="1">
      <c r="A145" s="38"/>
      <c r="B145" s="39"/>
      <c r="C145" s="40"/>
      <c r="D145" s="239" t="s">
        <v>162</v>
      </c>
      <c r="E145" s="40"/>
      <c r="F145" s="276" t="s">
        <v>909</v>
      </c>
      <c r="G145" s="40"/>
      <c r="H145" s="40"/>
      <c r="I145" s="241"/>
      <c r="J145" s="40"/>
      <c r="K145" s="40"/>
      <c r="L145" s="44"/>
      <c r="M145" s="242"/>
      <c r="N145" s="243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162</v>
      </c>
      <c r="AU145" s="17" t="s">
        <v>82</v>
      </c>
    </row>
    <row r="146" s="14" customFormat="1">
      <c r="A146" s="14"/>
      <c r="B146" s="254"/>
      <c r="C146" s="255"/>
      <c r="D146" s="239" t="s">
        <v>142</v>
      </c>
      <c r="E146" s="256" t="s">
        <v>1</v>
      </c>
      <c r="F146" s="257" t="s">
        <v>910</v>
      </c>
      <c r="G146" s="255"/>
      <c r="H146" s="258">
        <v>34.176000000000002</v>
      </c>
      <c r="I146" s="259"/>
      <c r="J146" s="255"/>
      <c r="K146" s="255"/>
      <c r="L146" s="260"/>
      <c r="M146" s="261"/>
      <c r="N146" s="262"/>
      <c r="O146" s="262"/>
      <c r="P146" s="262"/>
      <c r="Q146" s="262"/>
      <c r="R146" s="262"/>
      <c r="S146" s="262"/>
      <c r="T146" s="26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4" t="s">
        <v>142</v>
      </c>
      <c r="AU146" s="264" t="s">
        <v>82</v>
      </c>
      <c r="AV146" s="14" t="s">
        <v>82</v>
      </c>
      <c r="AW146" s="14" t="s">
        <v>30</v>
      </c>
      <c r="AX146" s="14" t="s">
        <v>73</v>
      </c>
      <c r="AY146" s="264" t="s">
        <v>131</v>
      </c>
    </row>
    <row r="147" s="14" customFormat="1">
      <c r="A147" s="14"/>
      <c r="B147" s="254"/>
      <c r="C147" s="255"/>
      <c r="D147" s="239" t="s">
        <v>142</v>
      </c>
      <c r="E147" s="256" t="s">
        <v>1</v>
      </c>
      <c r="F147" s="257" t="s">
        <v>911</v>
      </c>
      <c r="G147" s="255"/>
      <c r="H147" s="258">
        <v>34.176000000000002</v>
      </c>
      <c r="I147" s="259"/>
      <c r="J147" s="255"/>
      <c r="K147" s="255"/>
      <c r="L147" s="260"/>
      <c r="M147" s="261"/>
      <c r="N147" s="262"/>
      <c r="O147" s="262"/>
      <c r="P147" s="262"/>
      <c r="Q147" s="262"/>
      <c r="R147" s="262"/>
      <c r="S147" s="262"/>
      <c r="T147" s="26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4" t="s">
        <v>142</v>
      </c>
      <c r="AU147" s="264" t="s">
        <v>82</v>
      </c>
      <c r="AV147" s="14" t="s">
        <v>82</v>
      </c>
      <c r="AW147" s="14" t="s">
        <v>30</v>
      </c>
      <c r="AX147" s="14" t="s">
        <v>73</v>
      </c>
      <c r="AY147" s="264" t="s">
        <v>131</v>
      </c>
    </row>
    <row r="148" s="14" customFormat="1">
      <c r="A148" s="14"/>
      <c r="B148" s="254"/>
      <c r="C148" s="255"/>
      <c r="D148" s="239" t="s">
        <v>142</v>
      </c>
      <c r="E148" s="256" t="s">
        <v>1</v>
      </c>
      <c r="F148" s="257" t="s">
        <v>912</v>
      </c>
      <c r="G148" s="255"/>
      <c r="H148" s="258">
        <v>60</v>
      </c>
      <c r="I148" s="259"/>
      <c r="J148" s="255"/>
      <c r="K148" s="255"/>
      <c r="L148" s="260"/>
      <c r="M148" s="261"/>
      <c r="N148" s="262"/>
      <c r="O148" s="262"/>
      <c r="P148" s="262"/>
      <c r="Q148" s="262"/>
      <c r="R148" s="262"/>
      <c r="S148" s="262"/>
      <c r="T148" s="26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4" t="s">
        <v>142</v>
      </c>
      <c r="AU148" s="264" t="s">
        <v>82</v>
      </c>
      <c r="AV148" s="14" t="s">
        <v>82</v>
      </c>
      <c r="AW148" s="14" t="s">
        <v>30</v>
      </c>
      <c r="AX148" s="14" t="s">
        <v>73</v>
      </c>
      <c r="AY148" s="264" t="s">
        <v>131</v>
      </c>
    </row>
    <row r="149" s="15" customFormat="1">
      <c r="A149" s="15"/>
      <c r="B149" s="265"/>
      <c r="C149" s="266"/>
      <c r="D149" s="239" t="s">
        <v>142</v>
      </c>
      <c r="E149" s="267" t="s">
        <v>1</v>
      </c>
      <c r="F149" s="268" t="s">
        <v>147</v>
      </c>
      <c r="G149" s="266"/>
      <c r="H149" s="269">
        <v>128.352</v>
      </c>
      <c r="I149" s="270"/>
      <c r="J149" s="266"/>
      <c r="K149" s="266"/>
      <c r="L149" s="271"/>
      <c r="M149" s="272"/>
      <c r="N149" s="273"/>
      <c r="O149" s="273"/>
      <c r="P149" s="273"/>
      <c r="Q149" s="273"/>
      <c r="R149" s="273"/>
      <c r="S149" s="273"/>
      <c r="T149" s="274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75" t="s">
        <v>142</v>
      </c>
      <c r="AU149" s="275" t="s">
        <v>82</v>
      </c>
      <c r="AV149" s="15" t="s">
        <v>138</v>
      </c>
      <c r="AW149" s="15" t="s">
        <v>30</v>
      </c>
      <c r="AX149" s="15" t="s">
        <v>80</v>
      </c>
      <c r="AY149" s="275" t="s">
        <v>131</v>
      </c>
    </row>
    <row r="150" s="2" customFormat="1" ht="16.5" customHeight="1">
      <c r="A150" s="38"/>
      <c r="B150" s="39"/>
      <c r="C150" s="226" t="s">
        <v>168</v>
      </c>
      <c r="D150" s="226" t="s">
        <v>133</v>
      </c>
      <c r="E150" s="227" t="s">
        <v>738</v>
      </c>
      <c r="F150" s="228" t="s">
        <v>739</v>
      </c>
      <c r="G150" s="229" t="s">
        <v>727</v>
      </c>
      <c r="H150" s="230">
        <v>1.4319999999999999</v>
      </c>
      <c r="I150" s="231"/>
      <c r="J150" s="232">
        <f>ROUND(I150*H150,2)</f>
        <v>0</v>
      </c>
      <c r="K150" s="228" t="s">
        <v>714</v>
      </c>
      <c r="L150" s="44"/>
      <c r="M150" s="233" t="s">
        <v>1</v>
      </c>
      <c r="N150" s="234" t="s">
        <v>38</v>
      </c>
      <c r="O150" s="91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7" t="s">
        <v>138</v>
      </c>
      <c r="AT150" s="237" t="s">
        <v>133</v>
      </c>
      <c r="AU150" s="237" t="s">
        <v>82</v>
      </c>
      <c r="AY150" s="17" t="s">
        <v>131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7" t="s">
        <v>80</v>
      </c>
      <c r="BK150" s="238">
        <f>ROUND(I150*H150,2)</f>
        <v>0</v>
      </c>
      <c r="BL150" s="17" t="s">
        <v>138</v>
      </c>
      <c r="BM150" s="237" t="s">
        <v>913</v>
      </c>
    </row>
    <row r="151" s="2" customFormat="1">
      <c r="A151" s="38"/>
      <c r="B151" s="39"/>
      <c r="C151" s="40"/>
      <c r="D151" s="239" t="s">
        <v>140</v>
      </c>
      <c r="E151" s="40"/>
      <c r="F151" s="240" t="s">
        <v>741</v>
      </c>
      <c r="G151" s="40"/>
      <c r="H151" s="40"/>
      <c r="I151" s="241"/>
      <c r="J151" s="40"/>
      <c r="K151" s="40"/>
      <c r="L151" s="44"/>
      <c r="M151" s="242"/>
      <c r="N151" s="243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140</v>
      </c>
      <c r="AU151" s="17" t="s">
        <v>82</v>
      </c>
    </row>
    <row r="152" s="2" customFormat="1">
      <c r="A152" s="38"/>
      <c r="B152" s="39"/>
      <c r="C152" s="40"/>
      <c r="D152" s="239" t="s">
        <v>162</v>
      </c>
      <c r="E152" s="40"/>
      <c r="F152" s="276" t="s">
        <v>914</v>
      </c>
      <c r="G152" s="40"/>
      <c r="H152" s="40"/>
      <c r="I152" s="241"/>
      <c r="J152" s="40"/>
      <c r="K152" s="40"/>
      <c r="L152" s="44"/>
      <c r="M152" s="242"/>
      <c r="N152" s="243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162</v>
      </c>
      <c r="AU152" s="17" t="s">
        <v>82</v>
      </c>
    </row>
    <row r="153" s="14" customFormat="1">
      <c r="A153" s="14"/>
      <c r="B153" s="254"/>
      <c r="C153" s="255"/>
      <c r="D153" s="239" t="s">
        <v>142</v>
      </c>
      <c r="E153" s="256" t="s">
        <v>1</v>
      </c>
      <c r="F153" s="257" t="s">
        <v>915</v>
      </c>
      <c r="G153" s="255"/>
      <c r="H153" s="258">
        <v>1.4319999999999999</v>
      </c>
      <c r="I153" s="259"/>
      <c r="J153" s="255"/>
      <c r="K153" s="255"/>
      <c r="L153" s="260"/>
      <c r="M153" s="261"/>
      <c r="N153" s="262"/>
      <c r="O153" s="262"/>
      <c r="P153" s="262"/>
      <c r="Q153" s="262"/>
      <c r="R153" s="262"/>
      <c r="S153" s="262"/>
      <c r="T153" s="26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4" t="s">
        <v>142</v>
      </c>
      <c r="AU153" s="264" t="s">
        <v>82</v>
      </c>
      <c r="AV153" s="14" t="s">
        <v>82</v>
      </c>
      <c r="AW153" s="14" t="s">
        <v>30</v>
      </c>
      <c r="AX153" s="14" t="s">
        <v>73</v>
      </c>
      <c r="AY153" s="264" t="s">
        <v>131</v>
      </c>
    </row>
    <row r="154" s="15" customFormat="1">
      <c r="A154" s="15"/>
      <c r="B154" s="265"/>
      <c r="C154" s="266"/>
      <c r="D154" s="239" t="s">
        <v>142</v>
      </c>
      <c r="E154" s="267" t="s">
        <v>1</v>
      </c>
      <c r="F154" s="268" t="s">
        <v>147</v>
      </c>
      <c r="G154" s="266"/>
      <c r="H154" s="269">
        <v>1.4319999999999999</v>
      </c>
      <c r="I154" s="270"/>
      <c r="J154" s="266"/>
      <c r="K154" s="266"/>
      <c r="L154" s="271"/>
      <c r="M154" s="272"/>
      <c r="N154" s="273"/>
      <c r="O154" s="273"/>
      <c r="P154" s="273"/>
      <c r="Q154" s="273"/>
      <c r="R154" s="273"/>
      <c r="S154" s="273"/>
      <c r="T154" s="274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75" t="s">
        <v>142</v>
      </c>
      <c r="AU154" s="275" t="s">
        <v>82</v>
      </c>
      <c r="AV154" s="15" t="s">
        <v>138</v>
      </c>
      <c r="AW154" s="15" t="s">
        <v>30</v>
      </c>
      <c r="AX154" s="15" t="s">
        <v>80</v>
      </c>
      <c r="AY154" s="275" t="s">
        <v>131</v>
      </c>
    </row>
    <row r="155" s="2" customFormat="1">
      <c r="A155" s="38"/>
      <c r="B155" s="39"/>
      <c r="C155" s="226" t="s">
        <v>175</v>
      </c>
      <c r="D155" s="226" t="s">
        <v>133</v>
      </c>
      <c r="E155" s="227" t="s">
        <v>744</v>
      </c>
      <c r="F155" s="228" t="s">
        <v>745</v>
      </c>
      <c r="G155" s="229" t="s">
        <v>155</v>
      </c>
      <c r="H155" s="230">
        <v>32</v>
      </c>
      <c r="I155" s="231"/>
      <c r="J155" s="232">
        <f>ROUND(I155*H155,2)</f>
        <v>0</v>
      </c>
      <c r="K155" s="228" t="s">
        <v>714</v>
      </c>
      <c r="L155" s="44"/>
      <c r="M155" s="233" t="s">
        <v>1</v>
      </c>
      <c r="N155" s="234" t="s">
        <v>38</v>
      </c>
      <c r="O155" s="91"/>
      <c r="P155" s="235">
        <f>O155*H155</f>
        <v>0</v>
      </c>
      <c r="Q155" s="235">
        <v>0</v>
      </c>
      <c r="R155" s="235">
        <f>Q155*H155</f>
        <v>0</v>
      </c>
      <c r="S155" s="235">
        <v>0</v>
      </c>
      <c r="T155" s="23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7" t="s">
        <v>138</v>
      </c>
      <c r="AT155" s="237" t="s">
        <v>133</v>
      </c>
      <c r="AU155" s="237" t="s">
        <v>82</v>
      </c>
      <c r="AY155" s="17" t="s">
        <v>131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7" t="s">
        <v>80</v>
      </c>
      <c r="BK155" s="238">
        <f>ROUND(I155*H155,2)</f>
        <v>0</v>
      </c>
      <c r="BL155" s="17" t="s">
        <v>138</v>
      </c>
      <c r="BM155" s="237" t="s">
        <v>916</v>
      </c>
    </row>
    <row r="156" s="2" customFormat="1">
      <c r="A156" s="38"/>
      <c r="B156" s="39"/>
      <c r="C156" s="40"/>
      <c r="D156" s="239" t="s">
        <v>140</v>
      </c>
      <c r="E156" s="40"/>
      <c r="F156" s="240" t="s">
        <v>747</v>
      </c>
      <c r="G156" s="40"/>
      <c r="H156" s="40"/>
      <c r="I156" s="241"/>
      <c r="J156" s="40"/>
      <c r="K156" s="40"/>
      <c r="L156" s="44"/>
      <c r="M156" s="242"/>
      <c r="N156" s="243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140</v>
      </c>
      <c r="AU156" s="17" t="s">
        <v>82</v>
      </c>
    </row>
    <row r="157" s="2" customFormat="1">
      <c r="A157" s="38"/>
      <c r="B157" s="39"/>
      <c r="C157" s="40"/>
      <c r="D157" s="239" t="s">
        <v>162</v>
      </c>
      <c r="E157" s="40"/>
      <c r="F157" s="276" t="s">
        <v>917</v>
      </c>
      <c r="G157" s="40"/>
      <c r="H157" s="40"/>
      <c r="I157" s="241"/>
      <c r="J157" s="40"/>
      <c r="K157" s="40"/>
      <c r="L157" s="44"/>
      <c r="M157" s="242"/>
      <c r="N157" s="243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162</v>
      </c>
      <c r="AU157" s="17" t="s">
        <v>82</v>
      </c>
    </row>
    <row r="158" s="14" customFormat="1">
      <c r="A158" s="14"/>
      <c r="B158" s="254"/>
      <c r="C158" s="255"/>
      <c r="D158" s="239" t="s">
        <v>142</v>
      </c>
      <c r="E158" s="256" t="s">
        <v>1</v>
      </c>
      <c r="F158" s="257" t="s">
        <v>918</v>
      </c>
      <c r="G158" s="255"/>
      <c r="H158" s="258">
        <v>16</v>
      </c>
      <c r="I158" s="259"/>
      <c r="J158" s="255"/>
      <c r="K158" s="255"/>
      <c r="L158" s="260"/>
      <c r="M158" s="261"/>
      <c r="N158" s="262"/>
      <c r="O158" s="262"/>
      <c r="P158" s="262"/>
      <c r="Q158" s="262"/>
      <c r="R158" s="262"/>
      <c r="S158" s="262"/>
      <c r="T158" s="26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4" t="s">
        <v>142</v>
      </c>
      <c r="AU158" s="264" t="s">
        <v>82</v>
      </c>
      <c r="AV158" s="14" t="s">
        <v>82</v>
      </c>
      <c r="AW158" s="14" t="s">
        <v>30</v>
      </c>
      <c r="AX158" s="14" t="s">
        <v>73</v>
      </c>
      <c r="AY158" s="264" t="s">
        <v>131</v>
      </c>
    </row>
    <row r="159" s="14" customFormat="1">
      <c r="A159" s="14"/>
      <c r="B159" s="254"/>
      <c r="C159" s="255"/>
      <c r="D159" s="239" t="s">
        <v>142</v>
      </c>
      <c r="E159" s="256" t="s">
        <v>1</v>
      </c>
      <c r="F159" s="257" t="s">
        <v>919</v>
      </c>
      <c r="G159" s="255"/>
      <c r="H159" s="258">
        <v>16</v>
      </c>
      <c r="I159" s="259"/>
      <c r="J159" s="255"/>
      <c r="K159" s="255"/>
      <c r="L159" s="260"/>
      <c r="M159" s="261"/>
      <c r="N159" s="262"/>
      <c r="O159" s="262"/>
      <c r="P159" s="262"/>
      <c r="Q159" s="262"/>
      <c r="R159" s="262"/>
      <c r="S159" s="262"/>
      <c r="T159" s="26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4" t="s">
        <v>142</v>
      </c>
      <c r="AU159" s="264" t="s">
        <v>82</v>
      </c>
      <c r="AV159" s="14" t="s">
        <v>82</v>
      </c>
      <c r="AW159" s="14" t="s">
        <v>30</v>
      </c>
      <c r="AX159" s="14" t="s">
        <v>73</v>
      </c>
      <c r="AY159" s="264" t="s">
        <v>131</v>
      </c>
    </row>
    <row r="160" s="15" customFormat="1">
      <c r="A160" s="15"/>
      <c r="B160" s="265"/>
      <c r="C160" s="266"/>
      <c r="D160" s="239" t="s">
        <v>142</v>
      </c>
      <c r="E160" s="267" t="s">
        <v>1</v>
      </c>
      <c r="F160" s="268" t="s">
        <v>147</v>
      </c>
      <c r="G160" s="266"/>
      <c r="H160" s="269">
        <v>32</v>
      </c>
      <c r="I160" s="270"/>
      <c r="J160" s="266"/>
      <c r="K160" s="266"/>
      <c r="L160" s="271"/>
      <c r="M160" s="272"/>
      <c r="N160" s="273"/>
      <c r="O160" s="273"/>
      <c r="P160" s="273"/>
      <c r="Q160" s="273"/>
      <c r="R160" s="273"/>
      <c r="S160" s="273"/>
      <c r="T160" s="274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75" t="s">
        <v>142</v>
      </c>
      <c r="AU160" s="275" t="s">
        <v>82</v>
      </c>
      <c r="AV160" s="15" t="s">
        <v>138</v>
      </c>
      <c r="AW160" s="15" t="s">
        <v>30</v>
      </c>
      <c r="AX160" s="15" t="s">
        <v>80</v>
      </c>
      <c r="AY160" s="275" t="s">
        <v>131</v>
      </c>
    </row>
    <row r="161" s="2" customFormat="1">
      <c r="A161" s="38"/>
      <c r="B161" s="39"/>
      <c r="C161" s="226" t="s">
        <v>182</v>
      </c>
      <c r="D161" s="226" t="s">
        <v>133</v>
      </c>
      <c r="E161" s="227" t="s">
        <v>920</v>
      </c>
      <c r="F161" s="228" t="s">
        <v>921</v>
      </c>
      <c r="G161" s="229" t="s">
        <v>136</v>
      </c>
      <c r="H161" s="230">
        <v>3.2000000000000002</v>
      </c>
      <c r="I161" s="231"/>
      <c r="J161" s="232">
        <f>ROUND(I161*H161,2)</f>
        <v>0</v>
      </c>
      <c r="K161" s="228" t="s">
        <v>714</v>
      </c>
      <c r="L161" s="44"/>
      <c r="M161" s="233" t="s">
        <v>1</v>
      </c>
      <c r="N161" s="234" t="s">
        <v>38</v>
      </c>
      <c r="O161" s="91"/>
      <c r="P161" s="235">
        <f>O161*H161</f>
        <v>0</v>
      </c>
      <c r="Q161" s="235">
        <v>0</v>
      </c>
      <c r="R161" s="235">
        <f>Q161*H161</f>
        <v>0</v>
      </c>
      <c r="S161" s="235">
        <v>0</v>
      </c>
      <c r="T161" s="23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7" t="s">
        <v>138</v>
      </c>
      <c r="AT161" s="237" t="s">
        <v>133</v>
      </c>
      <c r="AU161" s="237" t="s">
        <v>82</v>
      </c>
      <c r="AY161" s="17" t="s">
        <v>131</v>
      </c>
      <c r="BE161" s="238">
        <f>IF(N161="základní",J161,0)</f>
        <v>0</v>
      </c>
      <c r="BF161" s="238">
        <f>IF(N161="snížená",J161,0)</f>
        <v>0</v>
      </c>
      <c r="BG161" s="238">
        <f>IF(N161="zákl. přenesená",J161,0)</f>
        <v>0</v>
      </c>
      <c r="BH161" s="238">
        <f>IF(N161="sníž. přenesená",J161,0)</f>
        <v>0</v>
      </c>
      <c r="BI161" s="238">
        <f>IF(N161="nulová",J161,0)</f>
        <v>0</v>
      </c>
      <c r="BJ161" s="17" t="s">
        <v>80</v>
      </c>
      <c r="BK161" s="238">
        <f>ROUND(I161*H161,2)</f>
        <v>0</v>
      </c>
      <c r="BL161" s="17" t="s">
        <v>138</v>
      </c>
      <c r="BM161" s="237" t="s">
        <v>922</v>
      </c>
    </row>
    <row r="162" s="2" customFormat="1">
      <c r="A162" s="38"/>
      <c r="B162" s="39"/>
      <c r="C162" s="40"/>
      <c r="D162" s="239" t="s">
        <v>140</v>
      </c>
      <c r="E162" s="40"/>
      <c r="F162" s="240" t="s">
        <v>923</v>
      </c>
      <c r="G162" s="40"/>
      <c r="H162" s="40"/>
      <c r="I162" s="241"/>
      <c r="J162" s="40"/>
      <c r="K162" s="40"/>
      <c r="L162" s="44"/>
      <c r="M162" s="242"/>
      <c r="N162" s="243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140</v>
      </c>
      <c r="AU162" s="17" t="s">
        <v>82</v>
      </c>
    </row>
    <row r="163" s="2" customFormat="1">
      <c r="A163" s="38"/>
      <c r="B163" s="39"/>
      <c r="C163" s="40"/>
      <c r="D163" s="239" t="s">
        <v>162</v>
      </c>
      <c r="E163" s="40"/>
      <c r="F163" s="276" t="s">
        <v>924</v>
      </c>
      <c r="G163" s="40"/>
      <c r="H163" s="40"/>
      <c r="I163" s="241"/>
      <c r="J163" s="40"/>
      <c r="K163" s="40"/>
      <c r="L163" s="44"/>
      <c r="M163" s="242"/>
      <c r="N163" s="243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162</v>
      </c>
      <c r="AU163" s="17" t="s">
        <v>82</v>
      </c>
    </row>
    <row r="164" s="13" customFormat="1">
      <c r="A164" s="13"/>
      <c r="B164" s="244"/>
      <c r="C164" s="245"/>
      <c r="D164" s="239" t="s">
        <v>142</v>
      </c>
      <c r="E164" s="246" t="s">
        <v>1</v>
      </c>
      <c r="F164" s="247" t="s">
        <v>925</v>
      </c>
      <c r="G164" s="245"/>
      <c r="H164" s="246" t="s">
        <v>1</v>
      </c>
      <c r="I164" s="248"/>
      <c r="J164" s="245"/>
      <c r="K164" s="245"/>
      <c r="L164" s="249"/>
      <c r="M164" s="250"/>
      <c r="N164" s="251"/>
      <c r="O164" s="251"/>
      <c r="P164" s="251"/>
      <c r="Q164" s="251"/>
      <c r="R164" s="251"/>
      <c r="S164" s="251"/>
      <c r="T164" s="25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3" t="s">
        <v>142</v>
      </c>
      <c r="AU164" s="253" t="s">
        <v>82</v>
      </c>
      <c r="AV164" s="13" t="s">
        <v>80</v>
      </c>
      <c r="AW164" s="13" t="s">
        <v>30</v>
      </c>
      <c r="AX164" s="13" t="s">
        <v>73</v>
      </c>
      <c r="AY164" s="253" t="s">
        <v>131</v>
      </c>
    </row>
    <row r="165" s="14" customFormat="1">
      <c r="A165" s="14"/>
      <c r="B165" s="254"/>
      <c r="C165" s="255"/>
      <c r="D165" s="239" t="s">
        <v>142</v>
      </c>
      <c r="E165" s="256" t="s">
        <v>1</v>
      </c>
      <c r="F165" s="257" t="s">
        <v>926</v>
      </c>
      <c r="G165" s="255"/>
      <c r="H165" s="258">
        <v>3.2000000000000002</v>
      </c>
      <c r="I165" s="259"/>
      <c r="J165" s="255"/>
      <c r="K165" s="255"/>
      <c r="L165" s="260"/>
      <c r="M165" s="261"/>
      <c r="N165" s="262"/>
      <c r="O165" s="262"/>
      <c r="P165" s="262"/>
      <c r="Q165" s="262"/>
      <c r="R165" s="262"/>
      <c r="S165" s="262"/>
      <c r="T165" s="26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4" t="s">
        <v>142</v>
      </c>
      <c r="AU165" s="264" t="s">
        <v>82</v>
      </c>
      <c r="AV165" s="14" t="s">
        <v>82</v>
      </c>
      <c r="AW165" s="14" t="s">
        <v>30</v>
      </c>
      <c r="AX165" s="14" t="s">
        <v>80</v>
      </c>
      <c r="AY165" s="264" t="s">
        <v>131</v>
      </c>
    </row>
    <row r="166" s="2" customFormat="1">
      <c r="A166" s="38"/>
      <c r="B166" s="39"/>
      <c r="C166" s="226" t="s">
        <v>187</v>
      </c>
      <c r="D166" s="226" t="s">
        <v>133</v>
      </c>
      <c r="E166" s="227" t="s">
        <v>750</v>
      </c>
      <c r="F166" s="228" t="s">
        <v>751</v>
      </c>
      <c r="G166" s="229" t="s">
        <v>727</v>
      </c>
      <c r="H166" s="230">
        <v>0.032000000000000001</v>
      </c>
      <c r="I166" s="231"/>
      <c r="J166" s="232">
        <f>ROUND(I166*H166,2)</f>
        <v>0</v>
      </c>
      <c r="K166" s="228" t="s">
        <v>714</v>
      </c>
      <c r="L166" s="44"/>
      <c r="M166" s="233" t="s">
        <v>1</v>
      </c>
      <c r="N166" s="234" t="s">
        <v>38</v>
      </c>
      <c r="O166" s="91"/>
      <c r="P166" s="235">
        <f>O166*H166</f>
        <v>0</v>
      </c>
      <c r="Q166" s="235">
        <v>0</v>
      </c>
      <c r="R166" s="235">
        <f>Q166*H166</f>
        <v>0</v>
      </c>
      <c r="S166" s="235">
        <v>0</v>
      </c>
      <c r="T166" s="23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7" t="s">
        <v>138</v>
      </c>
      <c r="AT166" s="237" t="s">
        <v>133</v>
      </c>
      <c r="AU166" s="237" t="s">
        <v>82</v>
      </c>
      <c r="AY166" s="17" t="s">
        <v>131</v>
      </c>
      <c r="BE166" s="238">
        <f>IF(N166="základní",J166,0)</f>
        <v>0</v>
      </c>
      <c r="BF166" s="238">
        <f>IF(N166="snížená",J166,0)</f>
        <v>0</v>
      </c>
      <c r="BG166" s="238">
        <f>IF(N166="zákl. přenesená",J166,0)</f>
        <v>0</v>
      </c>
      <c r="BH166" s="238">
        <f>IF(N166="sníž. přenesená",J166,0)</f>
        <v>0</v>
      </c>
      <c r="BI166" s="238">
        <f>IF(N166="nulová",J166,0)</f>
        <v>0</v>
      </c>
      <c r="BJ166" s="17" t="s">
        <v>80</v>
      </c>
      <c r="BK166" s="238">
        <f>ROUND(I166*H166,2)</f>
        <v>0</v>
      </c>
      <c r="BL166" s="17" t="s">
        <v>138</v>
      </c>
      <c r="BM166" s="237" t="s">
        <v>927</v>
      </c>
    </row>
    <row r="167" s="2" customFormat="1">
      <c r="A167" s="38"/>
      <c r="B167" s="39"/>
      <c r="C167" s="40"/>
      <c r="D167" s="239" t="s">
        <v>140</v>
      </c>
      <c r="E167" s="40"/>
      <c r="F167" s="240" t="s">
        <v>753</v>
      </c>
      <c r="G167" s="40"/>
      <c r="H167" s="40"/>
      <c r="I167" s="241"/>
      <c r="J167" s="40"/>
      <c r="K167" s="40"/>
      <c r="L167" s="44"/>
      <c r="M167" s="242"/>
      <c r="N167" s="243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140</v>
      </c>
      <c r="AU167" s="17" t="s">
        <v>82</v>
      </c>
    </row>
    <row r="168" s="2" customFormat="1">
      <c r="A168" s="38"/>
      <c r="B168" s="39"/>
      <c r="C168" s="40"/>
      <c r="D168" s="239" t="s">
        <v>162</v>
      </c>
      <c r="E168" s="40"/>
      <c r="F168" s="276" t="s">
        <v>928</v>
      </c>
      <c r="G168" s="40"/>
      <c r="H168" s="40"/>
      <c r="I168" s="241"/>
      <c r="J168" s="40"/>
      <c r="K168" s="40"/>
      <c r="L168" s="44"/>
      <c r="M168" s="242"/>
      <c r="N168" s="243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162</v>
      </c>
      <c r="AU168" s="17" t="s">
        <v>82</v>
      </c>
    </row>
    <row r="169" s="14" customFormat="1">
      <c r="A169" s="14"/>
      <c r="B169" s="254"/>
      <c r="C169" s="255"/>
      <c r="D169" s="239" t="s">
        <v>142</v>
      </c>
      <c r="E169" s="256" t="s">
        <v>1</v>
      </c>
      <c r="F169" s="257" t="s">
        <v>929</v>
      </c>
      <c r="G169" s="255"/>
      <c r="H169" s="258">
        <v>0.016</v>
      </c>
      <c r="I169" s="259"/>
      <c r="J169" s="255"/>
      <c r="K169" s="255"/>
      <c r="L169" s="260"/>
      <c r="M169" s="261"/>
      <c r="N169" s="262"/>
      <c r="O169" s="262"/>
      <c r="P169" s="262"/>
      <c r="Q169" s="262"/>
      <c r="R169" s="262"/>
      <c r="S169" s="262"/>
      <c r="T169" s="26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4" t="s">
        <v>142</v>
      </c>
      <c r="AU169" s="264" t="s">
        <v>82</v>
      </c>
      <c r="AV169" s="14" t="s">
        <v>82</v>
      </c>
      <c r="AW169" s="14" t="s">
        <v>30</v>
      </c>
      <c r="AX169" s="14" t="s">
        <v>73</v>
      </c>
      <c r="AY169" s="264" t="s">
        <v>131</v>
      </c>
    </row>
    <row r="170" s="14" customFormat="1">
      <c r="A170" s="14"/>
      <c r="B170" s="254"/>
      <c r="C170" s="255"/>
      <c r="D170" s="239" t="s">
        <v>142</v>
      </c>
      <c r="E170" s="256" t="s">
        <v>1</v>
      </c>
      <c r="F170" s="257" t="s">
        <v>930</v>
      </c>
      <c r="G170" s="255"/>
      <c r="H170" s="258">
        <v>0.016</v>
      </c>
      <c r="I170" s="259"/>
      <c r="J170" s="255"/>
      <c r="K170" s="255"/>
      <c r="L170" s="260"/>
      <c r="M170" s="261"/>
      <c r="N170" s="262"/>
      <c r="O170" s="262"/>
      <c r="P170" s="262"/>
      <c r="Q170" s="262"/>
      <c r="R170" s="262"/>
      <c r="S170" s="262"/>
      <c r="T170" s="26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4" t="s">
        <v>142</v>
      </c>
      <c r="AU170" s="264" t="s">
        <v>82</v>
      </c>
      <c r="AV170" s="14" t="s">
        <v>82</v>
      </c>
      <c r="AW170" s="14" t="s">
        <v>30</v>
      </c>
      <c r="AX170" s="14" t="s">
        <v>73</v>
      </c>
      <c r="AY170" s="264" t="s">
        <v>131</v>
      </c>
    </row>
    <row r="171" s="15" customFormat="1">
      <c r="A171" s="15"/>
      <c r="B171" s="265"/>
      <c r="C171" s="266"/>
      <c r="D171" s="239" t="s">
        <v>142</v>
      </c>
      <c r="E171" s="267" t="s">
        <v>1</v>
      </c>
      <c r="F171" s="268" t="s">
        <v>147</v>
      </c>
      <c r="G171" s="266"/>
      <c r="H171" s="269">
        <v>0.032000000000000001</v>
      </c>
      <c r="I171" s="270"/>
      <c r="J171" s="266"/>
      <c r="K171" s="266"/>
      <c r="L171" s="271"/>
      <c r="M171" s="272"/>
      <c r="N171" s="273"/>
      <c r="O171" s="273"/>
      <c r="P171" s="273"/>
      <c r="Q171" s="273"/>
      <c r="R171" s="273"/>
      <c r="S171" s="273"/>
      <c r="T171" s="274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75" t="s">
        <v>142</v>
      </c>
      <c r="AU171" s="275" t="s">
        <v>82</v>
      </c>
      <c r="AV171" s="15" t="s">
        <v>138</v>
      </c>
      <c r="AW171" s="15" t="s">
        <v>30</v>
      </c>
      <c r="AX171" s="15" t="s">
        <v>80</v>
      </c>
      <c r="AY171" s="275" t="s">
        <v>131</v>
      </c>
    </row>
    <row r="172" s="2" customFormat="1">
      <c r="A172" s="38"/>
      <c r="B172" s="39"/>
      <c r="C172" s="226" t="s">
        <v>194</v>
      </c>
      <c r="D172" s="226" t="s">
        <v>133</v>
      </c>
      <c r="E172" s="227" t="s">
        <v>756</v>
      </c>
      <c r="F172" s="228" t="s">
        <v>757</v>
      </c>
      <c r="G172" s="229" t="s">
        <v>727</v>
      </c>
      <c r="H172" s="230">
        <v>0.032000000000000001</v>
      </c>
      <c r="I172" s="231"/>
      <c r="J172" s="232">
        <f>ROUND(I172*H172,2)</f>
        <v>0</v>
      </c>
      <c r="K172" s="228" t="s">
        <v>714</v>
      </c>
      <c r="L172" s="44"/>
      <c r="M172" s="233" t="s">
        <v>1</v>
      </c>
      <c r="N172" s="234" t="s">
        <v>38</v>
      </c>
      <c r="O172" s="91"/>
      <c r="P172" s="235">
        <f>O172*H172</f>
        <v>0</v>
      </c>
      <c r="Q172" s="235">
        <v>0</v>
      </c>
      <c r="R172" s="235">
        <f>Q172*H172</f>
        <v>0</v>
      </c>
      <c r="S172" s="235">
        <v>0</v>
      </c>
      <c r="T172" s="23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7" t="s">
        <v>138</v>
      </c>
      <c r="AT172" s="237" t="s">
        <v>133</v>
      </c>
      <c r="AU172" s="237" t="s">
        <v>82</v>
      </c>
      <c r="AY172" s="17" t="s">
        <v>131</v>
      </c>
      <c r="BE172" s="238">
        <f>IF(N172="základní",J172,0)</f>
        <v>0</v>
      </c>
      <c r="BF172" s="238">
        <f>IF(N172="snížená",J172,0)</f>
        <v>0</v>
      </c>
      <c r="BG172" s="238">
        <f>IF(N172="zákl. přenesená",J172,0)</f>
        <v>0</v>
      </c>
      <c r="BH172" s="238">
        <f>IF(N172="sníž. přenesená",J172,0)</f>
        <v>0</v>
      </c>
      <c r="BI172" s="238">
        <f>IF(N172="nulová",J172,0)</f>
        <v>0</v>
      </c>
      <c r="BJ172" s="17" t="s">
        <v>80</v>
      </c>
      <c r="BK172" s="238">
        <f>ROUND(I172*H172,2)</f>
        <v>0</v>
      </c>
      <c r="BL172" s="17" t="s">
        <v>138</v>
      </c>
      <c r="BM172" s="237" t="s">
        <v>931</v>
      </c>
    </row>
    <row r="173" s="2" customFormat="1">
      <c r="A173" s="38"/>
      <c r="B173" s="39"/>
      <c r="C173" s="40"/>
      <c r="D173" s="239" t="s">
        <v>140</v>
      </c>
      <c r="E173" s="40"/>
      <c r="F173" s="240" t="s">
        <v>759</v>
      </c>
      <c r="G173" s="40"/>
      <c r="H173" s="40"/>
      <c r="I173" s="241"/>
      <c r="J173" s="40"/>
      <c r="K173" s="40"/>
      <c r="L173" s="44"/>
      <c r="M173" s="242"/>
      <c r="N173" s="243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140</v>
      </c>
      <c r="AU173" s="17" t="s">
        <v>82</v>
      </c>
    </row>
    <row r="174" s="2" customFormat="1">
      <c r="A174" s="38"/>
      <c r="B174" s="39"/>
      <c r="C174" s="40"/>
      <c r="D174" s="239" t="s">
        <v>162</v>
      </c>
      <c r="E174" s="40"/>
      <c r="F174" s="276" t="s">
        <v>932</v>
      </c>
      <c r="G174" s="40"/>
      <c r="H174" s="40"/>
      <c r="I174" s="241"/>
      <c r="J174" s="40"/>
      <c r="K174" s="40"/>
      <c r="L174" s="44"/>
      <c r="M174" s="242"/>
      <c r="N174" s="243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162</v>
      </c>
      <c r="AU174" s="17" t="s">
        <v>82</v>
      </c>
    </row>
    <row r="175" s="14" customFormat="1">
      <c r="A175" s="14"/>
      <c r="B175" s="254"/>
      <c r="C175" s="255"/>
      <c r="D175" s="239" t="s">
        <v>142</v>
      </c>
      <c r="E175" s="256" t="s">
        <v>1</v>
      </c>
      <c r="F175" s="257" t="s">
        <v>933</v>
      </c>
      <c r="G175" s="255"/>
      <c r="H175" s="258">
        <v>0.016</v>
      </c>
      <c r="I175" s="259"/>
      <c r="J175" s="255"/>
      <c r="K175" s="255"/>
      <c r="L175" s="260"/>
      <c r="M175" s="261"/>
      <c r="N175" s="262"/>
      <c r="O175" s="262"/>
      <c r="P175" s="262"/>
      <c r="Q175" s="262"/>
      <c r="R175" s="262"/>
      <c r="S175" s="262"/>
      <c r="T175" s="26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4" t="s">
        <v>142</v>
      </c>
      <c r="AU175" s="264" t="s">
        <v>82</v>
      </c>
      <c r="AV175" s="14" t="s">
        <v>82</v>
      </c>
      <c r="AW175" s="14" t="s">
        <v>30</v>
      </c>
      <c r="AX175" s="14" t="s">
        <v>73</v>
      </c>
      <c r="AY175" s="264" t="s">
        <v>131</v>
      </c>
    </row>
    <row r="176" s="14" customFormat="1">
      <c r="A176" s="14"/>
      <c r="B176" s="254"/>
      <c r="C176" s="255"/>
      <c r="D176" s="239" t="s">
        <v>142</v>
      </c>
      <c r="E176" s="256" t="s">
        <v>1</v>
      </c>
      <c r="F176" s="257" t="s">
        <v>934</v>
      </c>
      <c r="G176" s="255"/>
      <c r="H176" s="258">
        <v>0.016</v>
      </c>
      <c r="I176" s="259"/>
      <c r="J176" s="255"/>
      <c r="K176" s="255"/>
      <c r="L176" s="260"/>
      <c r="M176" s="261"/>
      <c r="N176" s="262"/>
      <c r="O176" s="262"/>
      <c r="P176" s="262"/>
      <c r="Q176" s="262"/>
      <c r="R176" s="262"/>
      <c r="S176" s="262"/>
      <c r="T176" s="26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4" t="s">
        <v>142</v>
      </c>
      <c r="AU176" s="264" t="s">
        <v>82</v>
      </c>
      <c r="AV176" s="14" t="s">
        <v>82</v>
      </c>
      <c r="AW176" s="14" t="s">
        <v>30</v>
      </c>
      <c r="AX176" s="14" t="s">
        <v>73</v>
      </c>
      <c r="AY176" s="264" t="s">
        <v>131</v>
      </c>
    </row>
    <row r="177" s="15" customFormat="1">
      <c r="A177" s="15"/>
      <c r="B177" s="265"/>
      <c r="C177" s="266"/>
      <c r="D177" s="239" t="s">
        <v>142</v>
      </c>
      <c r="E177" s="267" t="s">
        <v>1</v>
      </c>
      <c r="F177" s="268" t="s">
        <v>147</v>
      </c>
      <c r="G177" s="266"/>
      <c r="H177" s="269">
        <v>0.032000000000000001</v>
      </c>
      <c r="I177" s="270"/>
      <c r="J177" s="266"/>
      <c r="K177" s="266"/>
      <c r="L177" s="271"/>
      <c r="M177" s="272"/>
      <c r="N177" s="273"/>
      <c r="O177" s="273"/>
      <c r="P177" s="273"/>
      <c r="Q177" s="273"/>
      <c r="R177" s="273"/>
      <c r="S177" s="273"/>
      <c r="T177" s="274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75" t="s">
        <v>142</v>
      </c>
      <c r="AU177" s="275" t="s">
        <v>82</v>
      </c>
      <c r="AV177" s="15" t="s">
        <v>138</v>
      </c>
      <c r="AW177" s="15" t="s">
        <v>30</v>
      </c>
      <c r="AX177" s="15" t="s">
        <v>80</v>
      </c>
      <c r="AY177" s="275" t="s">
        <v>131</v>
      </c>
    </row>
    <row r="178" s="2" customFormat="1">
      <c r="A178" s="38"/>
      <c r="B178" s="39"/>
      <c r="C178" s="226" t="s">
        <v>201</v>
      </c>
      <c r="D178" s="226" t="s">
        <v>133</v>
      </c>
      <c r="E178" s="227" t="s">
        <v>935</v>
      </c>
      <c r="F178" s="228" t="s">
        <v>936</v>
      </c>
      <c r="G178" s="229" t="s">
        <v>155</v>
      </c>
      <c r="H178" s="230">
        <v>1</v>
      </c>
      <c r="I178" s="231"/>
      <c r="J178" s="232">
        <f>ROUND(I178*H178,2)</f>
        <v>0</v>
      </c>
      <c r="K178" s="228" t="s">
        <v>714</v>
      </c>
      <c r="L178" s="44"/>
      <c r="M178" s="233" t="s">
        <v>1</v>
      </c>
      <c r="N178" s="234" t="s">
        <v>38</v>
      </c>
      <c r="O178" s="91"/>
      <c r="P178" s="235">
        <f>O178*H178</f>
        <v>0</v>
      </c>
      <c r="Q178" s="235">
        <v>0</v>
      </c>
      <c r="R178" s="235">
        <f>Q178*H178</f>
        <v>0</v>
      </c>
      <c r="S178" s="235">
        <v>0</v>
      </c>
      <c r="T178" s="23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7" t="s">
        <v>138</v>
      </c>
      <c r="AT178" s="237" t="s">
        <v>133</v>
      </c>
      <c r="AU178" s="237" t="s">
        <v>82</v>
      </c>
      <c r="AY178" s="17" t="s">
        <v>131</v>
      </c>
      <c r="BE178" s="238">
        <f>IF(N178="základní",J178,0)</f>
        <v>0</v>
      </c>
      <c r="BF178" s="238">
        <f>IF(N178="snížená",J178,0)</f>
        <v>0</v>
      </c>
      <c r="BG178" s="238">
        <f>IF(N178="zákl. přenesená",J178,0)</f>
        <v>0</v>
      </c>
      <c r="BH178" s="238">
        <f>IF(N178="sníž. přenesená",J178,0)</f>
        <v>0</v>
      </c>
      <c r="BI178" s="238">
        <f>IF(N178="nulová",J178,0)</f>
        <v>0</v>
      </c>
      <c r="BJ178" s="17" t="s">
        <v>80</v>
      </c>
      <c r="BK178" s="238">
        <f>ROUND(I178*H178,2)</f>
        <v>0</v>
      </c>
      <c r="BL178" s="17" t="s">
        <v>138</v>
      </c>
      <c r="BM178" s="237" t="s">
        <v>937</v>
      </c>
    </row>
    <row r="179" s="2" customFormat="1">
      <c r="A179" s="38"/>
      <c r="B179" s="39"/>
      <c r="C179" s="40"/>
      <c r="D179" s="239" t="s">
        <v>140</v>
      </c>
      <c r="E179" s="40"/>
      <c r="F179" s="240" t="s">
        <v>938</v>
      </c>
      <c r="G179" s="40"/>
      <c r="H179" s="40"/>
      <c r="I179" s="241"/>
      <c r="J179" s="40"/>
      <c r="K179" s="40"/>
      <c r="L179" s="44"/>
      <c r="M179" s="242"/>
      <c r="N179" s="243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140</v>
      </c>
      <c r="AU179" s="17" t="s">
        <v>82</v>
      </c>
    </row>
    <row r="180" s="2" customFormat="1">
      <c r="A180" s="38"/>
      <c r="B180" s="39"/>
      <c r="C180" s="40"/>
      <c r="D180" s="239" t="s">
        <v>162</v>
      </c>
      <c r="E180" s="40"/>
      <c r="F180" s="276" t="s">
        <v>939</v>
      </c>
      <c r="G180" s="40"/>
      <c r="H180" s="40"/>
      <c r="I180" s="241"/>
      <c r="J180" s="40"/>
      <c r="K180" s="40"/>
      <c r="L180" s="44"/>
      <c r="M180" s="242"/>
      <c r="N180" s="243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162</v>
      </c>
      <c r="AU180" s="17" t="s">
        <v>82</v>
      </c>
    </row>
    <row r="181" s="14" customFormat="1">
      <c r="A181" s="14"/>
      <c r="B181" s="254"/>
      <c r="C181" s="255"/>
      <c r="D181" s="239" t="s">
        <v>142</v>
      </c>
      <c r="E181" s="256" t="s">
        <v>1</v>
      </c>
      <c r="F181" s="257" t="s">
        <v>940</v>
      </c>
      <c r="G181" s="255"/>
      <c r="H181" s="258">
        <v>1</v>
      </c>
      <c r="I181" s="259"/>
      <c r="J181" s="255"/>
      <c r="K181" s="255"/>
      <c r="L181" s="260"/>
      <c r="M181" s="261"/>
      <c r="N181" s="262"/>
      <c r="O181" s="262"/>
      <c r="P181" s="262"/>
      <c r="Q181" s="262"/>
      <c r="R181" s="262"/>
      <c r="S181" s="262"/>
      <c r="T181" s="26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4" t="s">
        <v>142</v>
      </c>
      <c r="AU181" s="264" t="s">
        <v>82</v>
      </c>
      <c r="AV181" s="14" t="s">
        <v>82</v>
      </c>
      <c r="AW181" s="14" t="s">
        <v>30</v>
      </c>
      <c r="AX181" s="14" t="s">
        <v>73</v>
      </c>
      <c r="AY181" s="264" t="s">
        <v>131</v>
      </c>
    </row>
    <row r="182" s="15" customFormat="1">
      <c r="A182" s="15"/>
      <c r="B182" s="265"/>
      <c r="C182" s="266"/>
      <c r="D182" s="239" t="s">
        <v>142</v>
      </c>
      <c r="E182" s="267" t="s">
        <v>1</v>
      </c>
      <c r="F182" s="268" t="s">
        <v>147</v>
      </c>
      <c r="G182" s="266"/>
      <c r="H182" s="269">
        <v>1</v>
      </c>
      <c r="I182" s="270"/>
      <c r="J182" s="266"/>
      <c r="K182" s="266"/>
      <c r="L182" s="271"/>
      <c r="M182" s="272"/>
      <c r="N182" s="273"/>
      <c r="O182" s="273"/>
      <c r="P182" s="273"/>
      <c r="Q182" s="273"/>
      <c r="R182" s="273"/>
      <c r="S182" s="273"/>
      <c r="T182" s="274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75" t="s">
        <v>142</v>
      </c>
      <c r="AU182" s="275" t="s">
        <v>82</v>
      </c>
      <c r="AV182" s="15" t="s">
        <v>138</v>
      </c>
      <c r="AW182" s="15" t="s">
        <v>30</v>
      </c>
      <c r="AX182" s="15" t="s">
        <v>80</v>
      </c>
      <c r="AY182" s="275" t="s">
        <v>131</v>
      </c>
    </row>
    <row r="183" s="2" customFormat="1" ht="16.5" customHeight="1">
      <c r="A183" s="38"/>
      <c r="B183" s="39"/>
      <c r="C183" s="226" t="s">
        <v>208</v>
      </c>
      <c r="D183" s="226" t="s">
        <v>133</v>
      </c>
      <c r="E183" s="227" t="s">
        <v>768</v>
      </c>
      <c r="F183" s="228" t="s">
        <v>769</v>
      </c>
      <c r="G183" s="229" t="s">
        <v>377</v>
      </c>
      <c r="H183" s="230">
        <v>8</v>
      </c>
      <c r="I183" s="231"/>
      <c r="J183" s="232">
        <f>ROUND(I183*H183,2)</f>
        <v>0</v>
      </c>
      <c r="K183" s="228" t="s">
        <v>714</v>
      </c>
      <c r="L183" s="44"/>
      <c r="M183" s="233" t="s">
        <v>1</v>
      </c>
      <c r="N183" s="234" t="s">
        <v>38</v>
      </c>
      <c r="O183" s="91"/>
      <c r="P183" s="235">
        <f>O183*H183</f>
        <v>0</v>
      </c>
      <c r="Q183" s="235">
        <v>0</v>
      </c>
      <c r="R183" s="235">
        <f>Q183*H183</f>
        <v>0</v>
      </c>
      <c r="S183" s="235">
        <v>0</v>
      </c>
      <c r="T183" s="23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7" t="s">
        <v>138</v>
      </c>
      <c r="AT183" s="237" t="s">
        <v>133</v>
      </c>
      <c r="AU183" s="237" t="s">
        <v>82</v>
      </c>
      <c r="AY183" s="17" t="s">
        <v>131</v>
      </c>
      <c r="BE183" s="238">
        <f>IF(N183="základní",J183,0)</f>
        <v>0</v>
      </c>
      <c r="BF183" s="238">
        <f>IF(N183="snížená",J183,0)</f>
        <v>0</v>
      </c>
      <c r="BG183" s="238">
        <f>IF(N183="zákl. přenesená",J183,0)</f>
        <v>0</v>
      </c>
      <c r="BH183" s="238">
        <f>IF(N183="sníž. přenesená",J183,0)</f>
        <v>0</v>
      </c>
      <c r="BI183" s="238">
        <f>IF(N183="nulová",J183,0)</f>
        <v>0</v>
      </c>
      <c r="BJ183" s="17" t="s">
        <v>80</v>
      </c>
      <c r="BK183" s="238">
        <f>ROUND(I183*H183,2)</f>
        <v>0</v>
      </c>
      <c r="BL183" s="17" t="s">
        <v>138</v>
      </c>
      <c r="BM183" s="237" t="s">
        <v>941</v>
      </c>
    </row>
    <row r="184" s="2" customFormat="1">
      <c r="A184" s="38"/>
      <c r="B184" s="39"/>
      <c r="C184" s="40"/>
      <c r="D184" s="239" t="s">
        <v>140</v>
      </c>
      <c r="E184" s="40"/>
      <c r="F184" s="240" t="s">
        <v>771</v>
      </c>
      <c r="G184" s="40"/>
      <c r="H184" s="40"/>
      <c r="I184" s="241"/>
      <c r="J184" s="40"/>
      <c r="K184" s="40"/>
      <c r="L184" s="44"/>
      <c r="M184" s="242"/>
      <c r="N184" s="243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140</v>
      </c>
      <c r="AU184" s="17" t="s">
        <v>82</v>
      </c>
    </row>
    <row r="185" s="2" customFormat="1">
      <c r="A185" s="38"/>
      <c r="B185" s="39"/>
      <c r="C185" s="40"/>
      <c r="D185" s="239" t="s">
        <v>162</v>
      </c>
      <c r="E185" s="40"/>
      <c r="F185" s="276" t="s">
        <v>942</v>
      </c>
      <c r="G185" s="40"/>
      <c r="H185" s="40"/>
      <c r="I185" s="241"/>
      <c r="J185" s="40"/>
      <c r="K185" s="40"/>
      <c r="L185" s="44"/>
      <c r="M185" s="242"/>
      <c r="N185" s="243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162</v>
      </c>
      <c r="AU185" s="17" t="s">
        <v>82</v>
      </c>
    </row>
    <row r="186" s="14" customFormat="1">
      <c r="A186" s="14"/>
      <c r="B186" s="254"/>
      <c r="C186" s="255"/>
      <c r="D186" s="239" t="s">
        <v>142</v>
      </c>
      <c r="E186" s="256" t="s">
        <v>1</v>
      </c>
      <c r="F186" s="257" t="s">
        <v>943</v>
      </c>
      <c r="G186" s="255"/>
      <c r="H186" s="258">
        <v>4</v>
      </c>
      <c r="I186" s="259"/>
      <c r="J186" s="255"/>
      <c r="K186" s="255"/>
      <c r="L186" s="260"/>
      <c r="M186" s="261"/>
      <c r="N186" s="262"/>
      <c r="O186" s="262"/>
      <c r="P186" s="262"/>
      <c r="Q186" s="262"/>
      <c r="R186" s="262"/>
      <c r="S186" s="262"/>
      <c r="T186" s="26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4" t="s">
        <v>142</v>
      </c>
      <c r="AU186" s="264" t="s">
        <v>82</v>
      </c>
      <c r="AV186" s="14" t="s">
        <v>82</v>
      </c>
      <c r="AW186" s="14" t="s">
        <v>30</v>
      </c>
      <c r="AX186" s="14" t="s">
        <v>73</v>
      </c>
      <c r="AY186" s="264" t="s">
        <v>131</v>
      </c>
    </row>
    <row r="187" s="14" customFormat="1">
      <c r="A187" s="14"/>
      <c r="B187" s="254"/>
      <c r="C187" s="255"/>
      <c r="D187" s="239" t="s">
        <v>142</v>
      </c>
      <c r="E187" s="256" t="s">
        <v>1</v>
      </c>
      <c r="F187" s="257" t="s">
        <v>944</v>
      </c>
      <c r="G187" s="255"/>
      <c r="H187" s="258">
        <v>4</v>
      </c>
      <c r="I187" s="259"/>
      <c r="J187" s="255"/>
      <c r="K187" s="255"/>
      <c r="L187" s="260"/>
      <c r="M187" s="261"/>
      <c r="N187" s="262"/>
      <c r="O187" s="262"/>
      <c r="P187" s="262"/>
      <c r="Q187" s="262"/>
      <c r="R187" s="262"/>
      <c r="S187" s="262"/>
      <c r="T187" s="26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4" t="s">
        <v>142</v>
      </c>
      <c r="AU187" s="264" t="s">
        <v>82</v>
      </c>
      <c r="AV187" s="14" t="s">
        <v>82</v>
      </c>
      <c r="AW187" s="14" t="s">
        <v>30</v>
      </c>
      <c r="AX187" s="14" t="s">
        <v>73</v>
      </c>
      <c r="AY187" s="264" t="s">
        <v>131</v>
      </c>
    </row>
    <row r="188" s="15" customFormat="1">
      <c r="A188" s="15"/>
      <c r="B188" s="265"/>
      <c r="C188" s="266"/>
      <c r="D188" s="239" t="s">
        <v>142</v>
      </c>
      <c r="E188" s="267" t="s">
        <v>1</v>
      </c>
      <c r="F188" s="268" t="s">
        <v>147</v>
      </c>
      <c r="G188" s="266"/>
      <c r="H188" s="269">
        <v>8</v>
      </c>
      <c r="I188" s="270"/>
      <c r="J188" s="266"/>
      <c r="K188" s="266"/>
      <c r="L188" s="271"/>
      <c r="M188" s="272"/>
      <c r="N188" s="273"/>
      <c r="O188" s="273"/>
      <c r="P188" s="273"/>
      <c r="Q188" s="273"/>
      <c r="R188" s="273"/>
      <c r="S188" s="273"/>
      <c r="T188" s="274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75" t="s">
        <v>142</v>
      </c>
      <c r="AU188" s="275" t="s">
        <v>82</v>
      </c>
      <c r="AV188" s="15" t="s">
        <v>138</v>
      </c>
      <c r="AW188" s="15" t="s">
        <v>30</v>
      </c>
      <c r="AX188" s="15" t="s">
        <v>80</v>
      </c>
      <c r="AY188" s="275" t="s">
        <v>131</v>
      </c>
    </row>
    <row r="189" s="2" customFormat="1" ht="21.75" customHeight="1">
      <c r="A189" s="38"/>
      <c r="B189" s="39"/>
      <c r="C189" s="226" t="s">
        <v>213</v>
      </c>
      <c r="D189" s="226" t="s">
        <v>133</v>
      </c>
      <c r="E189" s="227" t="s">
        <v>775</v>
      </c>
      <c r="F189" s="228" t="s">
        <v>776</v>
      </c>
      <c r="G189" s="229" t="s">
        <v>777</v>
      </c>
      <c r="H189" s="230">
        <v>8</v>
      </c>
      <c r="I189" s="231"/>
      <c r="J189" s="232">
        <f>ROUND(I189*H189,2)</f>
        <v>0</v>
      </c>
      <c r="K189" s="228" t="s">
        <v>714</v>
      </c>
      <c r="L189" s="44"/>
      <c r="M189" s="233" t="s">
        <v>1</v>
      </c>
      <c r="N189" s="234" t="s">
        <v>38</v>
      </c>
      <c r="O189" s="91"/>
      <c r="P189" s="235">
        <f>O189*H189</f>
        <v>0</v>
      </c>
      <c r="Q189" s="235">
        <v>0</v>
      </c>
      <c r="R189" s="235">
        <f>Q189*H189</f>
        <v>0</v>
      </c>
      <c r="S189" s="235">
        <v>0</v>
      </c>
      <c r="T189" s="23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7" t="s">
        <v>138</v>
      </c>
      <c r="AT189" s="237" t="s">
        <v>133</v>
      </c>
      <c r="AU189" s="237" t="s">
        <v>82</v>
      </c>
      <c r="AY189" s="17" t="s">
        <v>131</v>
      </c>
      <c r="BE189" s="238">
        <f>IF(N189="základní",J189,0)</f>
        <v>0</v>
      </c>
      <c r="BF189" s="238">
        <f>IF(N189="snížená",J189,0)</f>
        <v>0</v>
      </c>
      <c r="BG189" s="238">
        <f>IF(N189="zákl. přenesená",J189,0)</f>
        <v>0</v>
      </c>
      <c r="BH189" s="238">
        <f>IF(N189="sníž. přenesená",J189,0)</f>
        <v>0</v>
      </c>
      <c r="BI189" s="238">
        <f>IF(N189="nulová",J189,0)</f>
        <v>0</v>
      </c>
      <c r="BJ189" s="17" t="s">
        <v>80</v>
      </c>
      <c r="BK189" s="238">
        <f>ROUND(I189*H189,2)</f>
        <v>0</v>
      </c>
      <c r="BL189" s="17" t="s">
        <v>138</v>
      </c>
      <c r="BM189" s="237" t="s">
        <v>945</v>
      </c>
    </row>
    <row r="190" s="2" customFormat="1">
      <c r="A190" s="38"/>
      <c r="B190" s="39"/>
      <c r="C190" s="40"/>
      <c r="D190" s="239" t="s">
        <v>140</v>
      </c>
      <c r="E190" s="40"/>
      <c r="F190" s="240" t="s">
        <v>779</v>
      </c>
      <c r="G190" s="40"/>
      <c r="H190" s="40"/>
      <c r="I190" s="241"/>
      <c r="J190" s="40"/>
      <c r="K190" s="40"/>
      <c r="L190" s="44"/>
      <c r="M190" s="242"/>
      <c r="N190" s="243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140</v>
      </c>
      <c r="AU190" s="17" t="s">
        <v>82</v>
      </c>
    </row>
    <row r="191" s="13" customFormat="1">
      <c r="A191" s="13"/>
      <c r="B191" s="244"/>
      <c r="C191" s="245"/>
      <c r="D191" s="239" t="s">
        <v>142</v>
      </c>
      <c r="E191" s="246" t="s">
        <v>1</v>
      </c>
      <c r="F191" s="247" t="s">
        <v>946</v>
      </c>
      <c r="G191" s="245"/>
      <c r="H191" s="246" t="s">
        <v>1</v>
      </c>
      <c r="I191" s="248"/>
      <c r="J191" s="245"/>
      <c r="K191" s="245"/>
      <c r="L191" s="249"/>
      <c r="M191" s="250"/>
      <c r="N191" s="251"/>
      <c r="O191" s="251"/>
      <c r="P191" s="251"/>
      <c r="Q191" s="251"/>
      <c r="R191" s="251"/>
      <c r="S191" s="251"/>
      <c r="T191" s="25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3" t="s">
        <v>142</v>
      </c>
      <c r="AU191" s="253" t="s">
        <v>82</v>
      </c>
      <c r="AV191" s="13" t="s">
        <v>80</v>
      </c>
      <c r="AW191" s="13" t="s">
        <v>30</v>
      </c>
      <c r="AX191" s="13" t="s">
        <v>73</v>
      </c>
      <c r="AY191" s="253" t="s">
        <v>131</v>
      </c>
    </row>
    <row r="192" s="14" customFormat="1">
      <c r="A192" s="14"/>
      <c r="B192" s="254"/>
      <c r="C192" s="255"/>
      <c r="D192" s="239" t="s">
        <v>142</v>
      </c>
      <c r="E192" s="256" t="s">
        <v>1</v>
      </c>
      <c r="F192" s="257" t="s">
        <v>947</v>
      </c>
      <c r="G192" s="255"/>
      <c r="H192" s="258">
        <v>4</v>
      </c>
      <c r="I192" s="259"/>
      <c r="J192" s="255"/>
      <c r="K192" s="255"/>
      <c r="L192" s="260"/>
      <c r="M192" s="261"/>
      <c r="N192" s="262"/>
      <c r="O192" s="262"/>
      <c r="P192" s="262"/>
      <c r="Q192" s="262"/>
      <c r="R192" s="262"/>
      <c r="S192" s="262"/>
      <c r="T192" s="26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4" t="s">
        <v>142</v>
      </c>
      <c r="AU192" s="264" t="s">
        <v>82</v>
      </c>
      <c r="AV192" s="14" t="s">
        <v>82</v>
      </c>
      <c r="AW192" s="14" t="s">
        <v>30</v>
      </c>
      <c r="AX192" s="14" t="s">
        <v>73</v>
      </c>
      <c r="AY192" s="264" t="s">
        <v>131</v>
      </c>
    </row>
    <row r="193" s="14" customFormat="1">
      <c r="A193" s="14"/>
      <c r="B193" s="254"/>
      <c r="C193" s="255"/>
      <c r="D193" s="239" t="s">
        <v>142</v>
      </c>
      <c r="E193" s="256" t="s">
        <v>1</v>
      </c>
      <c r="F193" s="257" t="s">
        <v>948</v>
      </c>
      <c r="G193" s="255"/>
      <c r="H193" s="258">
        <v>4</v>
      </c>
      <c r="I193" s="259"/>
      <c r="J193" s="255"/>
      <c r="K193" s="255"/>
      <c r="L193" s="260"/>
      <c r="M193" s="261"/>
      <c r="N193" s="262"/>
      <c r="O193" s="262"/>
      <c r="P193" s="262"/>
      <c r="Q193" s="262"/>
      <c r="R193" s="262"/>
      <c r="S193" s="262"/>
      <c r="T193" s="26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4" t="s">
        <v>142</v>
      </c>
      <c r="AU193" s="264" t="s">
        <v>82</v>
      </c>
      <c r="AV193" s="14" t="s">
        <v>82</v>
      </c>
      <c r="AW193" s="14" t="s">
        <v>30</v>
      </c>
      <c r="AX193" s="14" t="s">
        <v>73</v>
      </c>
      <c r="AY193" s="264" t="s">
        <v>131</v>
      </c>
    </row>
    <row r="194" s="15" customFormat="1">
      <c r="A194" s="15"/>
      <c r="B194" s="265"/>
      <c r="C194" s="266"/>
      <c r="D194" s="239" t="s">
        <v>142</v>
      </c>
      <c r="E194" s="267" t="s">
        <v>1</v>
      </c>
      <c r="F194" s="268" t="s">
        <v>147</v>
      </c>
      <c r="G194" s="266"/>
      <c r="H194" s="269">
        <v>8</v>
      </c>
      <c r="I194" s="270"/>
      <c r="J194" s="266"/>
      <c r="K194" s="266"/>
      <c r="L194" s="271"/>
      <c r="M194" s="272"/>
      <c r="N194" s="273"/>
      <c r="O194" s="273"/>
      <c r="P194" s="273"/>
      <c r="Q194" s="273"/>
      <c r="R194" s="273"/>
      <c r="S194" s="273"/>
      <c r="T194" s="274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75" t="s">
        <v>142</v>
      </c>
      <c r="AU194" s="275" t="s">
        <v>82</v>
      </c>
      <c r="AV194" s="15" t="s">
        <v>138</v>
      </c>
      <c r="AW194" s="15" t="s">
        <v>30</v>
      </c>
      <c r="AX194" s="15" t="s">
        <v>80</v>
      </c>
      <c r="AY194" s="275" t="s">
        <v>131</v>
      </c>
    </row>
    <row r="195" s="2" customFormat="1" ht="21.75" customHeight="1">
      <c r="A195" s="38"/>
      <c r="B195" s="39"/>
      <c r="C195" s="226" t="s">
        <v>221</v>
      </c>
      <c r="D195" s="226" t="s">
        <v>133</v>
      </c>
      <c r="E195" s="227" t="s">
        <v>782</v>
      </c>
      <c r="F195" s="228" t="s">
        <v>783</v>
      </c>
      <c r="G195" s="229" t="s">
        <v>777</v>
      </c>
      <c r="H195" s="230">
        <v>8</v>
      </c>
      <c r="I195" s="231"/>
      <c r="J195" s="232">
        <f>ROUND(I195*H195,2)</f>
        <v>0</v>
      </c>
      <c r="K195" s="228" t="s">
        <v>714</v>
      </c>
      <c r="L195" s="44"/>
      <c r="M195" s="233" t="s">
        <v>1</v>
      </c>
      <c r="N195" s="234" t="s">
        <v>38</v>
      </c>
      <c r="O195" s="91"/>
      <c r="P195" s="235">
        <f>O195*H195</f>
        <v>0</v>
      </c>
      <c r="Q195" s="235">
        <v>0</v>
      </c>
      <c r="R195" s="235">
        <f>Q195*H195</f>
        <v>0</v>
      </c>
      <c r="S195" s="235">
        <v>0</v>
      </c>
      <c r="T195" s="23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7" t="s">
        <v>138</v>
      </c>
      <c r="AT195" s="237" t="s">
        <v>133</v>
      </c>
      <c r="AU195" s="237" t="s">
        <v>82</v>
      </c>
      <c r="AY195" s="17" t="s">
        <v>131</v>
      </c>
      <c r="BE195" s="238">
        <f>IF(N195="základní",J195,0)</f>
        <v>0</v>
      </c>
      <c r="BF195" s="238">
        <f>IF(N195="snížená",J195,0)</f>
        <v>0</v>
      </c>
      <c r="BG195" s="238">
        <f>IF(N195="zákl. přenesená",J195,0)</f>
        <v>0</v>
      </c>
      <c r="BH195" s="238">
        <f>IF(N195="sníž. přenesená",J195,0)</f>
        <v>0</v>
      </c>
      <c r="BI195" s="238">
        <f>IF(N195="nulová",J195,0)</f>
        <v>0</v>
      </c>
      <c r="BJ195" s="17" t="s">
        <v>80</v>
      </c>
      <c r="BK195" s="238">
        <f>ROUND(I195*H195,2)</f>
        <v>0</v>
      </c>
      <c r="BL195" s="17" t="s">
        <v>138</v>
      </c>
      <c r="BM195" s="237" t="s">
        <v>949</v>
      </c>
    </row>
    <row r="196" s="2" customFormat="1">
      <c r="A196" s="38"/>
      <c r="B196" s="39"/>
      <c r="C196" s="40"/>
      <c r="D196" s="239" t="s">
        <v>140</v>
      </c>
      <c r="E196" s="40"/>
      <c r="F196" s="240" t="s">
        <v>785</v>
      </c>
      <c r="G196" s="40"/>
      <c r="H196" s="40"/>
      <c r="I196" s="241"/>
      <c r="J196" s="40"/>
      <c r="K196" s="40"/>
      <c r="L196" s="44"/>
      <c r="M196" s="242"/>
      <c r="N196" s="243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140</v>
      </c>
      <c r="AU196" s="17" t="s">
        <v>82</v>
      </c>
    </row>
    <row r="197" s="2" customFormat="1">
      <c r="A197" s="38"/>
      <c r="B197" s="39"/>
      <c r="C197" s="40"/>
      <c r="D197" s="239" t="s">
        <v>162</v>
      </c>
      <c r="E197" s="40"/>
      <c r="F197" s="276" t="s">
        <v>950</v>
      </c>
      <c r="G197" s="40"/>
      <c r="H197" s="40"/>
      <c r="I197" s="241"/>
      <c r="J197" s="40"/>
      <c r="K197" s="40"/>
      <c r="L197" s="44"/>
      <c r="M197" s="242"/>
      <c r="N197" s="243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162</v>
      </c>
      <c r="AU197" s="17" t="s">
        <v>82</v>
      </c>
    </row>
    <row r="198" s="13" customFormat="1">
      <c r="A198" s="13"/>
      <c r="B198" s="244"/>
      <c r="C198" s="245"/>
      <c r="D198" s="239" t="s">
        <v>142</v>
      </c>
      <c r="E198" s="246" t="s">
        <v>1</v>
      </c>
      <c r="F198" s="247" t="s">
        <v>951</v>
      </c>
      <c r="G198" s="245"/>
      <c r="H198" s="246" t="s">
        <v>1</v>
      </c>
      <c r="I198" s="248"/>
      <c r="J198" s="245"/>
      <c r="K198" s="245"/>
      <c r="L198" s="249"/>
      <c r="M198" s="250"/>
      <c r="N198" s="251"/>
      <c r="O198" s="251"/>
      <c r="P198" s="251"/>
      <c r="Q198" s="251"/>
      <c r="R198" s="251"/>
      <c r="S198" s="251"/>
      <c r="T198" s="25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3" t="s">
        <v>142</v>
      </c>
      <c r="AU198" s="253" t="s">
        <v>82</v>
      </c>
      <c r="AV198" s="13" t="s">
        <v>80</v>
      </c>
      <c r="AW198" s="13" t="s">
        <v>30</v>
      </c>
      <c r="AX198" s="13" t="s">
        <v>73</v>
      </c>
      <c r="AY198" s="253" t="s">
        <v>131</v>
      </c>
    </row>
    <row r="199" s="14" customFormat="1">
      <c r="A199" s="14"/>
      <c r="B199" s="254"/>
      <c r="C199" s="255"/>
      <c r="D199" s="239" t="s">
        <v>142</v>
      </c>
      <c r="E199" s="256" t="s">
        <v>1</v>
      </c>
      <c r="F199" s="257" t="s">
        <v>952</v>
      </c>
      <c r="G199" s="255"/>
      <c r="H199" s="258">
        <v>4</v>
      </c>
      <c r="I199" s="259"/>
      <c r="J199" s="255"/>
      <c r="K199" s="255"/>
      <c r="L199" s="260"/>
      <c r="M199" s="261"/>
      <c r="N199" s="262"/>
      <c r="O199" s="262"/>
      <c r="P199" s="262"/>
      <c r="Q199" s="262"/>
      <c r="R199" s="262"/>
      <c r="S199" s="262"/>
      <c r="T199" s="26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4" t="s">
        <v>142</v>
      </c>
      <c r="AU199" s="264" t="s">
        <v>82</v>
      </c>
      <c r="AV199" s="14" t="s">
        <v>82</v>
      </c>
      <c r="AW199" s="14" t="s">
        <v>30</v>
      </c>
      <c r="AX199" s="14" t="s">
        <v>73</v>
      </c>
      <c r="AY199" s="264" t="s">
        <v>131</v>
      </c>
    </row>
    <row r="200" s="14" customFormat="1">
      <c r="A200" s="14"/>
      <c r="B200" s="254"/>
      <c r="C200" s="255"/>
      <c r="D200" s="239" t="s">
        <v>142</v>
      </c>
      <c r="E200" s="256" t="s">
        <v>1</v>
      </c>
      <c r="F200" s="257" t="s">
        <v>953</v>
      </c>
      <c r="G200" s="255"/>
      <c r="H200" s="258">
        <v>4</v>
      </c>
      <c r="I200" s="259"/>
      <c r="J200" s="255"/>
      <c r="K200" s="255"/>
      <c r="L200" s="260"/>
      <c r="M200" s="261"/>
      <c r="N200" s="262"/>
      <c r="O200" s="262"/>
      <c r="P200" s="262"/>
      <c r="Q200" s="262"/>
      <c r="R200" s="262"/>
      <c r="S200" s="262"/>
      <c r="T200" s="26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4" t="s">
        <v>142</v>
      </c>
      <c r="AU200" s="264" t="s">
        <v>82</v>
      </c>
      <c r="AV200" s="14" t="s">
        <v>82</v>
      </c>
      <c r="AW200" s="14" t="s">
        <v>30</v>
      </c>
      <c r="AX200" s="14" t="s">
        <v>73</v>
      </c>
      <c r="AY200" s="264" t="s">
        <v>131</v>
      </c>
    </row>
    <row r="201" s="15" customFormat="1">
      <c r="A201" s="15"/>
      <c r="B201" s="265"/>
      <c r="C201" s="266"/>
      <c r="D201" s="239" t="s">
        <v>142</v>
      </c>
      <c r="E201" s="267" t="s">
        <v>1</v>
      </c>
      <c r="F201" s="268" t="s">
        <v>147</v>
      </c>
      <c r="G201" s="266"/>
      <c r="H201" s="269">
        <v>8</v>
      </c>
      <c r="I201" s="270"/>
      <c r="J201" s="266"/>
      <c r="K201" s="266"/>
      <c r="L201" s="271"/>
      <c r="M201" s="272"/>
      <c r="N201" s="273"/>
      <c r="O201" s="273"/>
      <c r="P201" s="273"/>
      <c r="Q201" s="273"/>
      <c r="R201" s="273"/>
      <c r="S201" s="273"/>
      <c r="T201" s="274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75" t="s">
        <v>142</v>
      </c>
      <c r="AU201" s="275" t="s">
        <v>82</v>
      </c>
      <c r="AV201" s="15" t="s">
        <v>138</v>
      </c>
      <c r="AW201" s="15" t="s">
        <v>30</v>
      </c>
      <c r="AX201" s="15" t="s">
        <v>80</v>
      </c>
      <c r="AY201" s="275" t="s">
        <v>131</v>
      </c>
    </row>
    <row r="202" s="2" customFormat="1" ht="16.5" customHeight="1">
      <c r="A202" s="38"/>
      <c r="B202" s="39"/>
      <c r="C202" s="226" t="s">
        <v>165</v>
      </c>
      <c r="D202" s="226" t="s">
        <v>133</v>
      </c>
      <c r="E202" s="227" t="s">
        <v>793</v>
      </c>
      <c r="F202" s="228" t="s">
        <v>794</v>
      </c>
      <c r="G202" s="229" t="s">
        <v>377</v>
      </c>
      <c r="H202" s="230">
        <v>328</v>
      </c>
      <c r="I202" s="231"/>
      <c r="J202" s="232">
        <f>ROUND(I202*H202,2)</f>
        <v>0</v>
      </c>
      <c r="K202" s="228" t="s">
        <v>714</v>
      </c>
      <c r="L202" s="44"/>
      <c r="M202" s="233" t="s">
        <v>1</v>
      </c>
      <c r="N202" s="234" t="s">
        <v>38</v>
      </c>
      <c r="O202" s="91"/>
      <c r="P202" s="235">
        <f>O202*H202</f>
        <v>0</v>
      </c>
      <c r="Q202" s="235">
        <v>0</v>
      </c>
      <c r="R202" s="235">
        <f>Q202*H202</f>
        <v>0</v>
      </c>
      <c r="S202" s="235">
        <v>0</v>
      </c>
      <c r="T202" s="23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7" t="s">
        <v>138</v>
      </c>
      <c r="AT202" s="237" t="s">
        <v>133</v>
      </c>
      <c r="AU202" s="237" t="s">
        <v>82</v>
      </c>
      <c r="AY202" s="17" t="s">
        <v>131</v>
      </c>
      <c r="BE202" s="238">
        <f>IF(N202="základní",J202,0)</f>
        <v>0</v>
      </c>
      <c r="BF202" s="238">
        <f>IF(N202="snížená",J202,0)</f>
        <v>0</v>
      </c>
      <c r="BG202" s="238">
        <f>IF(N202="zákl. přenesená",J202,0)</f>
        <v>0</v>
      </c>
      <c r="BH202" s="238">
        <f>IF(N202="sníž. přenesená",J202,0)</f>
        <v>0</v>
      </c>
      <c r="BI202" s="238">
        <f>IF(N202="nulová",J202,0)</f>
        <v>0</v>
      </c>
      <c r="BJ202" s="17" t="s">
        <v>80</v>
      </c>
      <c r="BK202" s="238">
        <f>ROUND(I202*H202,2)</f>
        <v>0</v>
      </c>
      <c r="BL202" s="17" t="s">
        <v>138</v>
      </c>
      <c r="BM202" s="237" t="s">
        <v>954</v>
      </c>
    </row>
    <row r="203" s="2" customFormat="1">
      <c r="A203" s="38"/>
      <c r="B203" s="39"/>
      <c r="C203" s="40"/>
      <c r="D203" s="239" t="s">
        <v>140</v>
      </c>
      <c r="E203" s="40"/>
      <c r="F203" s="240" t="s">
        <v>796</v>
      </c>
      <c r="G203" s="40"/>
      <c r="H203" s="40"/>
      <c r="I203" s="241"/>
      <c r="J203" s="40"/>
      <c r="K203" s="40"/>
      <c r="L203" s="44"/>
      <c r="M203" s="242"/>
      <c r="N203" s="243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140</v>
      </c>
      <c r="AU203" s="17" t="s">
        <v>82</v>
      </c>
    </row>
    <row r="204" s="2" customFormat="1">
      <c r="A204" s="38"/>
      <c r="B204" s="39"/>
      <c r="C204" s="40"/>
      <c r="D204" s="239" t="s">
        <v>162</v>
      </c>
      <c r="E204" s="40"/>
      <c r="F204" s="276" t="s">
        <v>955</v>
      </c>
      <c r="G204" s="40"/>
      <c r="H204" s="40"/>
      <c r="I204" s="241"/>
      <c r="J204" s="40"/>
      <c r="K204" s="40"/>
      <c r="L204" s="44"/>
      <c r="M204" s="242"/>
      <c r="N204" s="243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162</v>
      </c>
      <c r="AU204" s="17" t="s">
        <v>82</v>
      </c>
    </row>
    <row r="205" s="14" customFormat="1">
      <c r="A205" s="14"/>
      <c r="B205" s="254"/>
      <c r="C205" s="255"/>
      <c r="D205" s="239" t="s">
        <v>142</v>
      </c>
      <c r="E205" s="256" t="s">
        <v>1</v>
      </c>
      <c r="F205" s="257" t="s">
        <v>956</v>
      </c>
      <c r="G205" s="255"/>
      <c r="H205" s="258">
        <v>328</v>
      </c>
      <c r="I205" s="259"/>
      <c r="J205" s="255"/>
      <c r="K205" s="255"/>
      <c r="L205" s="260"/>
      <c r="M205" s="261"/>
      <c r="N205" s="262"/>
      <c r="O205" s="262"/>
      <c r="P205" s="262"/>
      <c r="Q205" s="262"/>
      <c r="R205" s="262"/>
      <c r="S205" s="262"/>
      <c r="T205" s="26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4" t="s">
        <v>142</v>
      </c>
      <c r="AU205" s="264" t="s">
        <v>82</v>
      </c>
      <c r="AV205" s="14" t="s">
        <v>82</v>
      </c>
      <c r="AW205" s="14" t="s">
        <v>30</v>
      </c>
      <c r="AX205" s="14" t="s">
        <v>73</v>
      </c>
      <c r="AY205" s="264" t="s">
        <v>131</v>
      </c>
    </row>
    <row r="206" s="15" customFormat="1">
      <c r="A206" s="15"/>
      <c r="B206" s="265"/>
      <c r="C206" s="266"/>
      <c r="D206" s="239" t="s">
        <v>142</v>
      </c>
      <c r="E206" s="267" t="s">
        <v>1</v>
      </c>
      <c r="F206" s="268" t="s">
        <v>147</v>
      </c>
      <c r="G206" s="266"/>
      <c r="H206" s="269">
        <v>328</v>
      </c>
      <c r="I206" s="270"/>
      <c r="J206" s="266"/>
      <c r="K206" s="266"/>
      <c r="L206" s="271"/>
      <c r="M206" s="272"/>
      <c r="N206" s="273"/>
      <c r="O206" s="273"/>
      <c r="P206" s="273"/>
      <c r="Q206" s="273"/>
      <c r="R206" s="273"/>
      <c r="S206" s="273"/>
      <c r="T206" s="274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75" t="s">
        <v>142</v>
      </c>
      <c r="AU206" s="275" t="s">
        <v>82</v>
      </c>
      <c r="AV206" s="15" t="s">
        <v>138</v>
      </c>
      <c r="AW206" s="15" t="s">
        <v>30</v>
      </c>
      <c r="AX206" s="15" t="s">
        <v>80</v>
      </c>
      <c r="AY206" s="275" t="s">
        <v>131</v>
      </c>
    </row>
    <row r="207" s="2" customFormat="1">
      <c r="A207" s="38"/>
      <c r="B207" s="39"/>
      <c r="C207" s="226" t="s">
        <v>8</v>
      </c>
      <c r="D207" s="226" t="s">
        <v>133</v>
      </c>
      <c r="E207" s="227" t="s">
        <v>797</v>
      </c>
      <c r="F207" s="228" t="s">
        <v>798</v>
      </c>
      <c r="G207" s="229" t="s">
        <v>727</v>
      </c>
      <c r="H207" s="230">
        <v>2.7999999999999998</v>
      </c>
      <c r="I207" s="231"/>
      <c r="J207" s="232">
        <f>ROUND(I207*H207,2)</f>
        <v>0</v>
      </c>
      <c r="K207" s="228" t="s">
        <v>714</v>
      </c>
      <c r="L207" s="44"/>
      <c r="M207" s="233" t="s">
        <v>1</v>
      </c>
      <c r="N207" s="234" t="s">
        <v>38</v>
      </c>
      <c r="O207" s="91"/>
      <c r="P207" s="235">
        <f>O207*H207</f>
        <v>0</v>
      </c>
      <c r="Q207" s="235">
        <v>0</v>
      </c>
      <c r="R207" s="235">
        <f>Q207*H207</f>
        <v>0</v>
      </c>
      <c r="S207" s="235">
        <v>0</v>
      </c>
      <c r="T207" s="23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7" t="s">
        <v>138</v>
      </c>
      <c r="AT207" s="237" t="s">
        <v>133</v>
      </c>
      <c r="AU207" s="237" t="s">
        <v>82</v>
      </c>
      <c r="AY207" s="17" t="s">
        <v>131</v>
      </c>
      <c r="BE207" s="238">
        <f>IF(N207="základní",J207,0)</f>
        <v>0</v>
      </c>
      <c r="BF207" s="238">
        <f>IF(N207="snížená",J207,0)</f>
        <v>0</v>
      </c>
      <c r="BG207" s="238">
        <f>IF(N207="zákl. přenesená",J207,0)</f>
        <v>0</v>
      </c>
      <c r="BH207" s="238">
        <f>IF(N207="sníž. přenesená",J207,0)</f>
        <v>0</v>
      </c>
      <c r="BI207" s="238">
        <f>IF(N207="nulová",J207,0)</f>
        <v>0</v>
      </c>
      <c r="BJ207" s="17" t="s">
        <v>80</v>
      </c>
      <c r="BK207" s="238">
        <f>ROUND(I207*H207,2)</f>
        <v>0</v>
      </c>
      <c r="BL207" s="17" t="s">
        <v>138</v>
      </c>
      <c r="BM207" s="237" t="s">
        <v>957</v>
      </c>
    </row>
    <row r="208" s="2" customFormat="1">
      <c r="A208" s="38"/>
      <c r="B208" s="39"/>
      <c r="C208" s="40"/>
      <c r="D208" s="239" t="s">
        <v>140</v>
      </c>
      <c r="E208" s="40"/>
      <c r="F208" s="240" t="s">
        <v>800</v>
      </c>
      <c r="G208" s="40"/>
      <c r="H208" s="40"/>
      <c r="I208" s="241"/>
      <c r="J208" s="40"/>
      <c r="K208" s="40"/>
      <c r="L208" s="44"/>
      <c r="M208" s="242"/>
      <c r="N208" s="243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140</v>
      </c>
      <c r="AU208" s="17" t="s">
        <v>82</v>
      </c>
    </row>
    <row r="209" s="2" customFormat="1">
      <c r="A209" s="38"/>
      <c r="B209" s="39"/>
      <c r="C209" s="40"/>
      <c r="D209" s="239" t="s">
        <v>162</v>
      </c>
      <c r="E209" s="40"/>
      <c r="F209" s="276" t="s">
        <v>958</v>
      </c>
      <c r="G209" s="40"/>
      <c r="H209" s="40"/>
      <c r="I209" s="241"/>
      <c r="J209" s="40"/>
      <c r="K209" s="40"/>
      <c r="L209" s="44"/>
      <c r="M209" s="242"/>
      <c r="N209" s="243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162</v>
      </c>
      <c r="AU209" s="17" t="s">
        <v>82</v>
      </c>
    </row>
    <row r="210" s="14" customFormat="1">
      <c r="A210" s="14"/>
      <c r="B210" s="254"/>
      <c r="C210" s="255"/>
      <c r="D210" s="239" t="s">
        <v>142</v>
      </c>
      <c r="E210" s="256" t="s">
        <v>1</v>
      </c>
      <c r="F210" s="257" t="s">
        <v>959</v>
      </c>
      <c r="G210" s="255"/>
      <c r="H210" s="258">
        <v>1.3999999999999999</v>
      </c>
      <c r="I210" s="259"/>
      <c r="J210" s="255"/>
      <c r="K210" s="255"/>
      <c r="L210" s="260"/>
      <c r="M210" s="261"/>
      <c r="N210" s="262"/>
      <c r="O210" s="262"/>
      <c r="P210" s="262"/>
      <c r="Q210" s="262"/>
      <c r="R210" s="262"/>
      <c r="S210" s="262"/>
      <c r="T210" s="26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4" t="s">
        <v>142</v>
      </c>
      <c r="AU210" s="264" t="s">
        <v>82</v>
      </c>
      <c r="AV210" s="14" t="s">
        <v>82</v>
      </c>
      <c r="AW210" s="14" t="s">
        <v>30</v>
      </c>
      <c r="AX210" s="14" t="s">
        <v>73</v>
      </c>
      <c r="AY210" s="264" t="s">
        <v>131</v>
      </c>
    </row>
    <row r="211" s="14" customFormat="1">
      <c r="A211" s="14"/>
      <c r="B211" s="254"/>
      <c r="C211" s="255"/>
      <c r="D211" s="239" t="s">
        <v>142</v>
      </c>
      <c r="E211" s="256" t="s">
        <v>1</v>
      </c>
      <c r="F211" s="257" t="s">
        <v>960</v>
      </c>
      <c r="G211" s="255"/>
      <c r="H211" s="258">
        <v>1.3999999999999999</v>
      </c>
      <c r="I211" s="259"/>
      <c r="J211" s="255"/>
      <c r="K211" s="255"/>
      <c r="L211" s="260"/>
      <c r="M211" s="261"/>
      <c r="N211" s="262"/>
      <c r="O211" s="262"/>
      <c r="P211" s="262"/>
      <c r="Q211" s="262"/>
      <c r="R211" s="262"/>
      <c r="S211" s="262"/>
      <c r="T211" s="26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4" t="s">
        <v>142</v>
      </c>
      <c r="AU211" s="264" t="s">
        <v>82</v>
      </c>
      <c r="AV211" s="14" t="s">
        <v>82</v>
      </c>
      <c r="AW211" s="14" t="s">
        <v>30</v>
      </c>
      <c r="AX211" s="14" t="s">
        <v>73</v>
      </c>
      <c r="AY211" s="264" t="s">
        <v>131</v>
      </c>
    </row>
    <row r="212" s="15" customFormat="1">
      <c r="A212" s="15"/>
      <c r="B212" s="265"/>
      <c r="C212" s="266"/>
      <c r="D212" s="239" t="s">
        <v>142</v>
      </c>
      <c r="E212" s="267" t="s">
        <v>1</v>
      </c>
      <c r="F212" s="268" t="s">
        <v>147</v>
      </c>
      <c r="G212" s="266"/>
      <c r="H212" s="269">
        <v>2.7999999999999998</v>
      </c>
      <c r="I212" s="270"/>
      <c r="J212" s="266"/>
      <c r="K212" s="266"/>
      <c r="L212" s="271"/>
      <c r="M212" s="272"/>
      <c r="N212" s="273"/>
      <c r="O212" s="273"/>
      <c r="P212" s="273"/>
      <c r="Q212" s="273"/>
      <c r="R212" s="273"/>
      <c r="S212" s="273"/>
      <c r="T212" s="274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75" t="s">
        <v>142</v>
      </c>
      <c r="AU212" s="275" t="s">
        <v>82</v>
      </c>
      <c r="AV212" s="15" t="s">
        <v>138</v>
      </c>
      <c r="AW212" s="15" t="s">
        <v>30</v>
      </c>
      <c r="AX212" s="15" t="s">
        <v>80</v>
      </c>
      <c r="AY212" s="275" t="s">
        <v>131</v>
      </c>
    </row>
    <row r="213" s="2" customFormat="1">
      <c r="A213" s="38"/>
      <c r="B213" s="39"/>
      <c r="C213" s="226" t="s">
        <v>238</v>
      </c>
      <c r="D213" s="226" t="s">
        <v>133</v>
      </c>
      <c r="E213" s="227" t="s">
        <v>804</v>
      </c>
      <c r="F213" s="228" t="s">
        <v>805</v>
      </c>
      <c r="G213" s="229" t="s">
        <v>727</v>
      </c>
      <c r="H213" s="230">
        <v>0.032000000000000001</v>
      </c>
      <c r="I213" s="231"/>
      <c r="J213" s="232">
        <f>ROUND(I213*H213,2)</f>
        <v>0</v>
      </c>
      <c r="K213" s="228" t="s">
        <v>714</v>
      </c>
      <c r="L213" s="44"/>
      <c r="M213" s="233" t="s">
        <v>1</v>
      </c>
      <c r="N213" s="234" t="s">
        <v>38</v>
      </c>
      <c r="O213" s="91"/>
      <c r="P213" s="235">
        <f>O213*H213</f>
        <v>0</v>
      </c>
      <c r="Q213" s="235">
        <v>0</v>
      </c>
      <c r="R213" s="235">
        <f>Q213*H213</f>
        <v>0</v>
      </c>
      <c r="S213" s="235">
        <v>0</v>
      </c>
      <c r="T213" s="23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7" t="s">
        <v>138</v>
      </c>
      <c r="AT213" s="237" t="s">
        <v>133</v>
      </c>
      <c r="AU213" s="237" t="s">
        <v>82</v>
      </c>
      <c r="AY213" s="17" t="s">
        <v>131</v>
      </c>
      <c r="BE213" s="238">
        <f>IF(N213="základní",J213,0)</f>
        <v>0</v>
      </c>
      <c r="BF213" s="238">
        <f>IF(N213="snížená",J213,0)</f>
        <v>0</v>
      </c>
      <c r="BG213" s="238">
        <f>IF(N213="zákl. přenesená",J213,0)</f>
        <v>0</v>
      </c>
      <c r="BH213" s="238">
        <f>IF(N213="sníž. přenesená",J213,0)</f>
        <v>0</v>
      </c>
      <c r="BI213" s="238">
        <f>IF(N213="nulová",J213,0)</f>
        <v>0</v>
      </c>
      <c r="BJ213" s="17" t="s">
        <v>80</v>
      </c>
      <c r="BK213" s="238">
        <f>ROUND(I213*H213,2)</f>
        <v>0</v>
      </c>
      <c r="BL213" s="17" t="s">
        <v>138</v>
      </c>
      <c r="BM213" s="237" t="s">
        <v>961</v>
      </c>
    </row>
    <row r="214" s="2" customFormat="1">
      <c r="A214" s="38"/>
      <c r="B214" s="39"/>
      <c r="C214" s="40"/>
      <c r="D214" s="239" t="s">
        <v>140</v>
      </c>
      <c r="E214" s="40"/>
      <c r="F214" s="240" t="s">
        <v>807</v>
      </c>
      <c r="G214" s="40"/>
      <c r="H214" s="40"/>
      <c r="I214" s="241"/>
      <c r="J214" s="40"/>
      <c r="K214" s="40"/>
      <c r="L214" s="44"/>
      <c r="M214" s="242"/>
      <c r="N214" s="243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140</v>
      </c>
      <c r="AU214" s="17" t="s">
        <v>82</v>
      </c>
    </row>
    <row r="215" s="2" customFormat="1">
      <c r="A215" s="38"/>
      <c r="B215" s="39"/>
      <c r="C215" s="40"/>
      <c r="D215" s="239" t="s">
        <v>162</v>
      </c>
      <c r="E215" s="40"/>
      <c r="F215" s="276" t="s">
        <v>962</v>
      </c>
      <c r="G215" s="40"/>
      <c r="H215" s="40"/>
      <c r="I215" s="241"/>
      <c r="J215" s="40"/>
      <c r="K215" s="40"/>
      <c r="L215" s="44"/>
      <c r="M215" s="242"/>
      <c r="N215" s="243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162</v>
      </c>
      <c r="AU215" s="17" t="s">
        <v>82</v>
      </c>
    </row>
    <row r="216" s="14" customFormat="1">
      <c r="A216" s="14"/>
      <c r="B216" s="254"/>
      <c r="C216" s="255"/>
      <c r="D216" s="239" t="s">
        <v>142</v>
      </c>
      <c r="E216" s="256" t="s">
        <v>1</v>
      </c>
      <c r="F216" s="257" t="s">
        <v>963</v>
      </c>
      <c r="G216" s="255"/>
      <c r="H216" s="258">
        <v>0.032000000000000001</v>
      </c>
      <c r="I216" s="259"/>
      <c r="J216" s="255"/>
      <c r="K216" s="255"/>
      <c r="L216" s="260"/>
      <c r="M216" s="261"/>
      <c r="N216" s="262"/>
      <c r="O216" s="262"/>
      <c r="P216" s="262"/>
      <c r="Q216" s="262"/>
      <c r="R216" s="262"/>
      <c r="S216" s="262"/>
      <c r="T216" s="26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4" t="s">
        <v>142</v>
      </c>
      <c r="AU216" s="264" t="s">
        <v>82</v>
      </c>
      <c r="AV216" s="14" t="s">
        <v>82</v>
      </c>
      <c r="AW216" s="14" t="s">
        <v>30</v>
      </c>
      <c r="AX216" s="14" t="s">
        <v>73</v>
      </c>
      <c r="AY216" s="264" t="s">
        <v>131</v>
      </c>
    </row>
    <row r="217" s="15" customFormat="1">
      <c r="A217" s="15"/>
      <c r="B217" s="265"/>
      <c r="C217" s="266"/>
      <c r="D217" s="239" t="s">
        <v>142</v>
      </c>
      <c r="E217" s="267" t="s">
        <v>1</v>
      </c>
      <c r="F217" s="268" t="s">
        <v>147</v>
      </c>
      <c r="G217" s="266"/>
      <c r="H217" s="269">
        <v>0.032000000000000001</v>
      </c>
      <c r="I217" s="270"/>
      <c r="J217" s="266"/>
      <c r="K217" s="266"/>
      <c r="L217" s="271"/>
      <c r="M217" s="272"/>
      <c r="N217" s="273"/>
      <c r="O217" s="273"/>
      <c r="P217" s="273"/>
      <c r="Q217" s="273"/>
      <c r="R217" s="273"/>
      <c r="S217" s="273"/>
      <c r="T217" s="274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75" t="s">
        <v>142</v>
      </c>
      <c r="AU217" s="275" t="s">
        <v>82</v>
      </c>
      <c r="AV217" s="15" t="s">
        <v>138</v>
      </c>
      <c r="AW217" s="15" t="s">
        <v>30</v>
      </c>
      <c r="AX217" s="15" t="s">
        <v>80</v>
      </c>
      <c r="AY217" s="275" t="s">
        <v>131</v>
      </c>
    </row>
    <row r="218" s="2" customFormat="1" ht="16.5" customHeight="1">
      <c r="A218" s="38"/>
      <c r="B218" s="39"/>
      <c r="C218" s="226" t="s">
        <v>243</v>
      </c>
      <c r="D218" s="226" t="s">
        <v>133</v>
      </c>
      <c r="E218" s="227" t="s">
        <v>810</v>
      </c>
      <c r="F218" s="228" t="s">
        <v>811</v>
      </c>
      <c r="G218" s="229" t="s">
        <v>727</v>
      </c>
      <c r="H218" s="230">
        <v>2.7679999999999998</v>
      </c>
      <c r="I218" s="231"/>
      <c r="J218" s="232">
        <f>ROUND(I218*H218,2)</f>
        <v>0</v>
      </c>
      <c r="K218" s="228" t="s">
        <v>714</v>
      </c>
      <c r="L218" s="44"/>
      <c r="M218" s="233" t="s">
        <v>1</v>
      </c>
      <c r="N218" s="234" t="s">
        <v>38</v>
      </c>
      <c r="O218" s="91"/>
      <c r="P218" s="235">
        <f>O218*H218</f>
        <v>0</v>
      </c>
      <c r="Q218" s="235">
        <v>0</v>
      </c>
      <c r="R218" s="235">
        <f>Q218*H218</f>
        <v>0</v>
      </c>
      <c r="S218" s="235">
        <v>0</v>
      </c>
      <c r="T218" s="23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7" t="s">
        <v>138</v>
      </c>
      <c r="AT218" s="237" t="s">
        <v>133</v>
      </c>
      <c r="AU218" s="237" t="s">
        <v>82</v>
      </c>
      <c r="AY218" s="17" t="s">
        <v>131</v>
      </c>
      <c r="BE218" s="238">
        <f>IF(N218="základní",J218,0)</f>
        <v>0</v>
      </c>
      <c r="BF218" s="238">
        <f>IF(N218="snížená",J218,0)</f>
        <v>0</v>
      </c>
      <c r="BG218" s="238">
        <f>IF(N218="zákl. přenesená",J218,0)</f>
        <v>0</v>
      </c>
      <c r="BH218" s="238">
        <f>IF(N218="sníž. přenesená",J218,0)</f>
        <v>0</v>
      </c>
      <c r="BI218" s="238">
        <f>IF(N218="nulová",J218,0)</f>
        <v>0</v>
      </c>
      <c r="BJ218" s="17" t="s">
        <v>80</v>
      </c>
      <c r="BK218" s="238">
        <f>ROUND(I218*H218,2)</f>
        <v>0</v>
      </c>
      <c r="BL218" s="17" t="s">
        <v>138</v>
      </c>
      <c r="BM218" s="237" t="s">
        <v>964</v>
      </c>
    </row>
    <row r="219" s="2" customFormat="1">
      <c r="A219" s="38"/>
      <c r="B219" s="39"/>
      <c r="C219" s="40"/>
      <c r="D219" s="239" t="s">
        <v>140</v>
      </c>
      <c r="E219" s="40"/>
      <c r="F219" s="240" t="s">
        <v>813</v>
      </c>
      <c r="G219" s="40"/>
      <c r="H219" s="40"/>
      <c r="I219" s="241"/>
      <c r="J219" s="40"/>
      <c r="K219" s="40"/>
      <c r="L219" s="44"/>
      <c r="M219" s="242"/>
      <c r="N219" s="243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140</v>
      </c>
      <c r="AU219" s="17" t="s">
        <v>82</v>
      </c>
    </row>
    <row r="220" s="2" customFormat="1">
      <c r="A220" s="38"/>
      <c r="B220" s="39"/>
      <c r="C220" s="40"/>
      <c r="D220" s="239" t="s">
        <v>162</v>
      </c>
      <c r="E220" s="40"/>
      <c r="F220" s="276" t="s">
        <v>965</v>
      </c>
      <c r="G220" s="40"/>
      <c r="H220" s="40"/>
      <c r="I220" s="241"/>
      <c r="J220" s="40"/>
      <c r="K220" s="40"/>
      <c r="L220" s="44"/>
      <c r="M220" s="242"/>
      <c r="N220" s="243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162</v>
      </c>
      <c r="AU220" s="17" t="s">
        <v>82</v>
      </c>
    </row>
    <row r="221" s="14" customFormat="1">
      <c r="A221" s="14"/>
      <c r="B221" s="254"/>
      <c r="C221" s="255"/>
      <c r="D221" s="239" t="s">
        <v>142</v>
      </c>
      <c r="E221" s="256" t="s">
        <v>1</v>
      </c>
      <c r="F221" s="257" t="s">
        <v>959</v>
      </c>
      <c r="G221" s="255"/>
      <c r="H221" s="258">
        <v>1.3999999999999999</v>
      </c>
      <c r="I221" s="259"/>
      <c r="J221" s="255"/>
      <c r="K221" s="255"/>
      <c r="L221" s="260"/>
      <c r="M221" s="261"/>
      <c r="N221" s="262"/>
      <c r="O221" s="262"/>
      <c r="P221" s="262"/>
      <c r="Q221" s="262"/>
      <c r="R221" s="262"/>
      <c r="S221" s="262"/>
      <c r="T221" s="26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4" t="s">
        <v>142</v>
      </c>
      <c r="AU221" s="264" t="s">
        <v>82</v>
      </c>
      <c r="AV221" s="14" t="s">
        <v>82</v>
      </c>
      <c r="AW221" s="14" t="s">
        <v>30</v>
      </c>
      <c r="AX221" s="14" t="s">
        <v>73</v>
      </c>
      <c r="AY221" s="264" t="s">
        <v>131</v>
      </c>
    </row>
    <row r="222" s="14" customFormat="1">
      <c r="A222" s="14"/>
      <c r="B222" s="254"/>
      <c r="C222" s="255"/>
      <c r="D222" s="239" t="s">
        <v>142</v>
      </c>
      <c r="E222" s="256" t="s">
        <v>1</v>
      </c>
      <c r="F222" s="257" t="s">
        <v>966</v>
      </c>
      <c r="G222" s="255"/>
      <c r="H222" s="258">
        <v>1.3680000000000001</v>
      </c>
      <c r="I222" s="259"/>
      <c r="J222" s="255"/>
      <c r="K222" s="255"/>
      <c r="L222" s="260"/>
      <c r="M222" s="261"/>
      <c r="N222" s="262"/>
      <c r="O222" s="262"/>
      <c r="P222" s="262"/>
      <c r="Q222" s="262"/>
      <c r="R222" s="262"/>
      <c r="S222" s="262"/>
      <c r="T222" s="26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4" t="s">
        <v>142</v>
      </c>
      <c r="AU222" s="264" t="s">
        <v>82</v>
      </c>
      <c r="AV222" s="14" t="s">
        <v>82</v>
      </c>
      <c r="AW222" s="14" t="s">
        <v>30</v>
      </c>
      <c r="AX222" s="14" t="s">
        <v>73</v>
      </c>
      <c r="AY222" s="264" t="s">
        <v>131</v>
      </c>
    </row>
    <row r="223" s="15" customFormat="1">
      <c r="A223" s="15"/>
      <c r="B223" s="265"/>
      <c r="C223" s="266"/>
      <c r="D223" s="239" t="s">
        <v>142</v>
      </c>
      <c r="E223" s="267" t="s">
        <v>1</v>
      </c>
      <c r="F223" s="268" t="s">
        <v>147</v>
      </c>
      <c r="G223" s="266"/>
      <c r="H223" s="269">
        <v>2.7679999999999998</v>
      </c>
      <c r="I223" s="270"/>
      <c r="J223" s="266"/>
      <c r="K223" s="266"/>
      <c r="L223" s="271"/>
      <c r="M223" s="272"/>
      <c r="N223" s="273"/>
      <c r="O223" s="273"/>
      <c r="P223" s="273"/>
      <c r="Q223" s="273"/>
      <c r="R223" s="273"/>
      <c r="S223" s="273"/>
      <c r="T223" s="274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75" t="s">
        <v>142</v>
      </c>
      <c r="AU223" s="275" t="s">
        <v>82</v>
      </c>
      <c r="AV223" s="15" t="s">
        <v>138</v>
      </c>
      <c r="AW223" s="15" t="s">
        <v>30</v>
      </c>
      <c r="AX223" s="15" t="s">
        <v>80</v>
      </c>
      <c r="AY223" s="275" t="s">
        <v>131</v>
      </c>
    </row>
    <row r="224" s="2" customFormat="1">
      <c r="A224" s="38"/>
      <c r="B224" s="39"/>
      <c r="C224" s="226" t="s">
        <v>250</v>
      </c>
      <c r="D224" s="226" t="s">
        <v>133</v>
      </c>
      <c r="E224" s="227" t="s">
        <v>815</v>
      </c>
      <c r="F224" s="228" t="s">
        <v>816</v>
      </c>
      <c r="G224" s="229" t="s">
        <v>817</v>
      </c>
      <c r="H224" s="230">
        <v>2</v>
      </c>
      <c r="I224" s="231"/>
      <c r="J224" s="232">
        <f>ROUND(I224*H224,2)</f>
        <v>0</v>
      </c>
      <c r="K224" s="228" t="s">
        <v>714</v>
      </c>
      <c r="L224" s="44"/>
      <c r="M224" s="233" t="s">
        <v>1</v>
      </c>
      <c r="N224" s="234" t="s">
        <v>38</v>
      </c>
      <c r="O224" s="91"/>
      <c r="P224" s="235">
        <f>O224*H224</f>
        <v>0</v>
      </c>
      <c r="Q224" s="235">
        <v>0</v>
      </c>
      <c r="R224" s="235">
        <f>Q224*H224</f>
        <v>0</v>
      </c>
      <c r="S224" s="235">
        <v>0</v>
      </c>
      <c r="T224" s="23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7" t="s">
        <v>138</v>
      </c>
      <c r="AT224" s="237" t="s">
        <v>133</v>
      </c>
      <c r="AU224" s="237" t="s">
        <v>82</v>
      </c>
      <c r="AY224" s="17" t="s">
        <v>131</v>
      </c>
      <c r="BE224" s="238">
        <f>IF(N224="základní",J224,0)</f>
        <v>0</v>
      </c>
      <c r="BF224" s="238">
        <f>IF(N224="snížená",J224,0)</f>
        <v>0</v>
      </c>
      <c r="BG224" s="238">
        <f>IF(N224="zákl. přenesená",J224,0)</f>
        <v>0</v>
      </c>
      <c r="BH224" s="238">
        <f>IF(N224="sníž. přenesená",J224,0)</f>
        <v>0</v>
      </c>
      <c r="BI224" s="238">
        <f>IF(N224="nulová",J224,0)</f>
        <v>0</v>
      </c>
      <c r="BJ224" s="17" t="s">
        <v>80</v>
      </c>
      <c r="BK224" s="238">
        <f>ROUND(I224*H224,2)</f>
        <v>0</v>
      </c>
      <c r="BL224" s="17" t="s">
        <v>138</v>
      </c>
      <c r="BM224" s="237" t="s">
        <v>967</v>
      </c>
    </row>
    <row r="225" s="2" customFormat="1">
      <c r="A225" s="38"/>
      <c r="B225" s="39"/>
      <c r="C225" s="40"/>
      <c r="D225" s="239" t="s">
        <v>140</v>
      </c>
      <c r="E225" s="40"/>
      <c r="F225" s="240" t="s">
        <v>819</v>
      </c>
      <c r="G225" s="40"/>
      <c r="H225" s="40"/>
      <c r="I225" s="241"/>
      <c r="J225" s="40"/>
      <c r="K225" s="40"/>
      <c r="L225" s="44"/>
      <c r="M225" s="242"/>
      <c r="N225" s="243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140</v>
      </c>
      <c r="AU225" s="17" t="s">
        <v>82</v>
      </c>
    </row>
    <row r="226" s="2" customFormat="1">
      <c r="A226" s="38"/>
      <c r="B226" s="39"/>
      <c r="C226" s="40"/>
      <c r="D226" s="239" t="s">
        <v>162</v>
      </c>
      <c r="E226" s="40"/>
      <c r="F226" s="276" t="s">
        <v>968</v>
      </c>
      <c r="G226" s="40"/>
      <c r="H226" s="40"/>
      <c r="I226" s="241"/>
      <c r="J226" s="40"/>
      <c r="K226" s="40"/>
      <c r="L226" s="44"/>
      <c r="M226" s="242"/>
      <c r="N226" s="243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162</v>
      </c>
      <c r="AU226" s="17" t="s">
        <v>82</v>
      </c>
    </row>
    <row r="227" s="14" customFormat="1">
      <c r="A227" s="14"/>
      <c r="B227" s="254"/>
      <c r="C227" s="255"/>
      <c r="D227" s="239" t="s">
        <v>142</v>
      </c>
      <c r="E227" s="256" t="s">
        <v>1</v>
      </c>
      <c r="F227" s="257" t="s">
        <v>969</v>
      </c>
      <c r="G227" s="255"/>
      <c r="H227" s="258">
        <v>2</v>
      </c>
      <c r="I227" s="259"/>
      <c r="J227" s="255"/>
      <c r="K227" s="255"/>
      <c r="L227" s="260"/>
      <c r="M227" s="261"/>
      <c r="N227" s="262"/>
      <c r="O227" s="262"/>
      <c r="P227" s="262"/>
      <c r="Q227" s="262"/>
      <c r="R227" s="262"/>
      <c r="S227" s="262"/>
      <c r="T227" s="26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4" t="s">
        <v>142</v>
      </c>
      <c r="AU227" s="264" t="s">
        <v>82</v>
      </c>
      <c r="AV227" s="14" t="s">
        <v>82</v>
      </c>
      <c r="AW227" s="14" t="s">
        <v>30</v>
      </c>
      <c r="AX227" s="14" t="s">
        <v>73</v>
      </c>
      <c r="AY227" s="264" t="s">
        <v>131</v>
      </c>
    </row>
    <row r="228" s="15" customFormat="1">
      <c r="A228" s="15"/>
      <c r="B228" s="265"/>
      <c r="C228" s="266"/>
      <c r="D228" s="239" t="s">
        <v>142</v>
      </c>
      <c r="E228" s="267" t="s">
        <v>1</v>
      </c>
      <c r="F228" s="268" t="s">
        <v>147</v>
      </c>
      <c r="G228" s="266"/>
      <c r="H228" s="269">
        <v>2</v>
      </c>
      <c r="I228" s="270"/>
      <c r="J228" s="266"/>
      <c r="K228" s="266"/>
      <c r="L228" s="271"/>
      <c r="M228" s="272"/>
      <c r="N228" s="273"/>
      <c r="O228" s="273"/>
      <c r="P228" s="273"/>
      <c r="Q228" s="273"/>
      <c r="R228" s="273"/>
      <c r="S228" s="273"/>
      <c r="T228" s="274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75" t="s">
        <v>142</v>
      </c>
      <c r="AU228" s="275" t="s">
        <v>82</v>
      </c>
      <c r="AV228" s="15" t="s">
        <v>138</v>
      </c>
      <c r="AW228" s="15" t="s">
        <v>30</v>
      </c>
      <c r="AX228" s="15" t="s">
        <v>80</v>
      </c>
      <c r="AY228" s="275" t="s">
        <v>131</v>
      </c>
    </row>
    <row r="229" s="2" customFormat="1">
      <c r="A229" s="38"/>
      <c r="B229" s="39"/>
      <c r="C229" s="226" t="s">
        <v>259</v>
      </c>
      <c r="D229" s="226" t="s">
        <v>133</v>
      </c>
      <c r="E229" s="227" t="s">
        <v>822</v>
      </c>
      <c r="F229" s="228" t="s">
        <v>823</v>
      </c>
      <c r="G229" s="229" t="s">
        <v>817</v>
      </c>
      <c r="H229" s="230">
        <v>2</v>
      </c>
      <c r="I229" s="231"/>
      <c r="J229" s="232">
        <f>ROUND(I229*H229,2)</f>
        <v>0</v>
      </c>
      <c r="K229" s="228" t="s">
        <v>714</v>
      </c>
      <c r="L229" s="44"/>
      <c r="M229" s="233" t="s">
        <v>1</v>
      </c>
      <c r="N229" s="234" t="s">
        <v>38</v>
      </c>
      <c r="O229" s="91"/>
      <c r="P229" s="235">
        <f>O229*H229</f>
        <v>0</v>
      </c>
      <c r="Q229" s="235">
        <v>0</v>
      </c>
      <c r="R229" s="235">
        <f>Q229*H229</f>
        <v>0</v>
      </c>
      <c r="S229" s="235">
        <v>0</v>
      </c>
      <c r="T229" s="236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7" t="s">
        <v>138</v>
      </c>
      <c r="AT229" s="237" t="s">
        <v>133</v>
      </c>
      <c r="AU229" s="237" t="s">
        <v>82</v>
      </c>
      <c r="AY229" s="17" t="s">
        <v>131</v>
      </c>
      <c r="BE229" s="238">
        <f>IF(N229="základní",J229,0)</f>
        <v>0</v>
      </c>
      <c r="BF229" s="238">
        <f>IF(N229="snížená",J229,0)</f>
        <v>0</v>
      </c>
      <c r="BG229" s="238">
        <f>IF(N229="zákl. přenesená",J229,0)</f>
        <v>0</v>
      </c>
      <c r="BH229" s="238">
        <f>IF(N229="sníž. přenesená",J229,0)</f>
        <v>0</v>
      </c>
      <c r="BI229" s="238">
        <f>IF(N229="nulová",J229,0)</f>
        <v>0</v>
      </c>
      <c r="BJ229" s="17" t="s">
        <v>80</v>
      </c>
      <c r="BK229" s="238">
        <f>ROUND(I229*H229,2)</f>
        <v>0</v>
      </c>
      <c r="BL229" s="17" t="s">
        <v>138</v>
      </c>
      <c r="BM229" s="237" t="s">
        <v>970</v>
      </c>
    </row>
    <row r="230" s="2" customFormat="1">
      <c r="A230" s="38"/>
      <c r="B230" s="39"/>
      <c r="C230" s="40"/>
      <c r="D230" s="239" t="s">
        <v>140</v>
      </c>
      <c r="E230" s="40"/>
      <c r="F230" s="240" t="s">
        <v>825</v>
      </c>
      <c r="G230" s="40"/>
      <c r="H230" s="40"/>
      <c r="I230" s="241"/>
      <c r="J230" s="40"/>
      <c r="K230" s="40"/>
      <c r="L230" s="44"/>
      <c r="M230" s="242"/>
      <c r="N230" s="243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140</v>
      </c>
      <c r="AU230" s="17" t="s">
        <v>82</v>
      </c>
    </row>
    <row r="231" s="2" customFormat="1">
      <c r="A231" s="38"/>
      <c r="B231" s="39"/>
      <c r="C231" s="40"/>
      <c r="D231" s="239" t="s">
        <v>162</v>
      </c>
      <c r="E231" s="40"/>
      <c r="F231" s="276" t="s">
        <v>971</v>
      </c>
      <c r="G231" s="40"/>
      <c r="H231" s="40"/>
      <c r="I231" s="241"/>
      <c r="J231" s="40"/>
      <c r="K231" s="40"/>
      <c r="L231" s="44"/>
      <c r="M231" s="242"/>
      <c r="N231" s="243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162</v>
      </c>
      <c r="AU231" s="17" t="s">
        <v>82</v>
      </c>
    </row>
    <row r="232" s="14" customFormat="1">
      <c r="A232" s="14"/>
      <c r="B232" s="254"/>
      <c r="C232" s="255"/>
      <c r="D232" s="239" t="s">
        <v>142</v>
      </c>
      <c r="E232" s="256" t="s">
        <v>1</v>
      </c>
      <c r="F232" s="257" t="s">
        <v>972</v>
      </c>
      <c r="G232" s="255"/>
      <c r="H232" s="258">
        <v>2</v>
      </c>
      <c r="I232" s="259"/>
      <c r="J232" s="255"/>
      <c r="K232" s="255"/>
      <c r="L232" s="260"/>
      <c r="M232" s="261"/>
      <c r="N232" s="262"/>
      <c r="O232" s="262"/>
      <c r="P232" s="262"/>
      <c r="Q232" s="262"/>
      <c r="R232" s="262"/>
      <c r="S232" s="262"/>
      <c r="T232" s="26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64" t="s">
        <v>142</v>
      </c>
      <c r="AU232" s="264" t="s">
        <v>82</v>
      </c>
      <c r="AV232" s="14" t="s">
        <v>82</v>
      </c>
      <c r="AW232" s="14" t="s">
        <v>30</v>
      </c>
      <c r="AX232" s="14" t="s">
        <v>73</v>
      </c>
      <c r="AY232" s="264" t="s">
        <v>131</v>
      </c>
    </row>
    <row r="233" s="15" customFormat="1">
      <c r="A233" s="15"/>
      <c r="B233" s="265"/>
      <c r="C233" s="266"/>
      <c r="D233" s="239" t="s">
        <v>142</v>
      </c>
      <c r="E233" s="267" t="s">
        <v>1</v>
      </c>
      <c r="F233" s="268" t="s">
        <v>147</v>
      </c>
      <c r="G233" s="266"/>
      <c r="H233" s="269">
        <v>2</v>
      </c>
      <c r="I233" s="270"/>
      <c r="J233" s="266"/>
      <c r="K233" s="266"/>
      <c r="L233" s="271"/>
      <c r="M233" s="272"/>
      <c r="N233" s="273"/>
      <c r="O233" s="273"/>
      <c r="P233" s="273"/>
      <c r="Q233" s="273"/>
      <c r="R233" s="273"/>
      <c r="S233" s="273"/>
      <c r="T233" s="274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75" t="s">
        <v>142</v>
      </c>
      <c r="AU233" s="275" t="s">
        <v>82</v>
      </c>
      <c r="AV233" s="15" t="s">
        <v>138</v>
      </c>
      <c r="AW233" s="15" t="s">
        <v>30</v>
      </c>
      <c r="AX233" s="15" t="s">
        <v>80</v>
      </c>
      <c r="AY233" s="275" t="s">
        <v>131</v>
      </c>
    </row>
    <row r="234" s="2" customFormat="1">
      <c r="A234" s="38"/>
      <c r="B234" s="39"/>
      <c r="C234" s="226" t="s">
        <v>265</v>
      </c>
      <c r="D234" s="226" t="s">
        <v>133</v>
      </c>
      <c r="E234" s="227" t="s">
        <v>828</v>
      </c>
      <c r="F234" s="228" t="s">
        <v>829</v>
      </c>
      <c r="G234" s="229" t="s">
        <v>817</v>
      </c>
      <c r="H234" s="230">
        <v>2</v>
      </c>
      <c r="I234" s="231"/>
      <c r="J234" s="232">
        <f>ROUND(I234*H234,2)</f>
        <v>0</v>
      </c>
      <c r="K234" s="228" t="s">
        <v>714</v>
      </c>
      <c r="L234" s="44"/>
      <c r="M234" s="233" t="s">
        <v>1</v>
      </c>
      <c r="N234" s="234" t="s">
        <v>38</v>
      </c>
      <c r="O234" s="91"/>
      <c r="P234" s="235">
        <f>O234*H234</f>
        <v>0</v>
      </c>
      <c r="Q234" s="235">
        <v>0</v>
      </c>
      <c r="R234" s="235">
        <f>Q234*H234</f>
        <v>0</v>
      </c>
      <c r="S234" s="235">
        <v>0</v>
      </c>
      <c r="T234" s="23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7" t="s">
        <v>138</v>
      </c>
      <c r="AT234" s="237" t="s">
        <v>133</v>
      </c>
      <c r="AU234" s="237" t="s">
        <v>82</v>
      </c>
      <c r="AY234" s="17" t="s">
        <v>131</v>
      </c>
      <c r="BE234" s="238">
        <f>IF(N234="základní",J234,0)</f>
        <v>0</v>
      </c>
      <c r="BF234" s="238">
        <f>IF(N234="snížená",J234,0)</f>
        <v>0</v>
      </c>
      <c r="BG234" s="238">
        <f>IF(N234="zákl. přenesená",J234,0)</f>
        <v>0</v>
      </c>
      <c r="BH234" s="238">
        <f>IF(N234="sníž. přenesená",J234,0)</f>
        <v>0</v>
      </c>
      <c r="BI234" s="238">
        <f>IF(N234="nulová",J234,0)</f>
        <v>0</v>
      </c>
      <c r="BJ234" s="17" t="s">
        <v>80</v>
      </c>
      <c r="BK234" s="238">
        <f>ROUND(I234*H234,2)</f>
        <v>0</v>
      </c>
      <c r="BL234" s="17" t="s">
        <v>138</v>
      </c>
      <c r="BM234" s="237" t="s">
        <v>973</v>
      </c>
    </row>
    <row r="235" s="2" customFormat="1">
      <c r="A235" s="38"/>
      <c r="B235" s="39"/>
      <c r="C235" s="40"/>
      <c r="D235" s="239" t="s">
        <v>140</v>
      </c>
      <c r="E235" s="40"/>
      <c r="F235" s="240" t="s">
        <v>831</v>
      </c>
      <c r="G235" s="40"/>
      <c r="H235" s="40"/>
      <c r="I235" s="241"/>
      <c r="J235" s="40"/>
      <c r="K235" s="40"/>
      <c r="L235" s="44"/>
      <c r="M235" s="242"/>
      <c r="N235" s="243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140</v>
      </c>
      <c r="AU235" s="17" t="s">
        <v>82</v>
      </c>
    </row>
    <row r="236" s="2" customFormat="1">
      <c r="A236" s="38"/>
      <c r="B236" s="39"/>
      <c r="C236" s="40"/>
      <c r="D236" s="239" t="s">
        <v>162</v>
      </c>
      <c r="E236" s="40"/>
      <c r="F236" s="276" t="s">
        <v>974</v>
      </c>
      <c r="G236" s="40"/>
      <c r="H236" s="40"/>
      <c r="I236" s="241"/>
      <c r="J236" s="40"/>
      <c r="K236" s="40"/>
      <c r="L236" s="44"/>
      <c r="M236" s="242"/>
      <c r="N236" s="243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162</v>
      </c>
      <c r="AU236" s="17" t="s">
        <v>82</v>
      </c>
    </row>
    <row r="237" s="14" customFormat="1">
      <c r="A237" s="14"/>
      <c r="B237" s="254"/>
      <c r="C237" s="255"/>
      <c r="D237" s="239" t="s">
        <v>142</v>
      </c>
      <c r="E237" s="256" t="s">
        <v>1</v>
      </c>
      <c r="F237" s="257" t="s">
        <v>972</v>
      </c>
      <c r="G237" s="255"/>
      <c r="H237" s="258">
        <v>2</v>
      </c>
      <c r="I237" s="259"/>
      <c r="J237" s="255"/>
      <c r="K237" s="255"/>
      <c r="L237" s="260"/>
      <c r="M237" s="261"/>
      <c r="N237" s="262"/>
      <c r="O237" s="262"/>
      <c r="P237" s="262"/>
      <c r="Q237" s="262"/>
      <c r="R237" s="262"/>
      <c r="S237" s="262"/>
      <c r="T237" s="26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4" t="s">
        <v>142</v>
      </c>
      <c r="AU237" s="264" t="s">
        <v>82</v>
      </c>
      <c r="AV237" s="14" t="s">
        <v>82</v>
      </c>
      <c r="AW237" s="14" t="s">
        <v>30</v>
      </c>
      <c r="AX237" s="14" t="s">
        <v>73</v>
      </c>
      <c r="AY237" s="264" t="s">
        <v>131</v>
      </c>
    </row>
    <row r="238" s="15" customFormat="1">
      <c r="A238" s="15"/>
      <c r="B238" s="265"/>
      <c r="C238" s="266"/>
      <c r="D238" s="239" t="s">
        <v>142</v>
      </c>
      <c r="E238" s="267" t="s">
        <v>1</v>
      </c>
      <c r="F238" s="268" t="s">
        <v>147</v>
      </c>
      <c r="G238" s="266"/>
      <c r="H238" s="269">
        <v>2</v>
      </c>
      <c r="I238" s="270"/>
      <c r="J238" s="266"/>
      <c r="K238" s="266"/>
      <c r="L238" s="271"/>
      <c r="M238" s="272"/>
      <c r="N238" s="273"/>
      <c r="O238" s="273"/>
      <c r="P238" s="273"/>
      <c r="Q238" s="273"/>
      <c r="R238" s="273"/>
      <c r="S238" s="273"/>
      <c r="T238" s="274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75" t="s">
        <v>142</v>
      </c>
      <c r="AU238" s="275" t="s">
        <v>82</v>
      </c>
      <c r="AV238" s="15" t="s">
        <v>138</v>
      </c>
      <c r="AW238" s="15" t="s">
        <v>30</v>
      </c>
      <c r="AX238" s="15" t="s">
        <v>80</v>
      </c>
      <c r="AY238" s="275" t="s">
        <v>131</v>
      </c>
    </row>
    <row r="239" s="2" customFormat="1">
      <c r="A239" s="38"/>
      <c r="B239" s="39"/>
      <c r="C239" s="226" t="s">
        <v>7</v>
      </c>
      <c r="D239" s="226" t="s">
        <v>133</v>
      </c>
      <c r="E239" s="227" t="s">
        <v>833</v>
      </c>
      <c r="F239" s="228" t="s">
        <v>834</v>
      </c>
      <c r="G239" s="229" t="s">
        <v>155</v>
      </c>
      <c r="H239" s="230">
        <v>232</v>
      </c>
      <c r="I239" s="231"/>
      <c r="J239" s="232">
        <f>ROUND(I239*H239,2)</f>
        <v>0</v>
      </c>
      <c r="K239" s="228" t="s">
        <v>714</v>
      </c>
      <c r="L239" s="44"/>
      <c r="M239" s="233" t="s">
        <v>1</v>
      </c>
      <c r="N239" s="234" t="s">
        <v>38</v>
      </c>
      <c r="O239" s="91"/>
      <c r="P239" s="235">
        <f>O239*H239</f>
        <v>0</v>
      </c>
      <c r="Q239" s="235">
        <v>0</v>
      </c>
      <c r="R239" s="235">
        <f>Q239*H239</f>
        <v>0</v>
      </c>
      <c r="S239" s="235">
        <v>0</v>
      </c>
      <c r="T239" s="236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7" t="s">
        <v>138</v>
      </c>
      <c r="AT239" s="237" t="s">
        <v>133</v>
      </c>
      <c r="AU239" s="237" t="s">
        <v>82</v>
      </c>
      <c r="AY239" s="17" t="s">
        <v>131</v>
      </c>
      <c r="BE239" s="238">
        <f>IF(N239="základní",J239,0)</f>
        <v>0</v>
      </c>
      <c r="BF239" s="238">
        <f>IF(N239="snížená",J239,0)</f>
        <v>0</v>
      </c>
      <c r="BG239" s="238">
        <f>IF(N239="zákl. přenesená",J239,0)</f>
        <v>0</v>
      </c>
      <c r="BH239" s="238">
        <f>IF(N239="sníž. přenesená",J239,0)</f>
        <v>0</v>
      </c>
      <c r="BI239" s="238">
        <f>IF(N239="nulová",J239,0)</f>
        <v>0</v>
      </c>
      <c r="BJ239" s="17" t="s">
        <v>80</v>
      </c>
      <c r="BK239" s="238">
        <f>ROUND(I239*H239,2)</f>
        <v>0</v>
      </c>
      <c r="BL239" s="17" t="s">
        <v>138</v>
      </c>
      <c r="BM239" s="237" t="s">
        <v>975</v>
      </c>
    </row>
    <row r="240" s="2" customFormat="1">
      <c r="A240" s="38"/>
      <c r="B240" s="39"/>
      <c r="C240" s="40"/>
      <c r="D240" s="239" t="s">
        <v>140</v>
      </c>
      <c r="E240" s="40"/>
      <c r="F240" s="240" t="s">
        <v>836</v>
      </c>
      <c r="G240" s="40"/>
      <c r="H240" s="40"/>
      <c r="I240" s="241"/>
      <c r="J240" s="40"/>
      <c r="K240" s="40"/>
      <c r="L240" s="44"/>
      <c r="M240" s="242"/>
      <c r="N240" s="243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140</v>
      </c>
      <c r="AU240" s="17" t="s">
        <v>82</v>
      </c>
    </row>
    <row r="241" s="2" customFormat="1">
      <c r="A241" s="38"/>
      <c r="B241" s="39"/>
      <c r="C241" s="40"/>
      <c r="D241" s="239" t="s">
        <v>162</v>
      </c>
      <c r="E241" s="40"/>
      <c r="F241" s="276" t="s">
        <v>976</v>
      </c>
      <c r="G241" s="40"/>
      <c r="H241" s="40"/>
      <c r="I241" s="241"/>
      <c r="J241" s="40"/>
      <c r="K241" s="40"/>
      <c r="L241" s="44"/>
      <c r="M241" s="242"/>
      <c r="N241" s="243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162</v>
      </c>
      <c r="AU241" s="17" t="s">
        <v>82</v>
      </c>
    </row>
    <row r="242" s="14" customFormat="1">
      <c r="A242" s="14"/>
      <c r="B242" s="254"/>
      <c r="C242" s="255"/>
      <c r="D242" s="239" t="s">
        <v>142</v>
      </c>
      <c r="E242" s="256" t="s">
        <v>1</v>
      </c>
      <c r="F242" s="257" t="s">
        <v>977</v>
      </c>
      <c r="G242" s="255"/>
      <c r="H242" s="258">
        <v>232</v>
      </c>
      <c r="I242" s="259"/>
      <c r="J242" s="255"/>
      <c r="K242" s="255"/>
      <c r="L242" s="260"/>
      <c r="M242" s="261"/>
      <c r="N242" s="262"/>
      <c r="O242" s="262"/>
      <c r="P242" s="262"/>
      <c r="Q242" s="262"/>
      <c r="R242" s="262"/>
      <c r="S242" s="262"/>
      <c r="T242" s="263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4" t="s">
        <v>142</v>
      </c>
      <c r="AU242" s="264" t="s">
        <v>82</v>
      </c>
      <c r="AV242" s="14" t="s">
        <v>82</v>
      </c>
      <c r="AW242" s="14" t="s">
        <v>30</v>
      </c>
      <c r="AX242" s="14" t="s">
        <v>73</v>
      </c>
      <c r="AY242" s="264" t="s">
        <v>131</v>
      </c>
    </row>
    <row r="243" s="15" customFormat="1">
      <c r="A243" s="15"/>
      <c r="B243" s="265"/>
      <c r="C243" s="266"/>
      <c r="D243" s="239" t="s">
        <v>142</v>
      </c>
      <c r="E243" s="267" t="s">
        <v>1</v>
      </c>
      <c r="F243" s="268" t="s">
        <v>147</v>
      </c>
      <c r="G243" s="266"/>
      <c r="H243" s="269">
        <v>232</v>
      </c>
      <c r="I243" s="270"/>
      <c r="J243" s="266"/>
      <c r="K243" s="266"/>
      <c r="L243" s="271"/>
      <c r="M243" s="272"/>
      <c r="N243" s="273"/>
      <c r="O243" s="273"/>
      <c r="P243" s="273"/>
      <c r="Q243" s="273"/>
      <c r="R243" s="273"/>
      <c r="S243" s="273"/>
      <c r="T243" s="274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75" t="s">
        <v>142</v>
      </c>
      <c r="AU243" s="275" t="s">
        <v>82</v>
      </c>
      <c r="AV243" s="15" t="s">
        <v>138</v>
      </c>
      <c r="AW243" s="15" t="s">
        <v>30</v>
      </c>
      <c r="AX243" s="15" t="s">
        <v>80</v>
      </c>
      <c r="AY243" s="275" t="s">
        <v>131</v>
      </c>
    </row>
    <row r="244" s="2" customFormat="1">
      <c r="A244" s="38"/>
      <c r="B244" s="39"/>
      <c r="C244" s="226" t="s">
        <v>275</v>
      </c>
      <c r="D244" s="226" t="s">
        <v>133</v>
      </c>
      <c r="E244" s="227" t="s">
        <v>839</v>
      </c>
      <c r="F244" s="228" t="s">
        <v>840</v>
      </c>
      <c r="G244" s="229" t="s">
        <v>155</v>
      </c>
      <c r="H244" s="230">
        <v>232</v>
      </c>
      <c r="I244" s="231"/>
      <c r="J244" s="232">
        <f>ROUND(I244*H244,2)</f>
        <v>0</v>
      </c>
      <c r="K244" s="228" t="s">
        <v>714</v>
      </c>
      <c r="L244" s="44"/>
      <c r="M244" s="233" t="s">
        <v>1</v>
      </c>
      <c r="N244" s="234" t="s">
        <v>38</v>
      </c>
      <c r="O244" s="91"/>
      <c r="P244" s="235">
        <f>O244*H244</f>
        <v>0</v>
      </c>
      <c r="Q244" s="235">
        <v>0</v>
      </c>
      <c r="R244" s="235">
        <f>Q244*H244</f>
        <v>0</v>
      </c>
      <c r="S244" s="235">
        <v>0</v>
      </c>
      <c r="T244" s="236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7" t="s">
        <v>138</v>
      </c>
      <c r="AT244" s="237" t="s">
        <v>133</v>
      </c>
      <c r="AU244" s="237" t="s">
        <v>82</v>
      </c>
      <c r="AY244" s="17" t="s">
        <v>131</v>
      </c>
      <c r="BE244" s="238">
        <f>IF(N244="základní",J244,0)</f>
        <v>0</v>
      </c>
      <c r="BF244" s="238">
        <f>IF(N244="snížená",J244,0)</f>
        <v>0</v>
      </c>
      <c r="BG244" s="238">
        <f>IF(N244="zákl. přenesená",J244,0)</f>
        <v>0</v>
      </c>
      <c r="BH244" s="238">
        <f>IF(N244="sníž. přenesená",J244,0)</f>
        <v>0</v>
      </c>
      <c r="BI244" s="238">
        <f>IF(N244="nulová",J244,0)</f>
        <v>0</v>
      </c>
      <c r="BJ244" s="17" t="s">
        <v>80</v>
      </c>
      <c r="BK244" s="238">
        <f>ROUND(I244*H244,2)</f>
        <v>0</v>
      </c>
      <c r="BL244" s="17" t="s">
        <v>138</v>
      </c>
      <c r="BM244" s="237" t="s">
        <v>978</v>
      </c>
    </row>
    <row r="245" s="2" customFormat="1">
      <c r="A245" s="38"/>
      <c r="B245" s="39"/>
      <c r="C245" s="40"/>
      <c r="D245" s="239" t="s">
        <v>140</v>
      </c>
      <c r="E245" s="40"/>
      <c r="F245" s="240" t="s">
        <v>842</v>
      </c>
      <c r="G245" s="40"/>
      <c r="H245" s="40"/>
      <c r="I245" s="241"/>
      <c r="J245" s="40"/>
      <c r="K245" s="40"/>
      <c r="L245" s="44"/>
      <c r="M245" s="242"/>
      <c r="N245" s="243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140</v>
      </c>
      <c r="AU245" s="17" t="s">
        <v>82</v>
      </c>
    </row>
    <row r="246" s="2" customFormat="1">
      <c r="A246" s="38"/>
      <c r="B246" s="39"/>
      <c r="C246" s="40"/>
      <c r="D246" s="239" t="s">
        <v>162</v>
      </c>
      <c r="E246" s="40"/>
      <c r="F246" s="276" t="s">
        <v>979</v>
      </c>
      <c r="G246" s="40"/>
      <c r="H246" s="40"/>
      <c r="I246" s="241"/>
      <c r="J246" s="40"/>
      <c r="K246" s="40"/>
      <c r="L246" s="44"/>
      <c r="M246" s="242"/>
      <c r="N246" s="243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162</v>
      </c>
      <c r="AU246" s="17" t="s">
        <v>82</v>
      </c>
    </row>
    <row r="247" s="14" customFormat="1">
      <c r="A247" s="14"/>
      <c r="B247" s="254"/>
      <c r="C247" s="255"/>
      <c r="D247" s="239" t="s">
        <v>142</v>
      </c>
      <c r="E247" s="256" t="s">
        <v>1</v>
      </c>
      <c r="F247" s="257" t="s">
        <v>980</v>
      </c>
      <c r="G247" s="255"/>
      <c r="H247" s="258">
        <v>232</v>
      </c>
      <c r="I247" s="259"/>
      <c r="J247" s="255"/>
      <c r="K247" s="255"/>
      <c r="L247" s="260"/>
      <c r="M247" s="261"/>
      <c r="N247" s="262"/>
      <c r="O247" s="262"/>
      <c r="P247" s="262"/>
      <c r="Q247" s="262"/>
      <c r="R247" s="262"/>
      <c r="S247" s="262"/>
      <c r="T247" s="26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4" t="s">
        <v>142</v>
      </c>
      <c r="AU247" s="264" t="s">
        <v>82</v>
      </c>
      <c r="AV247" s="14" t="s">
        <v>82</v>
      </c>
      <c r="AW247" s="14" t="s">
        <v>30</v>
      </c>
      <c r="AX247" s="14" t="s">
        <v>73</v>
      </c>
      <c r="AY247" s="264" t="s">
        <v>131</v>
      </c>
    </row>
    <row r="248" s="15" customFormat="1">
      <c r="A248" s="15"/>
      <c r="B248" s="265"/>
      <c r="C248" s="266"/>
      <c r="D248" s="239" t="s">
        <v>142</v>
      </c>
      <c r="E248" s="267" t="s">
        <v>1</v>
      </c>
      <c r="F248" s="268" t="s">
        <v>147</v>
      </c>
      <c r="G248" s="266"/>
      <c r="H248" s="269">
        <v>232</v>
      </c>
      <c r="I248" s="270"/>
      <c r="J248" s="266"/>
      <c r="K248" s="266"/>
      <c r="L248" s="271"/>
      <c r="M248" s="272"/>
      <c r="N248" s="273"/>
      <c r="O248" s="273"/>
      <c r="P248" s="273"/>
      <c r="Q248" s="273"/>
      <c r="R248" s="273"/>
      <c r="S248" s="273"/>
      <c r="T248" s="274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75" t="s">
        <v>142</v>
      </c>
      <c r="AU248" s="275" t="s">
        <v>82</v>
      </c>
      <c r="AV248" s="15" t="s">
        <v>138</v>
      </c>
      <c r="AW248" s="15" t="s">
        <v>30</v>
      </c>
      <c r="AX248" s="15" t="s">
        <v>80</v>
      </c>
      <c r="AY248" s="275" t="s">
        <v>131</v>
      </c>
    </row>
    <row r="249" s="12" customFormat="1" ht="25.92" customHeight="1">
      <c r="A249" s="12"/>
      <c r="B249" s="210"/>
      <c r="C249" s="211"/>
      <c r="D249" s="212" t="s">
        <v>72</v>
      </c>
      <c r="E249" s="213" t="s">
        <v>849</v>
      </c>
      <c r="F249" s="213" t="s">
        <v>850</v>
      </c>
      <c r="G249" s="211"/>
      <c r="H249" s="211"/>
      <c r="I249" s="214"/>
      <c r="J249" s="215">
        <f>BK249</f>
        <v>0</v>
      </c>
      <c r="K249" s="211"/>
      <c r="L249" s="216"/>
      <c r="M249" s="217"/>
      <c r="N249" s="218"/>
      <c r="O249" s="218"/>
      <c r="P249" s="219">
        <f>SUM(P250:P290)</f>
        <v>0</v>
      </c>
      <c r="Q249" s="218"/>
      <c r="R249" s="219">
        <f>SUM(R250:R290)</f>
        <v>214.48876000000001</v>
      </c>
      <c r="S249" s="218"/>
      <c r="T249" s="220">
        <f>SUM(T250:T290)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21" t="s">
        <v>138</v>
      </c>
      <c r="AT249" s="222" t="s">
        <v>72</v>
      </c>
      <c r="AU249" s="222" t="s">
        <v>73</v>
      </c>
      <c r="AY249" s="221" t="s">
        <v>131</v>
      </c>
      <c r="BK249" s="223">
        <f>SUM(BK250:BK290)</f>
        <v>0</v>
      </c>
    </row>
    <row r="250" s="2" customFormat="1">
      <c r="A250" s="38"/>
      <c r="B250" s="39"/>
      <c r="C250" s="226" t="s">
        <v>283</v>
      </c>
      <c r="D250" s="226" t="s">
        <v>133</v>
      </c>
      <c r="E250" s="227" t="s">
        <v>981</v>
      </c>
      <c r="F250" s="228" t="s">
        <v>982</v>
      </c>
      <c r="G250" s="229" t="s">
        <v>377</v>
      </c>
      <c r="H250" s="230">
        <v>1</v>
      </c>
      <c r="I250" s="231"/>
      <c r="J250" s="232">
        <f>ROUND(I250*H250,2)</f>
        <v>0</v>
      </c>
      <c r="K250" s="228" t="s">
        <v>714</v>
      </c>
      <c r="L250" s="44"/>
      <c r="M250" s="233" t="s">
        <v>1</v>
      </c>
      <c r="N250" s="234" t="s">
        <v>38</v>
      </c>
      <c r="O250" s="91"/>
      <c r="P250" s="235">
        <f>O250*H250</f>
        <v>0</v>
      </c>
      <c r="Q250" s="235">
        <v>0</v>
      </c>
      <c r="R250" s="235">
        <f>Q250*H250</f>
        <v>0</v>
      </c>
      <c r="S250" s="235">
        <v>0</v>
      </c>
      <c r="T250" s="23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7" t="s">
        <v>853</v>
      </c>
      <c r="AT250" s="237" t="s">
        <v>133</v>
      </c>
      <c r="AU250" s="237" t="s">
        <v>80</v>
      </c>
      <c r="AY250" s="17" t="s">
        <v>131</v>
      </c>
      <c r="BE250" s="238">
        <f>IF(N250="základní",J250,0)</f>
        <v>0</v>
      </c>
      <c r="BF250" s="238">
        <f>IF(N250="snížená",J250,0)</f>
        <v>0</v>
      </c>
      <c r="BG250" s="238">
        <f>IF(N250="zákl. přenesená",J250,0)</f>
        <v>0</v>
      </c>
      <c r="BH250" s="238">
        <f>IF(N250="sníž. přenesená",J250,0)</f>
        <v>0</v>
      </c>
      <c r="BI250" s="238">
        <f>IF(N250="nulová",J250,0)</f>
        <v>0</v>
      </c>
      <c r="BJ250" s="17" t="s">
        <v>80</v>
      </c>
      <c r="BK250" s="238">
        <f>ROUND(I250*H250,2)</f>
        <v>0</v>
      </c>
      <c r="BL250" s="17" t="s">
        <v>853</v>
      </c>
      <c r="BM250" s="237" t="s">
        <v>983</v>
      </c>
    </row>
    <row r="251" s="2" customFormat="1">
      <c r="A251" s="38"/>
      <c r="B251" s="39"/>
      <c r="C251" s="40"/>
      <c r="D251" s="239" t="s">
        <v>140</v>
      </c>
      <c r="E251" s="40"/>
      <c r="F251" s="240" t="s">
        <v>984</v>
      </c>
      <c r="G251" s="40"/>
      <c r="H251" s="40"/>
      <c r="I251" s="241"/>
      <c r="J251" s="40"/>
      <c r="K251" s="40"/>
      <c r="L251" s="44"/>
      <c r="M251" s="242"/>
      <c r="N251" s="243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140</v>
      </c>
      <c r="AU251" s="17" t="s">
        <v>80</v>
      </c>
    </row>
    <row r="252" s="2" customFormat="1">
      <c r="A252" s="38"/>
      <c r="B252" s="39"/>
      <c r="C252" s="40"/>
      <c r="D252" s="239" t="s">
        <v>162</v>
      </c>
      <c r="E252" s="40"/>
      <c r="F252" s="276" t="s">
        <v>985</v>
      </c>
      <c r="G252" s="40"/>
      <c r="H252" s="40"/>
      <c r="I252" s="241"/>
      <c r="J252" s="40"/>
      <c r="K252" s="40"/>
      <c r="L252" s="44"/>
      <c r="M252" s="242"/>
      <c r="N252" s="243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162</v>
      </c>
      <c r="AU252" s="17" t="s">
        <v>80</v>
      </c>
    </row>
    <row r="253" s="2" customFormat="1" ht="55.5" customHeight="1">
      <c r="A253" s="38"/>
      <c r="B253" s="39"/>
      <c r="C253" s="226" t="s">
        <v>288</v>
      </c>
      <c r="D253" s="226" t="s">
        <v>133</v>
      </c>
      <c r="E253" s="227" t="s">
        <v>851</v>
      </c>
      <c r="F253" s="228" t="s">
        <v>852</v>
      </c>
      <c r="G253" s="229" t="s">
        <v>246</v>
      </c>
      <c r="H253" s="230">
        <v>123.03400000000001</v>
      </c>
      <c r="I253" s="231"/>
      <c r="J253" s="232">
        <f>ROUND(I253*H253,2)</f>
        <v>0</v>
      </c>
      <c r="K253" s="228" t="s">
        <v>714</v>
      </c>
      <c r="L253" s="44"/>
      <c r="M253" s="233" t="s">
        <v>1</v>
      </c>
      <c r="N253" s="234" t="s">
        <v>38</v>
      </c>
      <c r="O253" s="91"/>
      <c r="P253" s="235">
        <f>O253*H253</f>
        <v>0</v>
      </c>
      <c r="Q253" s="235">
        <v>0</v>
      </c>
      <c r="R253" s="235">
        <f>Q253*H253</f>
        <v>0</v>
      </c>
      <c r="S253" s="235">
        <v>0</v>
      </c>
      <c r="T253" s="23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7" t="s">
        <v>853</v>
      </c>
      <c r="AT253" s="237" t="s">
        <v>133</v>
      </c>
      <c r="AU253" s="237" t="s">
        <v>80</v>
      </c>
      <c r="AY253" s="17" t="s">
        <v>131</v>
      </c>
      <c r="BE253" s="238">
        <f>IF(N253="základní",J253,0)</f>
        <v>0</v>
      </c>
      <c r="BF253" s="238">
        <f>IF(N253="snížená",J253,0)</f>
        <v>0</v>
      </c>
      <c r="BG253" s="238">
        <f>IF(N253="zákl. přenesená",J253,0)</f>
        <v>0</v>
      </c>
      <c r="BH253" s="238">
        <f>IF(N253="sníž. přenesená",J253,0)</f>
        <v>0</v>
      </c>
      <c r="BI253" s="238">
        <f>IF(N253="nulová",J253,0)</f>
        <v>0</v>
      </c>
      <c r="BJ253" s="17" t="s">
        <v>80</v>
      </c>
      <c r="BK253" s="238">
        <f>ROUND(I253*H253,2)</f>
        <v>0</v>
      </c>
      <c r="BL253" s="17" t="s">
        <v>853</v>
      </c>
      <c r="BM253" s="237" t="s">
        <v>986</v>
      </c>
    </row>
    <row r="254" s="2" customFormat="1">
      <c r="A254" s="38"/>
      <c r="B254" s="39"/>
      <c r="C254" s="40"/>
      <c r="D254" s="239" t="s">
        <v>140</v>
      </c>
      <c r="E254" s="40"/>
      <c r="F254" s="240" t="s">
        <v>855</v>
      </c>
      <c r="G254" s="40"/>
      <c r="H254" s="40"/>
      <c r="I254" s="241"/>
      <c r="J254" s="40"/>
      <c r="K254" s="40"/>
      <c r="L254" s="44"/>
      <c r="M254" s="242"/>
      <c r="N254" s="243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140</v>
      </c>
      <c r="AU254" s="17" t="s">
        <v>80</v>
      </c>
    </row>
    <row r="255" s="2" customFormat="1">
      <c r="A255" s="38"/>
      <c r="B255" s="39"/>
      <c r="C255" s="40"/>
      <c r="D255" s="239" t="s">
        <v>162</v>
      </c>
      <c r="E255" s="40"/>
      <c r="F255" s="276" t="s">
        <v>856</v>
      </c>
      <c r="G255" s="40"/>
      <c r="H255" s="40"/>
      <c r="I255" s="241"/>
      <c r="J255" s="40"/>
      <c r="K255" s="40"/>
      <c r="L255" s="44"/>
      <c r="M255" s="242"/>
      <c r="N255" s="243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162</v>
      </c>
      <c r="AU255" s="17" t="s">
        <v>80</v>
      </c>
    </row>
    <row r="256" s="14" customFormat="1">
      <c r="A256" s="14"/>
      <c r="B256" s="254"/>
      <c r="C256" s="255"/>
      <c r="D256" s="239" t="s">
        <v>142</v>
      </c>
      <c r="E256" s="256" t="s">
        <v>1</v>
      </c>
      <c r="F256" s="257" t="s">
        <v>987</v>
      </c>
      <c r="G256" s="255"/>
      <c r="H256" s="258">
        <v>61.517000000000003</v>
      </c>
      <c r="I256" s="259"/>
      <c r="J256" s="255"/>
      <c r="K256" s="255"/>
      <c r="L256" s="260"/>
      <c r="M256" s="261"/>
      <c r="N256" s="262"/>
      <c r="O256" s="262"/>
      <c r="P256" s="262"/>
      <c r="Q256" s="262"/>
      <c r="R256" s="262"/>
      <c r="S256" s="262"/>
      <c r="T256" s="26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64" t="s">
        <v>142</v>
      </c>
      <c r="AU256" s="264" t="s">
        <v>80</v>
      </c>
      <c r="AV256" s="14" t="s">
        <v>82</v>
      </c>
      <c r="AW256" s="14" t="s">
        <v>30</v>
      </c>
      <c r="AX256" s="14" t="s">
        <v>73</v>
      </c>
      <c r="AY256" s="264" t="s">
        <v>131</v>
      </c>
    </row>
    <row r="257" s="14" customFormat="1">
      <c r="A257" s="14"/>
      <c r="B257" s="254"/>
      <c r="C257" s="255"/>
      <c r="D257" s="239" t="s">
        <v>142</v>
      </c>
      <c r="E257" s="256" t="s">
        <v>1</v>
      </c>
      <c r="F257" s="257" t="s">
        <v>988</v>
      </c>
      <c r="G257" s="255"/>
      <c r="H257" s="258">
        <v>61.517000000000003</v>
      </c>
      <c r="I257" s="259"/>
      <c r="J257" s="255"/>
      <c r="K257" s="255"/>
      <c r="L257" s="260"/>
      <c r="M257" s="261"/>
      <c r="N257" s="262"/>
      <c r="O257" s="262"/>
      <c r="P257" s="262"/>
      <c r="Q257" s="262"/>
      <c r="R257" s="262"/>
      <c r="S257" s="262"/>
      <c r="T257" s="26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64" t="s">
        <v>142</v>
      </c>
      <c r="AU257" s="264" t="s">
        <v>80</v>
      </c>
      <c r="AV257" s="14" t="s">
        <v>82</v>
      </c>
      <c r="AW257" s="14" t="s">
        <v>30</v>
      </c>
      <c r="AX257" s="14" t="s">
        <v>73</v>
      </c>
      <c r="AY257" s="264" t="s">
        <v>131</v>
      </c>
    </row>
    <row r="258" s="15" customFormat="1">
      <c r="A258" s="15"/>
      <c r="B258" s="265"/>
      <c r="C258" s="266"/>
      <c r="D258" s="239" t="s">
        <v>142</v>
      </c>
      <c r="E258" s="267" t="s">
        <v>1</v>
      </c>
      <c r="F258" s="268" t="s">
        <v>147</v>
      </c>
      <c r="G258" s="266"/>
      <c r="H258" s="269">
        <v>123.03400000000001</v>
      </c>
      <c r="I258" s="270"/>
      <c r="J258" s="266"/>
      <c r="K258" s="266"/>
      <c r="L258" s="271"/>
      <c r="M258" s="272"/>
      <c r="N258" s="273"/>
      <c r="O258" s="273"/>
      <c r="P258" s="273"/>
      <c r="Q258" s="273"/>
      <c r="R258" s="273"/>
      <c r="S258" s="273"/>
      <c r="T258" s="274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75" t="s">
        <v>142</v>
      </c>
      <c r="AU258" s="275" t="s">
        <v>80</v>
      </c>
      <c r="AV258" s="15" t="s">
        <v>138</v>
      </c>
      <c r="AW258" s="15" t="s">
        <v>30</v>
      </c>
      <c r="AX258" s="15" t="s">
        <v>80</v>
      </c>
      <c r="AY258" s="275" t="s">
        <v>131</v>
      </c>
    </row>
    <row r="259" s="2" customFormat="1" ht="21.75" customHeight="1">
      <c r="A259" s="38"/>
      <c r="B259" s="39"/>
      <c r="C259" s="277" t="s">
        <v>294</v>
      </c>
      <c r="D259" s="277" t="s">
        <v>227</v>
      </c>
      <c r="E259" s="278" t="s">
        <v>858</v>
      </c>
      <c r="F259" s="279" t="s">
        <v>859</v>
      </c>
      <c r="G259" s="280" t="s">
        <v>246</v>
      </c>
      <c r="H259" s="281">
        <v>211.78</v>
      </c>
      <c r="I259" s="282"/>
      <c r="J259" s="283">
        <f>ROUND(I259*H259,2)</f>
        <v>0</v>
      </c>
      <c r="K259" s="279" t="s">
        <v>714</v>
      </c>
      <c r="L259" s="284"/>
      <c r="M259" s="285" t="s">
        <v>1</v>
      </c>
      <c r="N259" s="286" t="s">
        <v>38</v>
      </c>
      <c r="O259" s="91"/>
      <c r="P259" s="235">
        <f>O259*H259</f>
        <v>0</v>
      </c>
      <c r="Q259" s="235">
        <v>1</v>
      </c>
      <c r="R259" s="235">
        <f>Q259*H259</f>
        <v>211.78</v>
      </c>
      <c r="S259" s="235">
        <v>0</v>
      </c>
      <c r="T259" s="236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7" t="s">
        <v>853</v>
      </c>
      <c r="AT259" s="237" t="s">
        <v>227</v>
      </c>
      <c r="AU259" s="237" t="s">
        <v>80</v>
      </c>
      <c r="AY259" s="17" t="s">
        <v>131</v>
      </c>
      <c r="BE259" s="238">
        <f>IF(N259="základní",J259,0)</f>
        <v>0</v>
      </c>
      <c r="BF259" s="238">
        <f>IF(N259="snížená",J259,0)</f>
        <v>0</v>
      </c>
      <c r="BG259" s="238">
        <f>IF(N259="zákl. přenesená",J259,0)</f>
        <v>0</v>
      </c>
      <c r="BH259" s="238">
        <f>IF(N259="sníž. přenesená",J259,0)</f>
        <v>0</v>
      </c>
      <c r="BI259" s="238">
        <f>IF(N259="nulová",J259,0)</f>
        <v>0</v>
      </c>
      <c r="BJ259" s="17" t="s">
        <v>80</v>
      </c>
      <c r="BK259" s="238">
        <f>ROUND(I259*H259,2)</f>
        <v>0</v>
      </c>
      <c r="BL259" s="17" t="s">
        <v>853</v>
      </c>
      <c r="BM259" s="237" t="s">
        <v>989</v>
      </c>
    </row>
    <row r="260" s="2" customFormat="1">
      <c r="A260" s="38"/>
      <c r="B260" s="39"/>
      <c r="C260" s="40"/>
      <c r="D260" s="239" t="s">
        <v>140</v>
      </c>
      <c r="E260" s="40"/>
      <c r="F260" s="240" t="s">
        <v>859</v>
      </c>
      <c r="G260" s="40"/>
      <c r="H260" s="40"/>
      <c r="I260" s="241"/>
      <c r="J260" s="40"/>
      <c r="K260" s="40"/>
      <c r="L260" s="44"/>
      <c r="M260" s="242"/>
      <c r="N260" s="243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140</v>
      </c>
      <c r="AU260" s="17" t="s">
        <v>80</v>
      </c>
    </row>
    <row r="261" s="14" customFormat="1">
      <c r="A261" s="14"/>
      <c r="B261" s="254"/>
      <c r="C261" s="255"/>
      <c r="D261" s="239" t="s">
        <v>142</v>
      </c>
      <c r="E261" s="256" t="s">
        <v>1</v>
      </c>
      <c r="F261" s="257" t="s">
        <v>990</v>
      </c>
      <c r="G261" s="255"/>
      <c r="H261" s="258">
        <v>56.390000000000001</v>
      </c>
      <c r="I261" s="259"/>
      <c r="J261" s="255"/>
      <c r="K261" s="255"/>
      <c r="L261" s="260"/>
      <c r="M261" s="261"/>
      <c r="N261" s="262"/>
      <c r="O261" s="262"/>
      <c r="P261" s="262"/>
      <c r="Q261" s="262"/>
      <c r="R261" s="262"/>
      <c r="S261" s="262"/>
      <c r="T261" s="26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4" t="s">
        <v>142</v>
      </c>
      <c r="AU261" s="264" t="s">
        <v>80</v>
      </c>
      <c r="AV261" s="14" t="s">
        <v>82</v>
      </c>
      <c r="AW261" s="14" t="s">
        <v>30</v>
      </c>
      <c r="AX261" s="14" t="s">
        <v>73</v>
      </c>
      <c r="AY261" s="264" t="s">
        <v>131</v>
      </c>
    </row>
    <row r="262" s="14" customFormat="1">
      <c r="A262" s="14"/>
      <c r="B262" s="254"/>
      <c r="C262" s="255"/>
      <c r="D262" s="239" t="s">
        <v>142</v>
      </c>
      <c r="E262" s="256" t="s">
        <v>1</v>
      </c>
      <c r="F262" s="257" t="s">
        <v>991</v>
      </c>
      <c r="G262" s="255"/>
      <c r="H262" s="258">
        <v>56.390000000000001</v>
      </c>
      <c r="I262" s="259"/>
      <c r="J262" s="255"/>
      <c r="K262" s="255"/>
      <c r="L262" s="260"/>
      <c r="M262" s="261"/>
      <c r="N262" s="262"/>
      <c r="O262" s="262"/>
      <c r="P262" s="262"/>
      <c r="Q262" s="262"/>
      <c r="R262" s="262"/>
      <c r="S262" s="262"/>
      <c r="T262" s="263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64" t="s">
        <v>142</v>
      </c>
      <c r="AU262" s="264" t="s">
        <v>80</v>
      </c>
      <c r="AV262" s="14" t="s">
        <v>82</v>
      </c>
      <c r="AW262" s="14" t="s">
        <v>30</v>
      </c>
      <c r="AX262" s="14" t="s">
        <v>73</v>
      </c>
      <c r="AY262" s="264" t="s">
        <v>131</v>
      </c>
    </row>
    <row r="263" s="14" customFormat="1">
      <c r="A263" s="14"/>
      <c r="B263" s="254"/>
      <c r="C263" s="255"/>
      <c r="D263" s="239" t="s">
        <v>142</v>
      </c>
      <c r="E263" s="256" t="s">
        <v>1</v>
      </c>
      <c r="F263" s="257" t="s">
        <v>992</v>
      </c>
      <c r="G263" s="255"/>
      <c r="H263" s="258">
        <v>99</v>
      </c>
      <c r="I263" s="259"/>
      <c r="J263" s="255"/>
      <c r="K263" s="255"/>
      <c r="L263" s="260"/>
      <c r="M263" s="261"/>
      <c r="N263" s="262"/>
      <c r="O263" s="262"/>
      <c r="P263" s="262"/>
      <c r="Q263" s="262"/>
      <c r="R263" s="262"/>
      <c r="S263" s="262"/>
      <c r="T263" s="263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4" t="s">
        <v>142</v>
      </c>
      <c r="AU263" s="264" t="s">
        <v>80</v>
      </c>
      <c r="AV263" s="14" t="s">
        <v>82</v>
      </c>
      <c r="AW263" s="14" t="s">
        <v>30</v>
      </c>
      <c r="AX263" s="14" t="s">
        <v>73</v>
      </c>
      <c r="AY263" s="264" t="s">
        <v>131</v>
      </c>
    </row>
    <row r="264" s="15" customFormat="1">
      <c r="A264" s="15"/>
      <c r="B264" s="265"/>
      <c r="C264" s="266"/>
      <c r="D264" s="239" t="s">
        <v>142</v>
      </c>
      <c r="E264" s="267" t="s">
        <v>1</v>
      </c>
      <c r="F264" s="268" t="s">
        <v>147</v>
      </c>
      <c r="G264" s="266"/>
      <c r="H264" s="269">
        <v>211.78</v>
      </c>
      <c r="I264" s="270"/>
      <c r="J264" s="266"/>
      <c r="K264" s="266"/>
      <c r="L264" s="271"/>
      <c r="M264" s="272"/>
      <c r="N264" s="273"/>
      <c r="O264" s="273"/>
      <c r="P264" s="273"/>
      <c r="Q264" s="273"/>
      <c r="R264" s="273"/>
      <c r="S264" s="273"/>
      <c r="T264" s="274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75" t="s">
        <v>142</v>
      </c>
      <c r="AU264" s="275" t="s">
        <v>80</v>
      </c>
      <c r="AV264" s="15" t="s">
        <v>138</v>
      </c>
      <c r="AW264" s="15" t="s">
        <v>30</v>
      </c>
      <c r="AX264" s="15" t="s">
        <v>80</v>
      </c>
      <c r="AY264" s="275" t="s">
        <v>131</v>
      </c>
    </row>
    <row r="265" s="2" customFormat="1" ht="16.5" customHeight="1">
      <c r="A265" s="38"/>
      <c r="B265" s="39"/>
      <c r="C265" s="277" t="s">
        <v>299</v>
      </c>
      <c r="D265" s="277" t="s">
        <v>227</v>
      </c>
      <c r="E265" s="278" t="s">
        <v>863</v>
      </c>
      <c r="F265" s="279" t="s">
        <v>864</v>
      </c>
      <c r="G265" s="280" t="s">
        <v>246</v>
      </c>
      <c r="H265" s="281">
        <v>2.6400000000000001</v>
      </c>
      <c r="I265" s="282"/>
      <c r="J265" s="283">
        <f>ROUND(I265*H265,2)</f>
        <v>0</v>
      </c>
      <c r="K265" s="279" t="s">
        <v>714</v>
      </c>
      <c r="L265" s="284"/>
      <c r="M265" s="285" t="s">
        <v>1</v>
      </c>
      <c r="N265" s="286" t="s">
        <v>38</v>
      </c>
      <c r="O265" s="91"/>
      <c r="P265" s="235">
        <f>O265*H265</f>
        <v>0</v>
      </c>
      <c r="Q265" s="235">
        <v>1</v>
      </c>
      <c r="R265" s="235">
        <f>Q265*H265</f>
        <v>2.6400000000000001</v>
      </c>
      <c r="S265" s="235">
        <v>0</v>
      </c>
      <c r="T265" s="236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37" t="s">
        <v>853</v>
      </c>
      <c r="AT265" s="237" t="s">
        <v>227</v>
      </c>
      <c r="AU265" s="237" t="s">
        <v>80</v>
      </c>
      <c r="AY265" s="17" t="s">
        <v>131</v>
      </c>
      <c r="BE265" s="238">
        <f>IF(N265="základní",J265,0)</f>
        <v>0</v>
      </c>
      <c r="BF265" s="238">
        <f>IF(N265="snížená",J265,0)</f>
        <v>0</v>
      </c>
      <c r="BG265" s="238">
        <f>IF(N265="zákl. přenesená",J265,0)</f>
        <v>0</v>
      </c>
      <c r="BH265" s="238">
        <f>IF(N265="sníž. přenesená",J265,0)</f>
        <v>0</v>
      </c>
      <c r="BI265" s="238">
        <f>IF(N265="nulová",J265,0)</f>
        <v>0</v>
      </c>
      <c r="BJ265" s="17" t="s">
        <v>80</v>
      </c>
      <c r="BK265" s="238">
        <f>ROUND(I265*H265,2)</f>
        <v>0</v>
      </c>
      <c r="BL265" s="17" t="s">
        <v>853</v>
      </c>
      <c r="BM265" s="237" t="s">
        <v>993</v>
      </c>
    </row>
    <row r="266" s="2" customFormat="1">
      <c r="A266" s="38"/>
      <c r="B266" s="39"/>
      <c r="C266" s="40"/>
      <c r="D266" s="239" t="s">
        <v>140</v>
      </c>
      <c r="E266" s="40"/>
      <c r="F266" s="240" t="s">
        <v>864</v>
      </c>
      <c r="G266" s="40"/>
      <c r="H266" s="40"/>
      <c r="I266" s="241"/>
      <c r="J266" s="40"/>
      <c r="K266" s="40"/>
      <c r="L266" s="44"/>
      <c r="M266" s="242"/>
      <c r="N266" s="243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140</v>
      </c>
      <c r="AU266" s="17" t="s">
        <v>80</v>
      </c>
    </row>
    <row r="267" s="14" customFormat="1">
      <c r="A267" s="14"/>
      <c r="B267" s="254"/>
      <c r="C267" s="255"/>
      <c r="D267" s="239" t="s">
        <v>142</v>
      </c>
      <c r="E267" s="256" t="s">
        <v>1</v>
      </c>
      <c r="F267" s="257" t="s">
        <v>994</v>
      </c>
      <c r="G267" s="255"/>
      <c r="H267" s="258">
        <v>2.6400000000000001</v>
      </c>
      <c r="I267" s="259"/>
      <c r="J267" s="255"/>
      <c r="K267" s="255"/>
      <c r="L267" s="260"/>
      <c r="M267" s="261"/>
      <c r="N267" s="262"/>
      <c r="O267" s="262"/>
      <c r="P267" s="262"/>
      <c r="Q267" s="262"/>
      <c r="R267" s="262"/>
      <c r="S267" s="262"/>
      <c r="T267" s="263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4" t="s">
        <v>142</v>
      </c>
      <c r="AU267" s="264" t="s">
        <v>80</v>
      </c>
      <c r="AV267" s="14" t="s">
        <v>82</v>
      </c>
      <c r="AW267" s="14" t="s">
        <v>30</v>
      </c>
      <c r="AX267" s="14" t="s">
        <v>73</v>
      </c>
      <c r="AY267" s="264" t="s">
        <v>131</v>
      </c>
    </row>
    <row r="268" s="15" customFormat="1">
      <c r="A268" s="15"/>
      <c r="B268" s="265"/>
      <c r="C268" s="266"/>
      <c r="D268" s="239" t="s">
        <v>142</v>
      </c>
      <c r="E268" s="267" t="s">
        <v>1</v>
      </c>
      <c r="F268" s="268" t="s">
        <v>147</v>
      </c>
      <c r="G268" s="266"/>
      <c r="H268" s="269">
        <v>2.6400000000000001</v>
      </c>
      <c r="I268" s="270"/>
      <c r="J268" s="266"/>
      <c r="K268" s="266"/>
      <c r="L268" s="271"/>
      <c r="M268" s="272"/>
      <c r="N268" s="273"/>
      <c r="O268" s="273"/>
      <c r="P268" s="273"/>
      <c r="Q268" s="273"/>
      <c r="R268" s="273"/>
      <c r="S268" s="273"/>
      <c r="T268" s="274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75" t="s">
        <v>142</v>
      </c>
      <c r="AU268" s="275" t="s">
        <v>80</v>
      </c>
      <c r="AV268" s="15" t="s">
        <v>138</v>
      </c>
      <c r="AW268" s="15" t="s">
        <v>30</v>
      </c>
      <c r="AX268" s="15" t="s">
        <v>80</v>
      </c>
      <c r="AY268" s="275" t="s">
        <v>131</v>
      </c>
    </row>
    <row r="269" s="2" customFormat="1" ht="21.75" customHeight="1">
      <c r="A269" s="38"/>
      <c r="B269" s="39"/>
      <c r="C269" s="277" t="s">
        <v>304</v>
      </c>
      <c r="D269" s="277" t="s">
        <v>227</v>
      </c>
      <c r="E269" s="278" t="s">
        <v>871</v>
      </c>
      <c r="F269" s="279" t="s">
        <v>872</v>
      </c>
      <c r="G269" s="280" t="s">
        <v>377</v>
      </c>
      <c r="H269" s="281">
        <v>382</v>
      </c>
      <c r="I269" s="282"/>
      <c r="J269" s="283">
        <f>ROUND(I269*H269,2)</f>
        <v>0</v>
      </c>
      <c r="K269" s="279" t="s">
        <v>714</v>
      </c>
      <c r="L269" s="284"/>
      <c r="M269" s="285" t="s">
        <v>1</v>
      </c>
      <c r="N269" s="286" t="s">
        <v>38</v>
      </c>
      <c r="O269" s="91"/>
      <c r="P269" s="235">
        <f>O269*H269</f>
        <v>0</v>
      </c>
      <c r="Q269" s="235">
        <v>0.00018000000000000001</v>
      </c>
      <c r="R269" s="235">
        <f>Q269*H269</f>
        <v>0.068760000000000002</v>
      </c>
      <c r="S269" s="235">
        <v>0</v>
      </c>
      <c r="T269" s="236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7" t="s">
        <v>853</v>
      </c>
      <c r="AT269" s="237" t="s">
        <v>227</v>
      </c>
      <c r="AU269" s="237" t="s">
        <v>80</v>
      </c>
      <c r="AY269" s="17" t="s">
        <v>131</v>
      </c>
      <c r="BE269" s="238">
        <f>IF(N269="základní",J269,0)</f>
        <v>0</v>
      </c>
      <c r="BF269" s="238">
        <f>IF(N269="snížená",J269,0)</f>
        <v>0</v>
      </c>
      <c r="BG269" s="238">
        <f>IF(N269="zákl. přenesená",J269,0)</f>
        <v>0</v>
      </c>
      <c r="BH269" s="238">
        <f>IF(N269="sníž. přenesená",J269,0)</f>
        <v>0</v>
      </c>
      <c r="BI269" s="238">
        <f>IF(N269="nulová",J269,0)</f>
        <v>0</v>
      </c>
      <c r="BJ269" s="17" t="s">
        <v>80</v>
      </c>
      <c r="BK269" s="238">
        <f>ROUND(I269*H269,2)</f>
        <v>0</v>
      </c>
      <c r="BL269" s="17" t="s">
        <v>853</v>
      </c>
      <c r="BM269" s="237" t="s">
        <v>995</v>
      </c>
    </row>
    <row r="270" s="2" customFormat="1">
      <c r="A270" s="38"/>
      <c r="B270" s="39"/>
      <c r="C270" s="40"/>
      <c r="D270" s="239" t="s">
        <v>140</v>
      </c>
      <c r="E270" s="40"/>
      <c r="F270" s="240" t="s">
        <v>872</v>
      </c>
      <c r="G270" s="40"/>
      <c r="H270" s="40"/>
      <c r="I270" s="241"/>
      <c r="J270" s="40"/>
      <c r="K270" s="40"/>
      <c r="L270" s="44"/>
      <c r="M270" s="242"/>
      <c r="N270" s="243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140</v>
      </c>
      <c r="AU270" s="17" t="s">
        <v>80</v>
      </c>
    </row>
    <row r="271" s="2" customFormat="1">
      <c r="A271" s="38"/>
      <c r="B271" s="39"/>
      <c r="C271" s="40"/>
      <c r="D271" s="239" t="s">
        <v>162</v>
      </c>
      <c r="E271" s="40"/>
      <c r="F271" s="276" t="s">
        <v>996</v>
      </c>
      <c r="G271" s="40"/>
      <c r="H271" s="40"/>
      <c r="I271" s="241"/>
      <c r="J271" s="40"/>
      <c r="K271" s="40"/>
      <c r="L271" s="44"/>
      <c r="M271" s="242"/>
      <c r="N271" s="243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162</v>
      </c>
      <c r="AU271" s="17" t="s">
        <v>80</v>
      </c>
    </row>
    <row r="272" s="14" customFormat="1">
      <c r="A272" s="14"/>
      <c r="B272" s="254"/>
      <c r="C272" s="255"/>
      <c r="D272" s="239" t="s">
        <v>142</v>
      </c>
      <c r="E272" s="256" t="s">
        <v>1</v>
      </c>
      <c r="F272" s="257" t="s">
        <v>997</v>
      </c>
      <c r="G272" s="255"/>
      <c r="H272" s="258">
        <v>54</v>
      </c>
      <c r="I272" s="259"/>
      <c r="J272" s="255"/>
      <c r="K272" s="255"/>
      <c r="L272" s="260"/>
      <c r="M272" s="261"/>
      <c r="N272" s="262"/>
      <c r="O272" s="262"/>
      <c r="P272" s="262"/>
      <c r="Q272" s="262"/>
      <c r="R272" s="262"/>
      <c r="S272" s="262"/>
      <c r="T272" s="263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4" t="s">
        <v>142</v>
      </c>
      <c r="AU272" s="264" t="s">
        <v>80</v>
      </c>
      <c r="AV272" s="14" t="s">
        <v>82</v>
      </c>
      <c r="AW272" s="14" t="s">
        <v>30</v>
      </c>
      <c r="AX272" s="14" t="s">
        <v>73</v>
      </c>
      <c r="AY272" s="264" t="s">
        <v>131</v>
      </c>
    </row>
    <row r="273" s="14" customFormat="1">
      <c r="A273" s="14"/>
      <c r="B273" s="254"/>
      <c r="C273" s="255"/>
      <c r="D273" s="239" t="s">
        <v>142</v>
      </c>
      <c r="E273" s="256" t="s">
        <v>1</v>
      </c>
      <c r="F273" s="257" t="s">
        <v>998</v>
      </c>
      <c r="G273" s="255"/>
      <c r="H273" s="258">
        <v>328</v>
      </c>
      <c r="I273" s="259"/>
      <c r="J273" s="255"/>
      <c r="K273" s="255"/>
      <c r="L273" s="260"/>
      <c r="M273" s="261"/>
      <c r="N273" s="262"/>
      <c r="O273" s="262"/>
      <c r="P273" s="262"/>
      <c r="Q273" s="262"/>
      <c r="R273" s="262"/>
      <c r="S273" s="262"/>
      <c r="T273" s="263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64" t="s">
        <v>142</v>
      </c>
      <c r="AU273" s="264" t="s">
        <v>80</v>
      </c>
      <c r="AV273" s="14" t="s">
        <v>82</v>
      </c>
      <c r="AW273" s="14" t="s">
        <v>30</v>
      </c>
      <c r="AX273" s="14" t="s">
        <v>73</v>
      </c>
      <c r="AY273" s="264" t="s">
        <v>131</v>
      </c>
    </row>
    <row r="274" s="15" customFormat="1">
      <c r="A274" s="15"/>
      <c r="B274" s="265"/>
      <c r="C274" s="266"/>
      <c r="D274" s="239" t="s">
        <v>142</v>
      </c>
      <c r="E274" s="267" t="s">
        <v>1</v>
      </c>
      <c r="F274" s="268" t="s">
        <v>147</v>
      </c>
      <c r="G274" s="266"/>
      <c r="H274" s="269">
        <v>382</v>
      </c>
      <c r="I274" s="270"/>
      <c r="J274" s="266"/>
      <c r="K274" s="266"/>
      <c r="L274" s="271"/>
      <c r="M274" s="272"/>
      <c r="N274" s="273"/>
      <c r="O274" s="273"/>
      <c r="P274" s="273"/>
      <c r="Q274" s="273"/>
      <c r="R274" s="273"/>
      <c r="S274" s="273"/>
      <c r="T274" s="274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75" t="s">
        <v>142</v>
      </c>
      <c r="AU274" s="275" t="s">
        <v>80</v>
      </c>
      <c r="AV274" s="15" t="s">
        <v>138</v>
      </c>
      <c r="AW274" s="15" t="s">
        <v>30</v>
      </c>
      <c r="AX274" s="15" t="s">
        <v>80</v>
      </c>
      <c r="AY274" s="275" t="s">
        <v>131</v>
      </c>
    </row>
    <row r="275" s="2" customFormat="1" ht="33" customHeight="1">
      <c r="A275" s="38"/>
      <c r="B275" s="39"/>
      <c r="C275" s="226" t="s">
        <v>309</v>
      </c>
      <c r="D275" s="226" t="s">
        <v>133</v>
      </c>
      <c r="E275" s="227" t="s">
        <v>875</v>
      </c>
      <c r="F275" s="228" t="s">
        <v>876</v>
      </c>
      <c r="G275" s="229" t="s">
        <v>377</v>
      </c>
      <c r="H275" s="230">
        <v>3</v>
      </c>
      <c r="I275" s="231"/>
      <c r="J275" s="232">
        <f>ROUND(I275*H275,2)</f>
        <v>0</v>
      </c>
      <c r="K275" s="228" t="s">
        <v>714</v>
      </c>
      <c r="L275" s="44"/>
      <c r="M275" s="233" t="s">
        <v>1</v>
      </c>
      <c r="N275" s="234" t="s">
        <v>38</v>
      </c>
      <c r="O275" s="91"/>
      <c r="P275" s="235">
        <f>O275*H275</f>
        <v>0</v>
      </c>
      <c r="Q275" s="235">
        <v>0</v>
      </c>
      <c r="R275" s="235">
        <f>Q275*H275</f>
        <v>0</v>
      </c>
      <c r="S275" s="235">
        <v>0</v>
      </c>
      <c r="T275" s="236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7" t="s">
        <v>853</v>
      </c>
      <c r="AT275" s="237" t="s">
        <v>133</v>
      </c>
      <c r="AU275" s="237" t="s">
        <v>80</v>
      </c>
      <c r="AY275" s="17" t="s">
        <v>131</v>
      </c>
      <c r="BE275" s="238">
        <f>IF(N275="základní",J275,0)</f>
        <v>0</v>
      </c>
      <c r="BF275" s="238">
        <f>IF(N275="snížená",J275,0)</f>
        <v>0</v>
      </c>
      <c r="BG275" s="238">
        <f>IF(N275="zákl. přenesená",J275,0)</f>
        <v>0</v>
      </c>
      <c r="BH275" s="238">
        <f>IF(N275="sníž. přenesená",J275,0)</f>
        <v>0</v>
      </c>
      <c r="BI275" s="238">
        <f>IF(N275="nulová",J275,0)</f>
        <v>0</v>
      </c>
      <c r="BJ275" s="17" t="s">
        <v>80</v>
      </c>
      <c r="BK275" s="238">
        <f>ROUND(I275*H275,2)</f>
        <v>0</v>
      </c>
      <c r="BL275" s="17" t="s">
        <v>853</v>
      </c>
      <c r="BM275" s="237" t="s">
        <v>999</v>
      </c>
    </row>
    <row r="276" s="2" customFormat="1">
      <c r="A276" s="38"/>
      <c r="B276" s="39"/>
      <c r="C276" s="40"/>
      <c r="D276" s="239" t="s">
        <v>140</v>
      </c>
      <c r="E276" s="40"/>
      <c r="F276" s="240" t="s">
        <v>878</v>
      </c>
      <c r="G276" s="40"/>
      <c r="H276" s="40"/>
      <c r="I276" s="241"/>
      <c r="J276" s="40"/>
      <c r="K276" s="40"/>
      <c r="L276" s="44"/>
      <c r="M276" s="242"/>
      <c r="N276" s="243"/>
      <c r="O276" s="91"/>
      <c r="P276" s="91"/>
      <c r="Q276" s="91"/>
      <c r="R276" s="91"/>
      <c r="S276" s="91"/>
      <c r="T276" s="92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140</v>
      </c>
      <c r="AU276" s="17" t="s">
        <v>80</v>
      </c>
    </row>
    <row r="277" s="13" customFormat="1">
      <c r="A277" s="13"/>
      <c r="B277" s="244"/>
      <c r="C277" s="245"/>
      <c r="D277" s="239" t="s">
        <v>142</v>
      </c>
      <c r="E277" s="246" t="s">
        <v>1</v>
      </c>
      <c r="F277" s="247" t="s">
        <v>1000</v>
      </c>
      <c r="G277" s="245"/>
      <c r="H277" s="246" t="s">
        <v>1</v>
      </c>
      <c r="I277" s="248"/>
      <c r="J277" s="245"/>
      <c r="K277" s="245"/>
      <c r="L277" s="249"/>
      <c r="M277" s="250"/>
      <c r="N277" s="251"/>
      <c r="O277" s="251"/>
      <c r="P277" s="251"/>
      <c r="Q277" s="251"/>
      <c r="R277" s="251"/>
      <c r="S277" s="251"/>
      <c r="T277" s="25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3" t="s">
        <v>142</v>
      </c>
      <c r="AU277" s="253" t="s">
        <v>80</v>
      </c>
      <c r="AV277" s="13" t="s">
        <v>80</v>
      </c>
      <c r="AW277" s="13" t="s">
        <v>30</v>
      </c>
      <c r="AX277" s="13" t="s">
        <v>73</v>
      </c>
      <c r="AY277" s="253" t="s">
        <v>131</v>
      </c>
    </row>
    <row r="278" s="14" customFormat="1">
      <c r="A278" s="14"/>
      <c r="B278" s="254"/>
      <c r="C278" s="255"/>
      <c r="D278" s="239" t="s">
        <v>142</v>
      </c>
      <c r="E278" s="256" t="s">
        <v>1</v>
      </c>
      <c r="F278" s="257" t="s">
        <v>880</v>
      </c>
      <c r="G278" s="255"/>
      <c r="H278" s="258">
        <v>3</v>
      </c>
      <c r="I278" s="259"/>
      <c r="J278" s="255"/>
      <c r="K278" s="255"/>
      <c r="L278" s="260"/>
      <c r="M278" s="261"/>
      <c r="N278" s="262"/>
      <c r="O278" s="262"/>
      <c r="P278" s="262"/>
      <c r="Q278" s="262"/>
      <c r="R278" s="262"/>
      <c r="S278" s="262"/>
      <c r="T278" s="26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4" t="s">
        <v>142</v>
      </c>
      <c r="AU278" s="264" t="s">
        <v>80</v>
      </c>
      <c r="AV278" s="14" t="s">
        <v>82</v>
      </c>
      <c r="AW278" s="14" t="s">
        <v>30</v>
      </c>
      <c r="AX278" s="14" t="s">
        <v>80</v>
      </c>
      <c r="AY278" s="264" t="s">
        <v>131</v>
      </c>
    </row>
    <row r="279" s="2" customFormat="1" ht="16.5" customHeight="1">
      <c r="A279" s="38"/>
      <c r="B279" s="39"/>
      <c r="C279" s="226" t="s">
        <v>315</v>
      </c>
      <c r="D279" s="226" t="s">
        <v>133</v>
      </c>
      <c r="E279" s="227" t="s">
        <v>1001</v>
      </c>
      <c r="F279" s="228" t="s">
        <v>1002</v>
      </c>
      <c r="G279" s="229" t="s">
        <v>246</v>
      </c>
      <c r="H279" s="230">
        <v>0.062</v>
      </c>
      <c r="I279" s="231"/>
      <c r="J279" s="232">
        <f>ROUND(I279*H279,2)</f>
        <v>0</v>
      </c>
      <c r="K279" s="228" t="s">
        <v>714</v>
      </c>
      <c r="L279" s="44"/>
      <c r="M279" s="233" t="s">
        <v>1</v>
      </c>
      <c r="N279" s="234" t="s">
        <v>38</v>
      </c>
      <c r="O279" s="91"/>
      <c r="P279" s="235">
        <f>O279*H279</f>
        <v>0</v>
      </c>
      <c r="Q279" s="235">
        <v>0</v>
      </c>
      <c r="R279" s="235">
        <f>Q279*H279</f>
        <v>0</v>
      </c>
      <c r="S279" s="235">
        <v>0</v>
      </c>
      <c r="T279" s="236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37" t="s">
        <v>853</v>
      </c>
      <c r="AT279" s="237" t="s">
        <v>133</v>
      </c>
      <c r="AU279" s="237" t="s">
        <v>80</v>
      </c>
      <c r="AY279" s="17" t="s">
        <v>131</v>
      </c>
      <c r="BE279" s="238">
        <f>IF(N279="základní",J279,0)</f>
        <v>0</v>
      </c>
      <c r="BF279" s="238">
        <f>IF(N279="snížená",J279,0)</f>
        <v>0</v>
      </c>
      <c r="BG279" s="238">
        <f>IF(N279="zákl. přenesená",J279,0)</f>
        <v>0</v>
      </c>
      <c r="BH279" s="238">
        <f>IF(N279="sníž. přenesená",J279,0)</f>
        <v>0</v>
      </c>
      <c r="BI279" s="238">
        <f>IF(N279="nulová",J279,0)</f>
        <v>0</v>
      </c>
      <c r="BJ279" s="17" t="s">
        <v>80</v>
      </c>
      <c r="BK279" s="238">
        <f>ROUND(I279*H279,2)</f>
        <v>0</v>
      </c>
      <c r="BL279" s="17" t="s">
        <v>853</v>
      </c>
      <c r="BM279" s="237" t="s">
        <v>1003</v>
      </c>
    </row>
    <row r="280" s="2" customFormat="1">
      <c r="A280" s="38"/>
      <c r="B280" s="39"/>
      <c r="C280" s="40"/>
      <c r="D280" s="239" t="s">
        <v>140</v>
      </c>
      <c r="E280" s="40"/>
      <c r="F280" s="240" t="s">
        <v>1004</v>
      </c>
      <c r="G280" s="40"/>
      <c r="H280" s="40"/>
      <c r="I280" s="241"/>
      <c r="J280" s="40"/>
      <c r="K280" s="40"/>
      <c r="L280" s="44"/>
      <c r="M280" s="242"/>
      <c r="N280" s="243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140</v>
      </c>
      <c r="AU280" s="17" t="s">
        <v>80</v>
      </c>
    </row>
    <row r="281" s="2" customFormat="1">
      <c r="A281" s="38"/>
      <c r="B281" s="39"/>
      <c r="C281" s="40"/>
      <c r="D281" s="239" t="s">
        <v>162</v>
      </c>
      <c r="E281" s="40"/>
      <c r="F281" s="276" t="s">
        <v>1005</v>
      </c>
      <c r="G281" s="40"/>
      <c r="H281" s="40"/>
      <c r="I281" s="241"/>
      <c r="J281" s="40"/>
      <c r="K281" s="40"/>
      <c r="L281" s="44"/>
      <c r="M281" s="242"/>
      <c r="N281" s="243"/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162</v>
      </c>
      <c r="AU281" s="17" t="s">
        <v>80</v>
      </c>
    </row>
    <row r="282" s="14" customFormat="1">
      <c r="A282" s="14"/>
      <c r="B282" s="254"/>
      <c r="C282" s="255"/>
      <c r="D282" s="239" t="s">
        <v>142</v>
      </c>
      <c r="E282" s="256" t="s">
        <v>1</v>
      </c>
      <c r="F282" s="257" t="s">
        <v>1006</v>
      </c>
      <c r="G282" s="255"/>
      <c r="H282" s="258">
        <v>0.0089999999999999993</v>
      </c>
      <c r="I282" s="259"/>
      <c r="J282" s="255"/>
      <c r="K282" s="255"/>
      <c r="L282" s="260"/>
      <c r="M282" s="261"/>
      <c r="N282" s="262"/>
      <c r="O282" s="262"/>
      <c r="P282" s="262"/>
      <c r="Q282" s="262"/>
      <c r="R282" s="262"/>
      <c r="S282" s="262"/>
      <c r="T282" s="263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64" t="s">
        <v>142</v>
      </c>
      <c r="AU282" s="264" t="s">
        <v>80</v>
      </c>
      <c r="AV282" s="14" t="s">
        <v>82</v>
      </c>
      <c r="AW282" s="14" t="s">
        <v>30</v>
      </c>
      <c r="AX282" s="14" t="s">
        <v>73</v>
      </c>
      <c r="AY282" s="264" t="s">
        <v>131</v>
      </c>
    </row>
    <row r="283" s="14" customFormat="1">
      <c r="A283" s="14"/>
      <c r="B283" s="254"/>
      <c r="C283" s="255"/>
      <c r="D283" s="239" t="s">
        <v>142</v>
      </c>
      <c r="E283" s="256" t="s">
        <v>1</v>
      </c>
      <c r="F283" s="257" t="s">
        <v>1007</v>
      </c>
      <c r="G283" s="255"/>
      <c r="H283" s="258">
        <v>0.052999999999999998</v>
      </c>
      <c r="I283" s="259"/>
      <c r="J283" s="255"/>
      <c r="K283" s="255"/>
      <c r="L283" s="260"/>
      <c r="M283" s="261"/>
      <c r="N283" s="262"/>
      <c r="O283" s="262"/>
      <c r="P283" s="262"/>
      <c r="Q283" s="262"/>
      <c r="R283" s="262"/>
      <c r="S283" s="262"/>
      <c r="T283" s="263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64" t="s">
        <v>142</v>
      </c>
      <c r="AU283" s="264" t="s">
        <v>80</v>
      </c>
      <c r="AV283" s="14" t="s">
        <v>82</v>
      </c>
      <c r="AW283" s="14" t="s">
        <v>30</v>
      </c>
      <c r="AX283" s="14" t="s">
        <v>73</v>
      </c>
      <c r="AY283" s="264" t="s">
        <v>131</v>
      </c>
    </row>
    <row r="284" s="15" customFormat="1">
      <c r="A284" s="15"/>
      <c r="B284" s="265"/>
      <c r="C284" s="266"/>
      <c r="D284" s="239" t="s">
        <v>142</v>
      </c>
      <c r="E284" s="267" t="s">
        <v>1</v>
      </c>
      <c r="F284" s="268" t="s">
        <v>147</v>
      </c>
      <c r="G284" s="266"/>
      <c r="H284" s="269">
        <v>0.062</v>
      </c>
      <c r="I284" s="270"/>
      <c r="J284" s="266"/>
      <c r="K284" s="266"/>
      <c r="L284" s="271"/>
      <c r="M284" s="272"/>
      <c r="N284" s="273"/>
      <c r="O284" s="273"/>
      <c r="P284" s="273"/>
      <c r="Q284" s="273"/>
      <c r="R284" s="273"/>
      <c r="S284" s="273"/>
      <c r="T284" s="274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75" t="s">
        <v>142</v>
      </c>
      <c r="AU284" s="275" t="s">
        <v>80</v>
      </c>
      <c r="AV284" s="15" t="s">
        <v>138</v>
      </c>
      <c r="AW284" s="15" t="s">
        <v>30</v>
      </c>
      <c r="AX284" s="15" t="s">
        <v>80</v>
      </c>
      <c r="AY284" s="275" t="s">
        <v>131</v>
      </c>
    </row>
    <row r="285" s="2" customFormat="1" ht="16.5" customHeight="1">
      <c r="A285" s="38"/>
      <c r="B285" s="39"/>
      <c r="C285" s="226" t="s">
        <v>321</v>
      </c>
      <c r="D285" s="226" t="s">
        <v>133</v>
      </c>
      <c r="E285" s="227" t="s">
        <v>881</v>
      </c>
      <c r="F285" s="228" t="s">
        <v>882</v>
      </c>
      <c r="G285" s="229" t="s">
        <v>246</v>
      </c>
      <c r="H285" s="230">
        <v>123.03400000000001</v>
      </c>
      <c r="I285" s="231"/>
      <c r="J285" s="232">
        <f>ROUND(I285*H285,2)</f>
        <v>0</v>
      </c>
      <c r="K285" s="228" t="s">
        <v>714</v>
      </c>
      <c r="L285" s="44"/>
      <c r="M285" s="233" t="s">
        <v>1</v>
      </c>
      <c r="N285" s="234" t="s">
        <v>38</v>
      </c>
      <c r="O285" s="91"/>
      <c r="P285" s="235">
        <f>O285*H285</f>
        <v>0</v>
      </c>
      <c r="Q285" s="235">
        <v>0</v>
      </c>
      <c r="R285" s="235">
        <f>Q285*H285</f>
        <v>0</v>
      </c>
      <c r="S285" s="235">
        <v>0</v>
      </c>
      <c r="T285" s="236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7" t="s">
        <v>853</v>
      </c>
      <c r="AT285" s="237" t="s">
        <v>133</v>
      </c>
      <c r="AU285" s="237" t="s">
        <v>80</v>
      </c>
      <c r="AY285" s="17" t="s">
        <v>131</v>
      </c>
      <c r="BE285" s="238">
        <f>IF(N285="základní",J285,0)</f>
        <v>0</v>
      </c>
      <c r="BF285" s="238">
        <f>IF(N285="snížená",J285,0)</f>
        <v>0</v>
      </c>
      <c r="BG285" s="238">
        <f>IF(N285="zákl. přenesená",J285,0)</f>
        <v>0</v>
      </c>
      <c r="BH285" s="238">
        <f>IF(N285="sníž. přenesená",J285,0)</f>
        <v>0</v>
      </c>
      <c r="BI285" s="238">
        <f>IF(N285="nulová",J285,0)</f>
        <v>0</v>
      </c>
      <c r="BJ285" s="17" t="s">
        <v>80</v>
      </c>
      <c r="BK285" s="238">
        <f>ROUND(I285*H285,2)</f>
        <v>0</v>
      </c>
      <c r="BL285" s="17" t="s">
        <v>853</v>
      </c>
      <c r="BM285" s="237" t="s">
        <v>1008</v>
      </c>
    </row>
    <row r="286" s="2" customFormat="1">
      <c r="A286" s="38"/>
      <c r="B286" s="39"/>
      <c r="C286" s="40"/>
      <c r="D286" s="239" t="s">
        <v>140</v>
      </c>
      <c r="E286" s="40"/>
      <c r="F286" s="240" t="s">
        <v>884</v>
      </c>
      <c r="G286" s="40"/>
      <c r="H286" s="40"/>
      <c r="I286" s="241"/>
      <c r="J286" s="40"/>
      <c r="K286" s="40"/>
      <c r="L286" s="44"/>
      <c r="M286" s="242"/>
      <c r="N286" s="243"/>
      <c r="O286" s="91"/>
      <c r="P286" s="91"/>
      <c r="Q286" s="91"/>
      <c r="R286" s="91"/>
      <c r="S286" s="91"/>
      <c r="T286" s="92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140</v>
      </c>
      <c r="AU286" s="17" t="s">
        <v>80</v>
      </c>
    </row>
    <row r="287" s="2" customFormat="1">
      <c r="A287" s="38"/>
      <c r="B287" s="39"/>
      <c r="C287" s="40"/>
      <c r="D287" s="239" t="s">
        <v>162</v>
      </c>
      <c r="E287" s="40"/>
      <c r="F287" s="276" t="s">
        <v>885</v>
      </c>
      <c r="G287" s="40"/>
      <c r="H287" s="40"/>
      <c r="I287" s="241"/>
      <c r="J287" s="40"/>
      <c r="K287" s="40"/>
      <c r="L287" s="44"/>
      <c r="M287" s="242"/>
      <c r="N287" s="243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162</v>
      </c>
      <c r="AU287" s="17" t="s">
        <v>80</v>
      </c>
    </row>
    <row r="288" s="14" customFormat="1">
      <c r="A288" s="14"/>
      <c r="B288" s="254"/>
      <c r="C288" s="255"/>
      <c r="D288" s="239" t="s">
        <v>142</v>
      </c>
      <c r="E288" s="256" t="s">
        <v>1</v>
      </c>
      <c r="F288" s="257" t="s">
        <v>987</v>
      </c>
      <c r="G288" s="255"/>
      <c r="H288" s="258">
        <v>61.517000000000003</v>
      </c>
      <c r="I288" s="259"/>
      <c r="J288" s="255"/>
      <c r="K288" s="255"/>
      <c r="L288" s="260"/>
      <c r="M288" s="261"/>
      <c r="N288" s="262"/>
      <c r="O288" s="262"/>
      <c r="P288" s="262"/>
      <c r="Q288" s="262"/>
      <c r="R288" s="262"/>
      <c r="S288" s="262"/>
      <c r="T288" s="263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4" t="s">
        <v>142</v>
      </c>
      <c r="AU288" s="264" t="s">
        <v>80</v>
      </c>
      <c r="AV288" s="14" t="s">
        <v>82</v>
      </c>
      <c r="AW288" s="14" t="s">
        <v>30</v>
      </c>
      <c r="AX288" s="14" t="s">
        <v>73</v>
      </c>
      <c r="AY288" s="264" t="s">
        <v>131</v>
      </c>
    </row>
    <row r="289" s="14" customFormat="1">
      <c r="A289" s="14"/>
      <c r="B289" s="254"/>
      <c r="C289" s="255"/>
      <c r="D289" s="239" t="s">
        <v>142</v>
      </c>
      <c r="E289" s="256" t="s">
        <v>1</v>
      </c>
      <c r="F289" s="257" t="s">
        <v>988</v>
      </c>
      <c r="G289" s="255"/>
      <c r="H289" s="258">
        <v>61.517000000000003</v>
      </c>
      <c r="I289" s="259"/>
      <c r="J289" s="255"/>
      <c r="K289" s="255"/>
      <c r="L289" s="260"/>
      <c r="M289" s="261"/>
      <c r="N289" s="262"/>
      <c r="O289" s="262"/>
      <c r="P289" s="262"/>
      <c r="Q289" s="262"/>
      <c r="R289" s="262"/>
      <c r="S289" s="262"/>
      <c r="T289" s="263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64" t="s">
        <v>142</v>
      </c>
      <c r="AU289" s="264" t="s">
        <v>80</v>
      </c>
      <c r="AV289" s="14" t="s">
        <v>82</v>
      </c>
      <c r="AW289" s="14" t="s">
        <v>30</v>
      </c>
      <c r="AX289" s="14" t="s">
        <v>73</v>
      </c>
      <c r="AY289" s="264" t="s">
        <v>131</v>
      </c>
    </row>
    <row r="290" s="15" customFormat="1">
      <c r="A290" s="15"/>
      <c r="B290" s="265"/>
      <c r="C290" s="266"/>
      <c r="D290" s="239" t="s">
        <v>142</v>
      </c>
      <c r="E290" s="267" t="s">
        <v>1</v>
      </c>
      <c r="F290" s="268" t="s">
        <v>147</v>
      </c>
      <c r="G290" s="266"/>
      <c r="H290" s="269">
        <v>123.03400000000001</v>
      </c>
      <c r="I290" s="270"/>
      <c r="J290" s="266"/>
      <c r="K290" s="266"/>
      <c r="L290" s="271"/>
      <c r="M290" s="272"/>
      <c r="N290" s="273"/>
      <c r="O290" s="273"/>
      <c r="P290" s="273"/>
      <c r="Q290" s="273"/>
      <c r="R290" s="273"/>
      <c r="S290" s="273"/>
      <c r="T290" s="274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75" t="s">
        <v>142</v>
      </c>
      <c r="AU290" s="275" t="s">
        <v>80</v>
      </c>
      <c r="AV290" s="15" t="s">
        <v>138</v>
      </c>
      <c r="AW290" s="15" t="s">
        <v>30</v>
      </c>
      <c r="AX290" s="15" t="s">
        <v>80</v>
      </c>
      <c r="AY290" s="275" t="s">
        <v>131</v>
      </c>
    </row>
    <row r="291" s="12" customFormat="1" ht="25.92" customHeight="1">
      <c r="A291" s="12"/>
      <c r="B291" s="210"/>
      <c r="C291" s="211"/>
      <c r="D291" s="212" t="s">
        <v>72</v>
      </c>
      <c r="E291" s="213" t="s">
        <v>93</v>
      </c>
      <c r="F291" s="213" t="s">
        <v>886</v>
      </c>
      <c r="G291" s="211"/>
      <c r="H291" s="211"/>
      <c r="I291" s="214"/>
      <c r="J291" s="215">
        <f>BK291</f>
        <v>0</v>
      </c>
      <c r="K291" s="211"/>
      <c r="L291" s="216"/>
      <c r="M291" s="217"/>
      <c r="N291" s="218"/>
      <c r="O291" s="218"/>
      <c r="P291" s="219">
        <f>SUM(P292:P296)</f>
        <v>0</v>
      </c>
      <c r="Q291" s="218"/>
      <c r="R291" s="219">
        <f>SUM(R292:R296)</f>
        <v>0</v>
      </c>
      <c r="S291" s="218"/>
      <c r="T291" s="220">
        <f>SUM(T292:T296)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21" t="s">
        <v>168</v>
      </c>
      <c r="AT291" s="222" t="s">
        <v>72</v>
      </c>
      <c r="AU291" s="222" t="s">
        <v>73</v>
      </c>
      <c r="AY291" s="221" t="s">
        <v>131</v>
      </c>
      <c r="BK291" s="223">
        <f>SUM(BK292:BK296)</f>
        <v>0</v>
      </c>
    </row>
    <row r="292" s="2" customFormat="1">
      <c r="A292" s="38"/>
      <c r="B292" s="39"/>
      <c r="C292" s="226" t="s">
        <v>326</v>
      </c>
      <c r="D292" s="226" t="s">
        <v>133</v>
      </c>
      <c r="E292" s="227" t="s">
        <v>892</v>
      </c>
      <c r="F292" s="228" t="s">
        <v>893</v>
      </c>
      <c r="G292" s="229" t="s">
        <v>155</v>
      </c>
      <c r="H292" s="230">
        <v>232</v>
      </c>
      <c r="I292" s="231"/>
      <c r="J292" s="232">
        <f>ROUND(I292*H292,2)</f>
        <v>0</v>
      </c>
      <c r="K292" s="228" t="s">
        <v>714</v>
      </c>
      <c r="L292" s="44"/>
      <c r="M292" s="233" t="s">
        <v>1</v>
      </c>
      <c r="N292" s="234" t="s">
        <v>38</v>
      </c>
      <c r="O292" s="91"/>
      <c r="P292" s="235">
        <f>O292*H292</f>
        <v>0</v>
      </c>
      <c r="Q292" s="235">
        <v>0</v>
      </c>
      <c r="R292" s="235">
        <f>Q292*H292</f>
        <v>0</v>
      </c>
      <c r="S292" s="235">
        <v>0</v>
      </c>
      <c r="T292" s="236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37" t="s">
        <v>138</v>
      </c>
      <c r="AT292" s="237" t="s">
        <v>133</v>
      </c>
      <c r="AU292" s="237" t="s">
        <v>80</v>
      </c>
      <c r="AY292" s="17" t="s">
        <v>131</v>
      </c>
      <c r="BE292" s="238">
        <f>IF(N292="základní",J292,0)</f>
        <v>0</v>
      </c>
      <c r="BF292" s="238">
        <f>IF(N292="snížená",J292,0)</f>
        <v>0</v>
      </c>
      <c r="BG292" s="238">
        <f>IF(N292="zákl. přenesená",J292,0)</f>
        <v>0</v>
      </c>
      <c r="BH292" s="238">
        <f>IF(N292="sníž. přenesená",J292,0)</f>
        <v>0</v>
      </c>
      <c r="BI292" s="238">
        <f>IF(N292="nulová",J292,0)</f>
        <v>0</v>
      </c>
      <c r="BJ292" s="17" t="s">
        <v>80</v>
      </c>
      <c r="BK292" s="238">
        <f>ROUND(I292*H292,2)</f>
        <v>0</v>
      </c>
      <c r="BL292" s="17" t="s">
        <v>138</v>
      </c>
      <c r="BM292" s="237" t="s">
        <v>1009</v>
      </c>
    </row>
    <row r="293" s="2" customFormat="1">
      <c r="A293" s="38"/>
      <c r="B293" s="39"/>
      <c r="C293" s="40"/>
      <c r="D293" s="239" t="s">
        <v>140</v>
      </c>
      <c r="E293" s="40"/>
      <c r="F293" s="240" t="s">
        <v>895</v>
      </c>
      <c r="G293" s="40"/>
      <c r="H293" s="40"/>
      <c r="I293" s="241"/>
      <c r="J293" s="40"/>
      <c r="K293" s="40"/>
      <c r="L293" s="44"/>
      <c r="M293" s="242"/>
      <c r="N293" s="243"/>
      <c r="O293" s="91"/>
      <c r="P293" s="91"/>
      <c r="Q293" s="91"/>
      <c r="R293" s="91"/>
      <c r="S293" s="91"/>
      <c r="T293" s="92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140</v>
      </c>
      <c r="AU293" s="17" t="s">
        <v>80</v>
      </c>
    </row>
    <row r="294" s="2" customFormat="1">
      <c r="A294" s="38"/>
      <c r="B294" s="39"/>
      <c r="C294" s="40"/>
      <c r="D294" s="239" t="s">
        <v>162</v>
      </c>
      <c r="E294" s="40"/>
      <c r="F294" s="276" t="s">
        <v>1010</v>
      </c>
      <c r="G294" s="40"/>
      <c r="H294" s="40"/>
      <c r="I294" s="241"/>
      <c r="J294" s="40"/>
      <c r="K294" s="40"/>
      <c r="L294" s="44"/>
      <c r="M294" s="242"/>
      <c r="N294" s="243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162</v>
      </c>
      <c r="AU294" s="17" t="s">
        <v>80</v>
      </c>
    </row>
    <row r="295" s="14" customFormat="1">
      <c r="A295" s="14"/>
      <c r="B295" s="254"/>
      <c r="C295" s="255"/>
      <c r="D295" s="239" t="s">
        <v>142</v>
      </c>
      <c r="E295" s="256" t="s">
        <v>1</v>
      </c>
      <c r="F295" s="257" t="s">
        <v>980</v>
      </c>
      <c r="G295" s="255"/>
      <c r="H295" s="258">
        <v>232</v>
      </c>
      <c r="I295" s="259"/>
      <c r="J295" s="255"/>
      <c r="K295" s="255"/>
      <c r="L295" s="260"/>
      <c r="M295" s="261"/>
      <c r="N295" s="262"/>
      <c r="O295" s="262"/>
      <c r="P295" s="262"/>
      <c r="Q295" s="262"/>
      <c r="R295" s="262"/>
      <c r="S295" s="262"/>
      <c r="T295" s="263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64" t="s">
        <v>142</v>
      </c>
      <c r="AU295" s="264" t="s">
        <v>80</v>
      </c>
      <c r="AV295" s="14" t="s">
        <v>82</v>
      </c>
      <c r="AW295" s="14" t="s">
        <v>30</v>
      </c>
      <c r="AX295" s="14" t="s">
        <v>73</v>
      </c>
      <c r="AY295" s="264" t="s">
        <v>131</v>
      </c>
    </row>
    <row r="296" s="15" customFormat="1">
      <c r="A296" s="15"/>
      <c r="B296" s="265"/>
      <c r="C296" s="266"/>
      <c r="D296" s="239" t="s">
        <v>142</v>
      </c>
      <c r="E296" s="267" t="s">
        <v>1</v>
      </c>
      <c r="F296" s="268" t="s">
        <v>147</v>
      </c>
      <c r="G296" s="266"/>
      <c r="H296" s="269">
        <v>232</v>
      </c>
      <c r="I296" s="270"/>
      <c r="J296" s="266"/>
      <c r="K296" s="266"/>
      <c r="L296" s="271"/>
      <c r="M296" s="291"/>
      <c r="N296" s="292"/>
      <c r="O296" s="292"/>
      <c r="P296" s="292"/>
      <c r="Q296" s="292"/>
      <c r="R296" s="292"/>
      <c r="S296" s="292"/>
      <c r="T296" s="293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75" t="s">
        <v>142</v>
      </c>
      <c r="AU296" s="275" t="s">
        <v>80</v>
      </c>
      <c r="AV296" s="15" t="s">
        <v>138</v>
      </c>
      <c r="AW296" s="15" t="s">
        <v>30</v>
      </c>
      <c r="AX296" s="15" t="s">
        <v>80</v>
      </c>
      <c r="AY296" s="275" t="s">
        <v>131</v>
      </c>
    </row>
    <row r="297" s="2" customFormat="1" ht="6.96" customHeight="1">
      <c r="A297" s="38"/>
      <c r="B297" s="66"/>
      <c r="C297" s="67"/>
      <c r="D297" s="67"/>
      <c r="E297" s="67"/>
      <c r="F297" s="67"/>
      <c r="G297" s="67"/>
      <c r="H297" s="67"/>
      <c r="I297" s="67"/>
      <c r="J297" s="67"/>
      <c r="K297" s="67"/>
      <c r="L297" s="44"/>
      <c r="M297" s="38"/>
      <c r="O297" s="38"/>
      <c r="P297" s="38"/>
      <c r="Q297" s="38"/>
      <c r="R297" s="38"/>
      <c r="S297" s="38"/>
      <c r="T297" s="38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</row>
  </sheetData>
  <sheetProtection sheet="1" autoFilter="0" formatColumns="0" formatRows="0" objects="1" scenarios="1" spinCount="100000" saltValue="6Hfo5DX18Ym3jBUSbuDt6Aw+QwsVCwuoiPjiFG9ZtUejMSb9NIfN8/UmTl+DqoEw0+kE44nxrh9K9r67dmqaiA==" hashValue="R2+LRnEOVObdxV5Z07QqWQXYVTS7SZ+f7OsgrXtIdUY+4lMGLQ1ULtOPDKX3PIDGDVvBSsCABtlbl/25wWWEZA==" algorithmName="SHA-512" password="CC35"/>
  <autoFilter ref="C123:K29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82</v>
      </c>
    </row>
    <row r="4" s="1" customFormat="1" ht="24.96" customHeight="1">
      <c r="B4" s="20"/>
      <c r="D4" s="148" t="s">
        <v>95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zakázky'!K6</f>
        <v>Oprava propustku v km 120,430 v úseku Obrnice – Most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96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1011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21</v>
      </c>
      <c r="G12" s="38"/>
      <c r="H12" s="38"/>
      <c r="I12" s="150" t="s">
        <v>22</v>
      </c>
      <c r="J12" s="153" t="str">
        <f>'Rekapitulace zakázky'!AN8</f>
        <v>1. 3. 2021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tr">
        <f>IF('Rekapitulace zakázky'!AN10="","",'Rekapitulace zakázky'!AN10)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tr">
        <f>IF('Rekapitulace zakázky'!E11="","",'Rekapitulace zakázky'!E11)</f>
        <v xml:space="preserve"> </v>
      </c>
      <c r="F15" s="38"/>
      <c r="G15" s="38"/>
      <c r="H15" s="38"/>
      <c r="I15" s="150" t="s">
        <v>26</v>
      </c>
      <c r="J15" s="141" t="str">
        <f>IF('Rekapitulace zakázky'!AN11="","",'Rekapitulace zakázky'!AN11)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27</v>
      </c>
      <c r="E17" s="38"/>
      <c r="F17" s="38"/>
      <c r="G17" s="38"/>
      <c r="H17" s="38"/>
      <c r="I17" s="150" t="s">
        <v>25</v>
      </c>
      <c r="J17" s="33" t="str">
        <f>'Rekapitulace zakázky'!AN13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41"/>
      <c r="G18" s="141"/>
      <c r="H18" s="141"/>
      <c r="I18" s="150" t="s">
        <v>26</v>
      </c>
      <c r="J18" s="33" t="str">
        <f>'Rekapitulace zakázky'!AN14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29</v>
      </c>
      <c r="E20" s="38"/>
      <c r="F20" s="38"/>
      <c r="G20" s="38"/>
      <c r="H20" s="38"/>
      <c r="I20" s="150" t="s">
        <v>25</v>
      </c>
      <c r="J20" s="141" t="str">
        <f>IF('Rekapitulace zakázky'!AN16="","",'Rekapitulace zakázky'!AN16)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tr">
        <f>IF('Rekapitulace zakázky'!E17="","",'Rekapitulace zakázky'!E17)</f>
        <v xml:space="preserve"> </v>
      </c>
      <c r="F21" s="38"/>
      <c r="G21" s="38"/>
      <c r="H21" s="38"/>
      <c r="I21" s="150" t="s">
        <v>26</v>
      </c>
      <c r="J21" s="141" t="str">
        <f>IF('Rekapitulace zakázky'!AN17="","",'Rekapitulace zakázky'!AN17)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31</v>
      </c>
      <c r="E23" s="38"/>
      <c r="F23" s="38"/>
      <c r="G23" s="38"/>
      <c r="H23" s="38"/>
      <c r="I23" s="150" t="s">
        <v>25</v>
      </c>
      <c r="J23" s="141" t="str">
        <f>IF('Rekapitulace zakázky'!AN19="","",'Rekapitulace zakázky'!AN19)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tr">
        <f>IF('Rekapitulace zakázky'!E20="","",'Rekapitulace zakázky'!E20)</f>
        <v xml:space="preserve"> </v>
      </c>
      <c r="F24" s="38"/>
      <c r="G24" s="38"/>
      <c r="H24" s="38"/>
      <c r="I24" s="150" t="s">
        <v>26</v>
      </c>
      <c r="J24" s="141" t="str">
        <f>IF('Rekapitulace zakázky'!AN20="","",'Rekapitulace zakázky'!AN20)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33</v>
      </c>
      <c r="E30" s="38"/>
      <c r="F30" s="38"/>
      <c r="G30" s="38"/>
      <c r="H30" s="38"/>
      <c r="I30" s="38"/>
      <c r="J30" s="160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35</v>
      </c>
      <c r="G32" s="38"/>
      <c r="H32" s="38"/>
      <c r="I32" s="161" t="s">
        <v>34</v>
      </c>
      <c r="J32" s="161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37</v>
      </c>
      <c r="E33" s="150" t="s">
        <v>38</v>
      </c>
      <c r="F33" s="163">
        <f>ROUND((SUM(BE120:BE143)),  2)</f>
        <v>0</v>
      </c>
      <c r="G33" s="38"/>
      <c r="H33" s="38"/>
      <c r="I33" s="164">
        <v>0.20999999999999999</v>
      </c>
      <c r="J33" s="163">
        <f>ROUND(((SUM(BE120:BE143))*I33),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39</v>
      </c>
      <c r="F34" s="163">
        <f>ROUND((SUM(BF120:BF143)),  2)</f>
        <v>0</v>
      </c>
      <c r="G34" s="38"/>
      <c r="H34" s="38"/>
      <c r="I34" s="164">
        <v>0.14999999999999999</v>
      </c>
      <c r="J34" s="163">
        <f>ROUND(((SUM(BF120:BF143))*I34),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40</v>
      </c>
      <c r="F35" s="163">
        <f>ROUND((SUM(BG120:BG143)),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41</v>
      </c>
      <c r="F36" s="163">
        <f>ROUND((SUM(BH120:BH143)),  2)</f>
        <v>0</v>
      </c>
      <c r="G36" s="38"/>
      <c r="H36" s="38"/>
      <c r="I36" s="164">
        <v>0.14999999999999999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42</v>
      </c>
      <c r="F37" s="163">
        <f>ROUND((SUM(BI120:BI143)),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43</v>
      </c>
      <c r="E39" s="167"/>
      <c r="F39" s="167"/>
      <c r="G39" s="168" t="s">
        <v>44</v>
      </c>
      <c r="H39" s="169" t="s">
        <v>45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Oprava propustku v km 120,430 v úseku Obrnice – Most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002 - VRN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1. 3. 2021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101</v>
      </c>
      <c r="D94" s="185"/>
      <c r="E94" s="185"/>
      <c r="F94" s="185"/>
      <c r="G94" s="185"/>
      <c r="H94" s="185"/>
      <c r="I94" s="185"/>
      <c r="J94" s="186" t="s">
        <v>102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103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104</v>
      </c>
    </row>
    <row r="97" s="9" customFormat="1" ht="24.96" customHeight="1">
      <c r="A97" s="9"/>
      <c r="B97" s="188"/>
      <c r="C97" s="189"/>
      <c r="D97" s="190" t="s">
        <v>711</v>
      </c>
      <c r="E97" s="191"/>
      <c r="F97" s="191"/>
      <c r="G97" s="191"/>
      <c r="H97" s="191"/>
      <c r="I97" s="191"/>
      <c r="J97" s="192">
        <f>J121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1012</v>
      </c>
      <c r="E98" s="196"/>
      <c r="F98" s="196"/>
      <c r="G98" s="196"/>
      <c r="H98" s="196"/>
      <c r="I98" s="196"/>
      <c r="J98" s="197">
        <f>J122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33"/>
      <c r="D99" s="195" t="s">
        <v>1013</v>
      </c>
      <c r="E99" s="196"/>
      <c r="F99" s="196"/>
      <c r="G99" s="196"/>
      <c r="H99" s="196"/>
      <c r="I99" s="196"/>
      <c r="J99" s="197">
        <f>J129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33"/>
      <c r="D100" s="195" t="s">
        <v>1014</v>
      </c>
      <c r="E100" s="196"/>
      <c r="F100" s="196"/>
      <c r="G100" s="196"/>
      <c r="H100" s="196"/>
      <c r="I100" s="196"/>
      <c r="J100" s="197">
        <f>J133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83" t="str">
        <f>E7</f>
        <v>Oprava propustku v km 120,430 v úseku Obrnice – Most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96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002 - VRN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 xml:space="preserve"> </v>
      </c>
      <c r="G114" s="40"/>
      <c r="H114" s="40"/>
      <c r="I114" s="32" t="s">
        <v>22</v>
      </c>
      <c r="J114" s="79" t="str">
        <f>IF(J12="","",J12)</f>
        <v>1. 3. 2021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 xml:space="preserve"> </v>
      </c>
      <c r="G116" s="40"/>
      <c r="H116" s="40"/>
      <c r="I116" s="32" t="s">
        <v>29</v>
      </c>
      <c r="J116" s="36" t="str">
        <f>E21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27</v>
      </c>
      <c r="D117" s="40"/>
      <c r="E117" s="40"/>
      <c r="F117" s="27" t="str">
        <f>IF(E18="","",E18)</f>
        <v>Vyplň údaj</v>
      </c>
      <c r="G117" s="40"/>
      <c r="H117" s="40"/>
      <c r="I117" s="32" t="s">
        <v>31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9"/>
      <c r="B119" s="200"/>
      <c r="C119" s="201" t="s">
        <v>117</v>
      </c>
      <c r="D119" s="202" t="s">
        <v>58</v>
      </c>
      <c r="E119" s="202" t="s">
        <v>54</v>
      </c>
      <c r="F119" s="202" t="s">
        <v>55</v>
      </c>
      <c r="G119" s="202" t="s">
        <v>118</v>
      </c>
      <c r="H119" s="202" t="s">
        <v>119</v>
      </c>
      <c r="I119" s="202" t="s">
        <v>120</v>
      </c>
      <c r="J119" s="202" t="s">
        <v>102</v>
      </c>
      <c r="K119" s="203" t="s">
        <v>121</v>
      </c>
      <c r="L119" s="204"/>
      <c r="M119" s="100" t="s">
        <v>1</v>
      </c>
      <c r="N119" s="101" t="s">
        <v>37</v>
      </c>
      <c r="O119" s="101" t="s">
        <v>122</v>
      </c>
      <c r="P119" s="101" t="s">
        <v>123</v>
      </c>
      <c r="Q119" s="101" t="s">
        <v>124</v>
      </c>
      <c r="R119" s="101" t="s">
        <v>125</v>
      </c>
      <c r="S119" s="101" t="s">
        <v>126</v>
      </c>
      <c r="T119" s="102" t="s">
        <v>127</v>
      </c>
      <c r="U119" s="199"/>
      <c r="V119" s="199"/>
      <c r="W119" s="199"/>
      <c r="X119" s="199"/>
      <c r="Y119" s="199"/>
      <c r="Z119" s="199"/>
      <c r="AA119" s="199"/>
      <c r="AB119" s="199"/>
      <c r="AC119" s="199"/>
      <c r="AD119" s="199"/>
      <c r="AE119" s="199"/>
    </row>
    <row r="120" s="2" customFormat="1" ht="22.8" customHeight="1">
      <c r="A120" s="38"/>
      <c r="B120" s="39"/>
      <c r="C120" s="107" t="s">
        <v>128</v>
      </c>
      <c r="D120" s="40"/>
      <c r="E120" s="40"/>
      <c r="F120" s="40"/>
      <c r="G120" s="40"/>
      <c r="H120" s="40"/>
      <c r="I120" s="40"/>
      <c r="J120" s="205">
        <f>BK120</f>
        <v>0</v>
      </c>
      <c r="K120" s="40"/>
      <c r="L120" s="44"/>
      <c r="M120" s="103"/>
      <c r="N120" s="206"/>
      <c r="O120" s="104"/>
      <c r="P120" s="207">
        <f>P121</f>
        <v>0</v>
      </c>
      <c r="Q120" s="104"/>
      <c r="R120" s="207">
        <f>R121</f>
        <v>0</v>
      </c>
      <c r="S120" s="104"/>
      <c r="T120" s="208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72</v>
      </c>
      <c r="AU120" s="17" t="s">
        <v>104</v>
      </c>
      <c r="BK120" s="209">
        <f>BK121</f>
        <v>0</v>
      </c>
    </row>
    <row r="121" s="12" customFormat="1" ht="25.92" customHeight="1">
      <c r="A121" s="12"/>
      <c r="B121" s="210"/>
      <c r="C121" s="211"/>
      <c r="D121" s="212" t="s">
        <v>72</v>
      </c>
      <c r="E121" s="213" t="s">
        <v>93</v>
      </c>
      <c r="F121" s="213" t="s">
        <v>886</v>
      </c>
      <c r="G121" s="211"/>
      <c r="H121" s="211"/>
      <c r="I121" s="214"/>
      <c r="J121" s="215">
        <f>BK121</f>
        <v>0</v>
      </c>
      <c r="K121" s="211"/>
      <c r="L121" s="216"/>
      <c r="M121" s="217"/>
      <c r="N121" s="218"/>
      <c r="O121" s="218"/>
      <c r="P121" s="219">
        <f>P122+P129+P133</f>
        <v>0</v>
      </c>
      <c r="Q121" s="218"/>
      <c r="R121" s="219">
        <f>R122+R129+R133</f>
        <v>0</v>
      </c>
      <c r="S121" s="218"/>
      <c r="T121" s="220">
        <f>T122+T129+T133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1" t="s">
        <v>168</v>
      </c>
      <c r="AT121" s="222" t="s">
        <v>72</v>
      </c>
      <c r="AU121" s="222" t="s">
        <v>73</v>
      </c>
      <c r="AY121" s="221" t="s">
        <v>131</v>
      </c>
      <c r="BK121" s="223">
        <f>BK122+BK129+BK133</f>
        <v>0</v>
      </c>
    </row>
    <row r="122" s="12" customFormat="1" ht="22.8" customHeight="1">
      <c r="A122" s="12"/>
      <c r="B122" s="210"/>
      <c r="C122" s="211"/>
      <c r="D122" s="212" t="s">
        <v>72</v>
      </c>
      <c r="E122" s="224" t="s">
        <v>1015</v>
      </c>
      <c r="F122" s="224" t="s">
        <v>1016</v>
      </c>
      <c r="G122" s="211"/>
      <c r="H122" s="211"/>
      <c r="I122" s="214"/>
      <c r="J122" s="225">
        <f>BK122</f>
        <v>0</v>
      </c>
      <c r="K122" s="211"/>
      <c r="L122" s="216"/>
      <c r="M122" s="217"/>
      <c r="N122" s="218"/>
      <c r="O122" s="218"/>
      <c r="P122" s="219">
        <f>SUM(P123:P128)</f>
        <v>0</v>
      </c>
      <c r="Q122" s="218"/>
      <c r="R122" s="219">
        <f>SUM(R123:R128)</f>
        <v>0</v>
      </c>
      <c r="S122" s="218"/>
      <c r="T122" s="220">
        <f>SUM(T123:T128)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1" t="s">
        <v>168</v>
      </c>
      <c r="AT122" s="222" t="s">
        <v>72</v>
      </c>
      <c r="AU122" s="222" t="s">
        <v>80</v>
      </c>
      <c r="AY122" s="221" t="s">
        <v>131</v>
      </c>
      <c r="BK122" s="223">
        <f>SUM(BK123:BK128)</f>
        <v>0</v>
      </c>
    </row>
    <row r="123" s="2" customFormat="1" ht="16.5" customHeight="1">
      <c r="A123" s="38"/>
      <c r="B123" s="39"/>
      <c r="C123" s="226" t="s">
        <v>80</v>
      </c>
      <c r="D123" s="226" t="s">
        <v>133</v>
      </c>
      <c r="E123" s="227" t="s">
        <v>1017</v>
      </c>
      <c r="F123" s="228" t="s">
        <v>1018</v>
      </c>
      <c r="G123" s="229" t="s">
        <v>1019</v>
      </c>
      <c r="H123" s="230">
        <v>1</v>
      </c>
      <c r="I123" s="231"/>
      <c r="J123" s="232">
        <f>ROUND(I123*H123,2)</f>
        <v>0</v>
      </c>
      <c r="K123" s="228" t="s">
        <v>137</v>
      </c>
      <c r="L123" s="44"/>
      <c r="M123" s="233" t="s">
        <v>1</v>
      </c>
      <c r="N123" s="234" t="s">
        <v>38</v>
      </c>
      <c r="O123" s="91"/>
      <c r="P123" s="235">
        <f>O123*H123</f>
        <v>0</v>
      </c>
      <c r="Q123" s="235">
        <v>0</v>
      </c>
      <c r="R123" s="235">
        <f>Q123*H123</f>
        <v>0</v>
      </c>
      <c r="S123" s="235">
        <v>0</v>
      </c>
      <c r="T123" s="23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7" t="s">
        <v>138</v>
      </c>
      <c r="AT123" s="237" t="s">
        <v>133</v>
      </c>
      <c r="AU123" s="237" t="s">
        <v>82</v>
      </c>
      <c r="AY123" s="17" t="s">
        <v>131</v>
      </c>
      <c r="BE123" s="238">
        <f>IF(N123="základní",J123,0)</f>
        <v>0</v>
      </c>
      <c r="BF123" s="238">
        <f>IF(N123="snížená",J123,0)</f>
        <v>0</v>
      </c>
      <c r="BG123" s="238">
        <f>IF(N123="zákl. přenesená",J123,0)</f>
        <v>0</v>
      </c>
      <c r="BH123" s="238">
        <f>IF(N123="sníž. přenesená",J123,0)</f>
        <v>0</v>
      </c>
      <c r="BI123" s="238">
        <f>IF(N123="nulová",J123,0)</f>
        <v>0</v>
      </c>
      <c r="BJ123" s="17" t="s">
        <v>80</v>
      </c>
      <c r="BK123" s="238">
        <f>ROUND(I123*H123,2)</f>
        <v>0</v>
      </c>
      <c r="BL123" s="17" t="s">
        <v>138</v>
      </c>
      <c r="BM123" s="237" t="s">
        <v>1020</v>
      </c>
    </row>
    <row r="124" s="2" customFormat="1">
      <c r="A124" s="38"/>
      <c r="B124" s="39"/>
      <c r="C124" s="40"/>
      <c r="D124" s="239" t="s">
        <v>140</v>
      </c>
      <c r="E124" s="40"/>
      <c r="F124" s="240" t="s">
        <v>1018</v>
      </c>
      <c r="G124" s="40"/>
      <c r="H124" s="40"/>
      <c r="I124" s="241"/>
      <c r="J124" s="40"/>
      <c r="K124" s="40"/>
      <c r="L124" s="44"/>
      <c r="M124" s="242"/>
      <c r="N124" s="243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140</v>
      </c>
      <c r="AU124" s="17" t="s">
        <v>82</v>
      </c>
    </row>
    <row r="125" s="2" customFormat="1">
      <c r="A125" s="38"/>
      <c r="B125" s="39"/>
      <c r="C125" s="40"/>
      <c r="D125" s="239" t="s">
        <v>162</v>
      </c>
      <c r="E125" s="40"/>
      <c r="F125" s="276" t="s">
        <v>1021</v>
      </c>
      <c r="G125" s="40"/>
      <c r="H125" s="40"/>
      <c r="I125" s="241"/>
      <c r="J125" s="40"/>
      <c r="K125" s="40"/>
      <c r="L125" s="44"/>
      <c r="M125" s="242"/>
      <c r="N125" s="243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162</v>
      </c>
      <c r="AU125" s="17" t="s">
        <v>82</v>
      </c>
    </row>
    <row r="126" s="2" customFormat="1" ht="16.5" customHeight="1">
      <c r="A126" s="38"/>
      <c r="B126" s="39"/>
      <c r="C126" s="226" t="s">
        <v>82</v>
      </c>
      <c r="D126" s="226" t="s">
        <v>133</v>
      </c>
      <c r="E126" s="227" t="s">
        <v>1022</v>
      </c>
      <c r="F126" s="228" t="s">
        <v>1023</v>
      </c>
      <c r="G126" s="229" t="s">
        <v>1019</v>
      </c>
      <c r="H126" s="230">
        <v>1</v>
      </c>
      <c r="I126" s="231"/>
      <c r="J126" s="232">
        <f>ROUND(I126*H126,2)</f>
        <v>0</v>
      </c>
      <c r="K126" s="228" t="s">
        <v>137</v>
      </c>
      <c r="L126" s="44"/>
      <c r="M126" s="233" t="s">
        <v>1</v>
      </c>
      <c r="N126" s="234" t="s">
        <v>38</v>
      </c>
      <c r="O126" s="91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7" t="s">
        <v>138</v>
      </c>
      <c r="AT126" s="237" t="s">
        <v>133</v>
      </c>
      <c r="AU126" s="237" t="s">
        <v>82</v>
      </c>
      <c r="AY126" s="17" t="s">
        <v>131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17" t="s">
        <v>80</v>
      </c>
      <c r="BK126" s="238">
        <f>ROUND(I126*H126,2)</f>
        <v>0</v>
      </c>
      <c r="BL126" s="17" t="s">
        <v>138</v>
      </c>
      <c r="BM126" s="237" t="s">
        <v>1024</v>
      </c>
    </row>
    <row r="127" s="2" customFormat="1">
      <c r="A127" s="38"/>
      <c r="B127" s="39"/>
      <c r="C127" s="40"/>
      <c r="D127" s="239" t="s">
        <v>140</v>
      </c>
      <c r="E127" s="40"/>
      <c r="F127" s="240" t="s">
        <v>1023</v>
      </c>
      <c r="G127" s="40"/>
      <c r="H127" s="40"/>
      <c r="I127" s="241"/>
      <c r="J127" s="40"/>
      <c r="K127" s="40"/>
      <c r="L127" s="44"/>
      <c r="M127" s="242"/>
      <c r="N127" s="243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140</v>
      </c>
      <c r="AU127" s="17" t="s">
        <v>82</v>
      </c>
    </row>
    <row r="128" s="2" customFormat="1">
      <c r="A128" s="38"/>
      <c r="B128" s="39"/>
      <c r="C128" s="40"/>
      <c r="D128" s="239" t="s">
        <v>162</v>
      </c>
      <c r="E128" s="40"/>
      <c r="F128" s="276" t="s">
        <v>1025</v>
      </c>
      <c r="G128" s="40"/>
      <c r="H128" s="40"/>
      <c r="I128" s="241"/>
      <c r="J128" s="40"/>
      <c r="K128" s="40"/>
      <c r="L128" s="44"/>
      <c r="M128" s="242"/>
      <c r="N128" s="243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162</v>
      </c>
      <c r="AU128" s="17" t="s">
        <v>82</v>
      </c>
    </row>
    <row r="129" s="12" customFormat="1" ht="22.8" customHeight="1">
      <c r="A129" s="12"/>
      <c r="B129" s="210"/>
      <c r="C129" s="211"/>
      <c r="D129" s="212" t="s">
        <v>72</v>
      </c>
      <c r="E129" s="224" t="s">
        <v>1026</v>
      </c>
      <c r="F129" s="224" t="s">
        <v>1027</v>
      </c>
      <c r="G129" s="211"/>
      <c r="H129" s="211"/>
      <c r="I129" s="214"/>
      <c r="J129" s="225">
        <f>BK129</f>
        <v>0</v>
      </c>
      <c r="K129" s="211"/>
      <c r="L129" s="216"/>
      <c r="M129" s="217"/>
      <c r="N129" s="218"/>
      <c r="O129" s="218"/>
      <c r="P129" s="219">
        <f>SUM(P130:P132)</f>
        <v>0</v>
      </c>
      <c r="Q129" s="218"/>
      <c r="R129" s="219">
        <f>SUM(R130:R132)</f>
        <v>0</v>
      </c>
      <c r="S129" s="218"/>
      <c r="T129" s="220">
        <f>SUM(T130:T132)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168</v>
      </c>
      <c r="AT129" s="222" t="s">
        <v>72</v>
      </c>
      <c r="AU129" s="222" t="s">
        <v>80</v>
      </c>
      <c r="AY129" s="221" t="s">
        <v>131</v>
      </c>
      <c r="BK129" s="223">
        <f>SUM(BK130:BK132)</f>
        <v>0</v>
      </c>
    </row>
    <row r="130" s="2" customFormat="1" ht="16.5" customHeight="1">
      <c r="A130" s="38"/>
      <c r="B130" s="39"/>
      <c r="C130" s="226" t="s">
        <v>152</v>
      </c>
      <c r="D130" s="226" t="s">
        <v>133</v>
      </c>
      <c r="E130" s="227" t="s">
        <v>1028</v>
      </c>
      <c r="F130" s="228" t="s">
        <v>1027</v>
      </c>
      <c r="G130" s="229" t="s">
        <v>1019</v>
      </c>
      <c r="H130" s="230">
        <v>1</v>
      </c>
      <c r="I130" s="231"/>
      <c r="J130" s="232">
        <f>ROUND(I130*H130,2)</f>
        <v>0</v>
      </c>
      <c r="K130" s="228" t="s">
        <v>137</v>
      </c>
      <c r="L130" s="44"/>
      <c r="M130" s="233" t="s">
        <v>1</v>
      </c>
      <c r="N130" s="234" t="s">
        <v>38</v>
      </c>
      <c r="O130" s="91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138</v>
      </c>
      <c r="AT130" s="237" t="s">
        <v>133</v>
      </c>
      <c r="AU130" s="237" t="s">
        <v>82</v>
      </c>
      <c r="AY130" s="17" t="s">
        <v>131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7" t="s">
        <v>80</v>
      </c>
      <c r="BK130" s="238">
        <f>ROUND(I130*H130,2)</f>
        <v>0</v>
      </c>
      <c r="BL130" s="17" t="s">
        <v>138</v>
      </c>
      <c r="BM130" s="237" t="s">
        <v>1029</v>
      </c>
    </row>
    <row r="131" s="2" customFormat="1">
      <c r="A131" s="38"/>
      <c r="B131" s="39"/>
      <c r="C131" s="40"/>
      <c r="D131" s="239" t="s">
        <v>140</v>
      </c>
      <c r="E131" s="40"/>
      <c r="F131" s="240" t="s">
        <v>1027</v>
      </c>
      <c r="G131" s="40"/>
      <c r="H131" s="40"/>
      <c r="I131" s="241"/>
      <c r="J131" s="40"/>
      <c r="K131" s="40"/>
      <c r="L131" s="44"/>
      <c r="M131" s="242"/>
      <c r="N131" s="243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140</v>
      </c>
      <c r="AU131" s="17" t="s">
        <v>82</v>
      </c>
    </row>
    <row r="132" s="2" customFormat="1">
      <c r="A132" s="38"/>
      <c r="B132" s="39"/>
      <c r="C132" s="40"/>
      <c r="D132" s="239" t="s">
        <v>162</v>
      </c>
      <c r="E132" s="40"/>
      <c r="F132" s="276" t="s">
        <v>1030</v>
      </c>
      <c r="G132" s="40"/>
      <c r="H132" s="40"/>
      <c r="I132" s="241"/>
      <c r="J132" s="40"/>
      <c r="K132" s="40"/>
      <c r="L132" s="44"/>
      <c r="M132" s="242"/>
      <c r="N132" s="243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162</v>
      </c>
      <c r="AU132" s="17" t="s">
        <v>82</v>
      </c>
    </row>
    <row r="133" s="12" customFormat="1" ht="22.8" customHeight="1">
      <c r="A133" s="12"/>
      <c r="B133" s="210"/>
      <c r="C133" s="211"/>
      <c r="D133" s="212" t="s">
        <v>72</v>
      </c>
      <c r="E133" s="224" t="s">
        <v>1031</v>
      </c>
      <c r="F133" s="224" t="s">
        <v>1032</v>
      </c>
      <c r="G133" s="211"/>
      <c r="H133" s="211"/>
      <c r="I133" s="214"/>
      <c r="J133" s="225">
        <f>BK133</f>
        <v>0</v>
      </c>
      <c r="K133" s="211"/>
      <c r="L133" s="216"/>
      <c r="M133" s="217"/>
      <c r="N133" s="218"/>
      <c r="O133" s="218"/>
      <c r="P133" s="219">
        <f>SUM(P134:P143)</f>
        <v>0</v>
      </c>
      <c r="Q133" s="218"/>
      <c r="R133" s="219">
        <f>SUM(R134:R143)</f>
        <v>0</v>
      </c>
      <c r="S133" s="218"/>
      <c r="T133" s="220">
        <f>SUM(T134:T143)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1" t="s">
        <v>168</v>
      </c>
      <c r="AT133" s="222" t="s">
        <v>72</v>
      </c>
      <c r="AU133" s="222" t="s">
        <v>80</v>
      </c>
      <c r="AY133" s="221" t="s">
        <v>131</v>
      </c>
      <c r="BK133" s="223">
        <f>SUM(BK134:BK143)</f>
        <v>0</v>
      </c>
    </row>
    <row r="134" s="2" customFormat="1" ht="16.5" customHeight="1">
      <c r="A134" s="38"/>
      <c r="B134" s="39"/>
      <c r="C134" s="226" t="s">
        <v>138</v>
      </c>
      <c r="D134" s="226" t="s">
        <v>133</v>
      </c>
      <c r="E134" s="227" t="s">
        <v>1033</v>
      </c>
      <c r="F134" s="228" t="s">
        <v>1034</v>
      </c>
      <c r="G134" s="229" t="s">
        <v>1019</v>
      </c>
      <c r="H134" s="230">
        <v>3</v>
      </c>
      <c r="I134" s="231"/>
      <c r="J134" s="232">
        <f>ROUND(I134*H134,2)</f>
        <v>0</v>
      </c>
      <c r="K134" s="228" t="s">
        <v>137</v>
      </c>
      <c r="L134" s="44"/>
      <c r="M134" s="233" t="s">
        <v>1</v>
      </c>
      <c r="N134" s="234" t="s">
        <v>38</v>
      </c>
      <c r="O134" s="91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138</v>
      </c>
      <c r="AT134" s="237" t="s">
        <v>133</v>
      </c>
      <c r="AU134" s="237" t="s">
        <v>82</v>
      </c>
      <c r="AY134" s="17" t="s">
        <v>131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80</v>
      </c>
      <c r="BK134" s="238">
        <f>ROUND(I134*H134,2)</f>
        <v>0</v>
      </c>
      <c r="BL134" s="17" t="s">
        <v>138</v>
      </c>
      <c r="BM134" s="237" t="s">
        <v>1035</v>
      </c>
    </row>
    <row r="135" s="2" customFormat="1">
      <c r="A135" s="38"/>
      <c r="B135" s="39"/>
      <c r="C135" s="40"/>
      <c r="D135" s="239" t="s">
        <v>140</v>
      </c>
      <c r="E135" s="40"/>
      <c r="F135" s="240" t="s">
        <v>1034</v>
      </c>
      <c r="G135" s="40"/>
      <c r="H135" s="40"/>
      <c r="I135" s="241"/>
      <c r="J135" s="40"/>
      <c r="K135" s="40"/>
      <c r="L135" s="44"/>
      <c r="M135" s="242"/>
      <c r="N135" s="243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140</v>
      </c>
      <c r="AU135" s="17" t="s">
        <v>82</v>
      </c>
    </row>
    <row r="136" s="2" customFormat="1">
      <c r="A136" s="38"/>
      <c r="B136" s="39"/>
      <c r="C136" s="40"/>
      <c r="D136" s="239" t="s">
        <v>162</v>
      </c>
      <c r="E136" s="40"/>
      <c r="F136" s="276" t="s">
        <v>1036</v>
      </c>
      <c r="G136" s="40"/>
      <c r="H136" s="40"/>
      <c r="I136" s="241"/>
      <c r="J136" s="40"/>
      <c r="K136" s="40"/>
      <c r="L136" s="44"/>
      <c r="M136" s="242"/>
      <c r="N136" s="243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162</v>
      </c>
      <c r="AU136" s="17" t="s">
        <v>82</v>
      </c>
    </row>
    <row r="137" s="13" customFormat="1">
      <c r="A137" s="13"/>
      <c r="B137" s="244"/>
      <c r="C137" s="245"/>
      <c r="D137" s="239" t="s">
        <v>142</v>
      </c>
      <c r="E137" s="246" t="s">
        <v>1</v>
      </c>
      <c r="F137" s="247" t="s">
        <v>1037</v>
      </c>
      <c r="G137" s="245"/>
      <c r="H137" s="246" t="s">
        <v>1</v>
      </c>
      <c r="I137" s="248"/>
      <c r="J137" s="245"/>
      <c r="K137" s="245"/>
      <c r="L137" s="249"/>
      <c r="M137" s="250"/>
      <c r="N137" s="251"/>
      <c r="O137" s="251"/>
      <c r="P137" s="251"/>
      <c r="Q137" s="251"/>
      <c r="R137" s="251"/>
      <c r="S137" s="251"/>
      <c r="T137" s="25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3" t="s">
        <v>142</v>
      </c>
      <c r="AU137" s="253" t="s">
        <v>82</v>
      </c>
      <c r="AV137" s="13" t="s">
        <v>80</v>
      </c>
      <c r="AW137" s="13" t="s">
        <v>30</v>
      </c>
      <c r="AX137" s="13" t="s">
        <v>73</v>
      </c>
      <c r="AY137" s="253" t="s">
        <v>131</v>
      </c>
    </row>
    <row r="138" s="14" customFormat="1">
      <c r="A138" s="14"/>
      <c r="B138" s="254"/>
      <c r="C138" s="255"/>
      <c r="D138" s="239" t="s">
        <v>142</v>
      </c>
      <c r="E138" s="256" t="s">
        <v>1</v>
      </c>
      <c r="F138" s="257" t="s">
        <v>80</v>
      </c>
      <c r="G138" s="255"/>
      <c r="H138" s="258">
        <v>1</v>
      </c>
      <c r="I138" s="259"/>
      <c r="J138" s="255"/>
      <c r="K138" s="255"/>
      <c r="L138" s="260"/>
      <c r="M138" s="261"/>
      <c r="N138" s="262"/>
      <c r="O138" s="262"/>
      <c r="P138" s="262"/>
      <c r="Q138" s="262"/>
      <c r="R138" s="262"/>
      <c r="S138" s="262"/>
      <c r="T138" s="26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4" t="s">
        <v>142</v>
      </c>
      <c r="AU138" s="264" t="s">
        <v>82</v>
      </c>
      <c r="AV138" s="14" t="s">
        <v>82</v>
      </c>
      <c r="AW138" s="14" t="s">
        <v>30</v>
      </c>
      <c r="AX138" s="14" t="s">
        <v>73</v>
      </c>
      <c r="AY138" s="264" t="s">
        <v>131</v>
      </c>
    </row>
    <row r="139" s="13" customFormat="1">
      <c r="A139" s="13"/>
      <c r="B139" s="244"/>
      <c r="C139" s="245"/>
      <c r="D139" s="239" t="s">
        <v>142</v>
      </c>
      <c r="E139" s="246" t="s">
        <v>1</v>
      </c>
      <c r="F139" s="247" t="s">
        <v>1038</v>
      </c>
      <c r="G139" s="245"/>
      <c r="H139" s="246" t="s">
        <v>1</v>
      </c>
      <c r="I139" s="248"/>
      <c r="J139" s="245"/>
      <c r="K139" s="245"/>
      <c r="L139" s="249"/>
      <c r="M139" s="250"/>
      <c r="N139" s="251"/>
      <c r="O139" s="251"/>
      <c r="P139" s="251"/>
      <c r="Q139" s="251"/>
      <c r="R139" s="251"/>
      <c r="S139" s="251"/>
      <c r="T139" s="25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3" t="s">
        <v>142</v>
      </c>
      <c r="AU139" s="253" t="s">
        <v>82</v>
      </c>
      <c r="AV139" s="13" t="s">
        <v>80</v>
      </c>
      <c r="AW139" s="13" t="s">
        <v>30</v>
      </c>
      <c r="AX139" s="13" t="s">
        <v>73</v>
      </c>
      <c r="AY139" s="253" t="s">
        <v>131</v>
      </c>
    </row>
    <row r="140" s="14" customFormat="1">
      <c r="A140" s="14"/>
      <c r="B140" s="254"/>
      <c r="C140" s="255"/>
      <c r="D140" s="239" t="s">
        <v>142</v>
      </c>
      <c r="E140" s="256" t="s">
        <v>1</v>
      </c>
      <c r="F140" s="257" t="s">
        <v>80</v>
      </c>
      <c r="G140" s="255"/>
      <c r="H140" s="258">
        <v>1</v>
      </c>
      <c r="I140" s="259"/>
      <c r="J140" s="255"/>
      <c r="K140" s="255"/>
      <c r="L140" s="260"/>
      <c r="M140" s="261"/>
      <c r="N140" s="262"/>
      <c r="O140" s="262"/>
      <c r="P140" s="262"/>
      <c r="Q140" s="262"/>
      <c r="R140" s="262"/>
      <c r="S140" s="262"/>
      <c r="T140" s="26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4" t="s">
        <v>142</v>
      </c>
      <c r="AU140" s="264" t="s">
        <v>82</v>
      </c>
      <c r="AV140" s="14" t="s">
        <v>82</v>
      </c>
      <c r="AW140" s="14" t="s">
        <v>30</v>
      </c>
      <c r="AX140" s="14" t="s">
        <v>73</v>
      </c>
      <c r="AY140" s="264" t="s">
        <v>131</v>
      </c>
    </row>
    <row r="141" s="13" customFormat="1">
      <c r="A141" s="13"/>
      <c r="B141" s="244"/>
      <c r="C141" s="245"/>
      <c r="D141" s="239" t="s">
        <v>142</v>
      </c>
      <c r="E141" s="246" t="s">
        <v>1</v>
      </c>
      <c r="F141" s="247" t="s">
        <v>1039</v>
      </c>
      <c r="G141" s="245"/>
      <c r="H141" s="246" t="s">
        <v>1</v>
      </c>
      <c r="I141" s="248"/>
      <c r="J141" s="245"/>
      <c r="K141" s="245"/>
      <c r="L141" s="249"/>
      <c r="M141" s="250"/>
      <c r="N141" s="251"/>
      <c r="O141" s="251"/>
      <c r="P141" s="251"/>
      <c r="Q141" s="251"/>
      <c r="R141" s="251"/>
      <c r="S141" s="251"/>
      <c r="T141" s="25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3" t="s">
        <v>142</v>
      </c>
      <c r="AU141" s="253" t="s">
        <v>82</v>
      </c>
      <c r="AV141" s="13" t="s">
        <v>80</v>
      </c>
      <c r="AW141" s="13" t="s">
        <v>30</v>
      </c>
      <c r="AX141" s="13" t="s">
        <v>73</v>
      </c>
      <c r="AY141" s="253" t="s">
        <v>131</v>
      </c>
    </row>
    <row r="142" s="14" customFormat="1">
      <c r="A142" s="14"/>
      <c r="B142" s="254"/>
      <c r="C142" s="255"/>
      <c r="D142" s="239" t="s">
        <v>142</v>
      </c>
      <c r="E142" s="256" t="s">
        <v>1</v>
      </c>
      <c r="F142" s="257" t="s">
        <v>80</v>
      </c>
      <c r="G142" s="255"/>
      <c r="H142" s="258">
        <v>1</v>
      </c>
      <c r="I142" s="259"/>
      <c r="J142" s="255"/>
      <c r="K142" s="255"/>
      <c r="L142" s="260"/>
      <c r="M142" s="261"/>
      <c r="N142" s="262"/>
      <c r="O142" s="262"/>
      <c r="P142" s="262"/>
      <c r="Q142" s="262"/>
      <c r="R142" s="262"/>
      <c r="S142" s="262"/>
      <c r="T142" s="26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4" t="s">
        <v>142</v>
      </c>
      <c r="AU142" s="264" t="s">
        <v>82</v>
      </c>
      <c r="AV142" s="14" t="s">
        <v>82</v>
      </c>
      <c r="AW142" s="14" t="s">
        <v>30</v>
      </c>
      <c r="AX142" s="14" t="s">
        <v>73</v>
      </c>
      <c r="AY142" s="264" t="s">
        <v>131</v>
      </c>
    </row>
    <row r="143" s="15" customFormat="1">
      <c r="A143" s="15"/>
      <c r="B143" s="265"/>
      <c r="C143" s="266"/>
      <c r="D143" s="239" t="s">
        <v>142</v>
      </c>
      <c r="E143" s="267" t="s">
        <v>1</v>
      </c>
      <c r="F143" s="268" t="s">
        <v>147</v>
      </c>
      <c r="G143" s="266"/>
      <c r="H143" s="269">
        <v>3</v>
      </c>
      <c r="I143" s="270"/>
      <c r="J143" s="266"/>
      <c r="K143" s="266"/>
      <c r="L143" s="271"/>
      <c r="M143" s="291"/>
      <c r="N143" s="292"/>
      <c r="O143" s="292"/>
      <c r="P143" s="292"/>
      <c r="Q143" s="292"/>
      <c r="R143" s="292"/>
      <c r="S143" s="292"/>
      <c r="T143" s="293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75" t="s">
        <v>142</v>
      </c>
      <c r="AU143" s="275" t="s">
        <v>82</v>
      </c>
      <c r="AV143" s="15" t="s">
        <v>138</v>
      </c>
      <c r="AW143" s="15" t="s">
        <v>30</v>
      </c>
      <c r="AX143" s="15" t="s">
        <v>80</v>
      </c>
      <c r="AY143" s="275" t="s">
        <v>131</v>
      </c>
    </row>
    <row r="144" s="2" customFormat="1" ht="6.96" customHeight="1">
      <c r="A144" s="38"/>
      <c r="B144" s="66"/>
      <c r="C144" s="67"/>
      <c r="D144" s="67"/>
      <c r="E144" s="67"/>
      <c r="F144" s="67"/>
      <c r="G144" s="67"/>
      <c r="H144" s="67"/>
      <c r="I144" s="67"/>
      <c r="J144" s="67"/>
      <c r="K144" s="67"/>
      <c r="L144" s="44"/>
      <c r="M144" s="38"/>
      <c r="O144" s="38"/>
      <c r="P144" s="38"/>
      <c r="Q144" s="38"/>
      <c r="R144" s="38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</sheetData>
  <sheetProtection sheet="1" autoFilter="0" formatColumns="0" formatRows="0" objects="1" scenarios="1" spinCount="100000" saltValue="tK45Jsz3th3D8JGOJBj88fV1A9kg1N2fwjBpauQ1jZplzpkhNRZQB+Pw2hHodfKlCny1rzsdr66Fg/Ma5y5jMg==" hashValue="j+7gXQUE/ULYHnVvodRL7Kezj++MxSR/+dJLbjUr54zn9s6dCNGuVpvAaD4l3P4Vbvh8zy0d3FEQoRASynZJQQ==" algorithmName="SHA-512" password="CC35"/>
  <autoFilter ref="C119:K143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Zlámal Marek, Ing.</dc:creator>
  <cp:lastModifiedBy>Zlámal Marek, Ing.</cp:lastModifiedBy>
  <dcterms:created xsi:type="dcterms:W3CDTF">2021-04-04T14:36:45Z</dcterms:created>
  <dcterms:modified xsi:type="dcterms:W3CDTF">2021-04-04T14:36:52Z</dcterms:modified>
</cp:coreProperties>
</file>