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alyL\Desktop\"/>
    </mc:Choice>
  </mc:AlternateContent>
  <bookViews>
    <workbookView xWindow="0" yWindow="0" windowWidth="0" windowHeight="0"/>
  </bookViews>
  <sheets>
    <sheet name="Rekapitulace stavby" sheetId="1" r:id="rId1"/>
    <sheet name="04 - OŘ Praha – opravy ná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'04 - OŘ Praha – opravy ná...'!$C$114:$K$265</definedName>
    <definedName name="_xlnm.Print_Area" localSheetId="1">'04 - OŘ Praha – opravy ná...'!$C$4:$J$76,'04 - OŘ Praha – opravy ná...'!$C$82:$J$98,'04 - OŘ Praha – opravy ná...'!$C$104:$J$265</definedName>
    <definedName name="_xlnm.Print_Titles" localSheetId="1">'04 - OŘ Praha – opravy ná...'!$114:$114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F111"/>
  <c r="F109"/>
  <c r="E107"/>
  <c r="F89"/>
  <c r="F87"/>
  <c r="E85"/>
  <c r="J22"/>
  <c r="E22"/>
  <c r="J112"/>
  <c r="J21"/>
  <c r="J19"/>
  <c r="E19"/>
  <c r="J111"/>
  <c r="J18"/>
  <c r="J16"/>
  <c r="E16"/>
  <c r="F112"/>
  <c r="J15"/>
  <c r="J10"/>
  <c r="J109"/>
  <c i="1" r="L90"/>
  <c r="AM90"/>
  <c r="AM89"/>
  <c r="L89"/>
  <c r="AM87"/>
  <c r="L87"/>
  <c r="L85"/>
  <c r="L84"/>
  <c i="2" r="BK264"/>
  <c r="BK262"/>
  <c r="BK260"/>
  <c r="J258"/>
  <c r="BK255"/>
  <c r="J251"/>
  <c r="J250"/>
  <c r="BK249"/>
  <c r="BK248"/>
  <c r="J247"/>
  <c r="BK245"/>
  <c r="J242"/>
  <c r="J241"/>
  <c r="BK240"/>
  <c r="J239"/>
  <c r="BK238"/>
  <c r="BK237"/>
  <c r="BK235"/>
  <c r="J233"/>
  <c r="BK228"/>
  <c r="BK227"/>
  <c r="BK226"/>
  <c r="J225"/>
  <c r="BK224"/>
  <c r="J223"/>
  <c r="J221"/>
  <c r="BK220"/>
  <c r="J219"/>
  <c r="J214"/>
  <c r="J210"/>
  <c r="BK208"/>
  <c r="BK207"/>
  <c r="J204"/>
  <c r="BK202"/>
  <c r="J201"/>
  <c r="BK199"/>
  <c r="BK198"/>
  <c r="J197"/>
  <c r="BK196"/>
  <c r="BK194"/>
  <c r="BK193"/>
  <c r="J192"/>
  <c r="J191"/>
  <c r="J190"/>
  <c r="BK188"/>
  <c r="BK187"/>
  <c r="BK185"/>
  <c r="BK182"/>
  <c r="J178"/>
  <c r="J177"/>
  <c r="BK174"/>
  <c r="J169"/>
  <c r="J167"/>
  <c r="J165"/>
  <c r="J164"/>
  <c r="BK160"/>
  <c r="J159"/>
  <c r="J151"/>
  <c r="J148"/>
  <c r="BK147"/>
  <c r="J146"/>
  <c r="BK145"/>
  <c r="BK144"/>
  <c r="BK140"/>
  <c r="BK139"/>
  <c r="BK137"/>
  <c r="BK133"/>
  <c r="BK132"/>
  <c r="BK130"/>
  <c r="BK125"/>
  <c r="BK117"/>
  <c r="J264"/>
  <c r="J262"/>
  <c r="J260"/>
  <c r="J259"/>
  <c r="BK258"/>
  <c r="J256"/>
  <c r="J255"/>
  <c r="J254"/>
  <c r="BK253"/>
  <c r="BK252"/>
  <c r="BK251"/>
  <c r="BK250"/>
  <c r="J249"/>
  <c r="J246"/>
  <c r="J245"/>
  <c r="BK244"/>
  <c r="J243"/>
  <c r="BK242"/>
  <c r="BK241"/>
  <c r="J238"/>
  <c r="J237"/>
  <c r="BK236"/>
  <c r="J235"/>
  <c r="BK233"/>
  <c r="J231"/>
  <c r="BK230"/>
  <c r="BK229"/>
  <c r="J228"/>
  <c r="J224"/>
  <c r="BK223"/>
  <c r="BK222"/>
  <c r="BK221"/>
  <c r="J220"/>
  <c r="BK219"/>
  <c r="BK218"/>
  <c r="BK217"/>
  <c r="J216"/>
  <c r="J213"/>
  <c r="BK209"/>
  <c r="BK205"/>
  <c r="J203"/>
  <c r="BK201"/>
  <c r="BK200"/>
  <c r="J199"/>
  <c r="BK197"/>
  <c r="BK195"/>
  <c r="J194"/>
  <c r="BK192"/>
  <c r="BK191"/>
  <c r="BK189"/>
  <c r="J188"/>
  <c r="J185"/>
  <c r="J183"/>
  <c r="J182"/>
  <c r="J179"/>
  <c r="J176"/>
  <c r="J175"/>
  <c r="BK166"/>
  <c r="BK165"/>
  <c r="J163"/>
  <c r="J161"/>
  <c r="J160"/>
  <c r="BK159"/>
  <c r="J158"/>
  <c r="J157"/>
  <c r="J156"/>
  <c r="BK152"/>
  <c r="BK151"/>
  <c r="BK149"/>
  <c r="J143"/>
  <c r="J142"/>
  <c r="J141"/>
  <c r="BK138"/>
  <c r="J134"/>
  <c r="J130"/>
  <c r="J128"/>
  <c r="BK126"/>
  <c r="BK121"/>
  <c r="BK120"/>
  <c r="BK119"/>
  <c r="BK118"/>
  <c r="BK259"/>
  <c r="BK256"/>
  <c r="BK254"/>
  <c r="J253"/>
  <c r="J252"/>
  <c r="J248"/>
  <c r="BK247"/>
  <c r="BK246"/>
  <c r="J244"/>
  <c r="BK243"/>
  <c r="J240"/>
  <c r="BK239"/>
  <c r="J236"/>
  <c r="BK231"/>
  <c r="J230"/>
  <c r="J229"/>
  <c r="J218"/>
  <c r="J217"/>
  <c r="BK215"/>
  <c r="BK214"/>
  <c r="BK213"/>
  <c r="BK212"/>
  <c r="J211"/>
  <c r="J208"/>
  <c r="J207"/>
  <c r="J206"/>
  <c r="BK204"/>
  <c r="J202"/>
  <c r="J200"/>
  <c r="J198"/>
  <c r="J196"/>
  <c r="J189"/>
  <c r="J186"/>
  <c r="J184"/>
  <c r="BK183"/>
  <c r="J181"/>
  <c r="BK180"/>
  <c r="BK179"/>
  <c r="BK177"/>
  <c r="BK176"/>
  <c r="BK173"/>
  <c r="BK172"/>
  <c r="BK171"/>
  <c r="J170"/>
  <c r="BK169"/>
  <c r="J168"/>
  <c r="BK167"/>
  <c r="J162"/>
  <c r="BK161"/>
  <c r="BK157"/>
  <c r="BK156"/>
  <c r="J155"/>
  <c r="J154"/>
  <c r="BK153"/>
  <c r="BK150"/>
  <c r="J149"/>
  <c r="J145"/>
  <c r="J144"/>
  <c r="BK142"/>
  <c r="J139"/>
  <c r="J138"/>
  <c r="J137"/>
  <c r="J136"/>
  <c r="J135"/>
  <c r="J133"/>
  <c r="J132"/>
  <c r="BK131"/>
  <c r="J129"/>
  <c r="J127"/>
  <c r="BK124"/>
  <c r="J123"/>
  <c r="J122"/>
  <c r="J121"/>
  <c r="J120"/>
  <c i="1" r="AS94"/>
  <c i="2" r="J227"/>
  <c r="J226"/>
  <c r="BK225"/>
  <c r="J222"/>
  <c r="BK216"/>
  <c r="J215"/>
  <c r="J212"/>
  <c r="BK211"/>
  <c r="BK210"/>
  <c r="J209"/>
  <c r="BK206"/>
  <c r="J205"/>
  <c r="BK203"/>
  <c r="J195"/>
  <c r="J193"/>
  <c r="BK190"/>
  <c r="J187"/>
  <c r="BK186"/>
  <c r="BK184"/>
  <c r="BK181"/>
  <c r="J180"/>
  <c r="BK178"/>
  <c r="BK175"/>
  <c r="J174"/>
  <c r="J173"/>
  <c r="J172"/>
  <c r="J171"/>
  <c r="BK170"/>
  <c r="BK168"/>
  <c r="J166"/>
  <c r="BK164"/>
  <c r="BK163"/>
  <c r="BK162"/>
  <c r="BK158"/>
  <c r="BK155"/>
  <c r="BK154"/>
  <c r="J153"/>
  <c r="J152"/>
  <c r="J150"/>
  <c r="BK148"/>
  <c r="J147"/>
  <c r="BK146"/>
  <c r="BK143"/>
  <c r="BK141"/>
  <c r="J140"/>
  <c r="BK136"/>
  <c r="BK135"/>
  <c r="BK134"/>
  <c r="J131"/>
  <c r="BK129"/>
  <c r="BK128"/>
  <c r="BK127"/>
  <c r="J126"/>
  <c r="J125"/>
  <c r="J124"/>
  <c r="BK123"/>
  <c r="BK122"/>
  <c r="J119"/>
  <c r="J118"/>
  <c r="J117"/>
  <c l="1" r="P116"/>
  <c r="P115"/>
  <c i="1" r="AU95"/>
  <c i="2" r="BK116"/>
  <c r="R116"/>
  <c r="BK234"/>
  <c r="J234"/>
  <c r="J96"/>
  <c r="T234"/>
  <c r="T116"/>
  <c r="T115"/>
  <c r="P234"/>
  <c r="R234"/>
  <c r="BK257"/>
  <c r="J257"/>
  <c r="J97"/>
  <c r="P257"/>
  <c r="R257"/>
  <c r="T257"/>
  <c r="J87"/>
  <c r="J89"/>
  <c r="F90"/>
  <c r="BE121"/>
  <c r="BE137"/>
  <c r="BE138"/>
  <c r="BE141"/>
  <c r="BE143"/>
  <c r="BE148"/>
  <c r="BE149"/>
  <c r="BE150"/>
  <c r="BE155"/>
  <c r="BE156"/>
  <c r="BE159"/>
  <c r="BE160"/>
  <c r="BE165"/>
  <c r="BE178"/>
  <c r="BE181"/>
  <c r="BE182"/>
  <c r="BE194"/>
  <c r="BE195"/>
  <c r="BE200"/>
  <c r="BE220"/>
  <c r="BE223"/>
  <c r="BE227"/>
  <c r="BE259"/>
  <c r="BE117"/>
  <c r="BE118"/>
  <c r="BE126"/>
  <c r="BE127"/>
  <c r="BE129"/>
  <c r="BE133"/>
  <c r="BE140"/>
  <c r="BE142"/>
  <c r="BE144"/>
  <c r="BE146"/>
  <c r="BE151"/>
  <c r="BE158"/>
  <c r="BE163"/>
  <c r="BE164"/>
  <c r="BE166"/>
  <c r="BE174"/>
  <c r="BE188"/>
  <c r="BE189"/>
  <c r="BE190"/>
  <c r="BE191"/>
  <c r="BE192"/>
  <c r="BE193"/>
  <c r="BE198"/>
  <c r="BE202"/>
  <c r="BE205"/>
  <c r="BE209"/>
  <c r="BE215"/>
  <c r="BE216"/>
  <c r="BE217"/>
  <c r="BE218"/>
  <c r="BE219"/>
  <c r="BE222"/>
  <c r="BE224"/>
  <c r="BE229"/>
  <c r="BE233"/>
  <c r="BE242"/>
  <c r="BE243"/>
  <c r="BE244"/>
  <c r="BE249"/>
  <c r="BE253"/>
  <c r="BE255"/>
  <c r="J90"/>
  <c r="BE123"/>
  <c r="BE125"/>
  <c r="BE130"/>
  <c r="BE134"/>
  <c r="BE136"/>
  <c r="BE139"/>
  <c r="BE145"/>
  <c r="BE147"/>
  <c r="BE153"/>
  <c r="BE154"/>
  <c r="BE162"/>
  <c r="BE167"/>
  <c r="BE168"/>
  <c r="BE169"/>
  <c r="BE171"/>
  <c r="BE172"/>
  <c r="BE180"/>
  <c r="BE183"/>
  <c r="BE184"/>
  <c r="BE185"/>
  <c r="BE186"/>
  <c r="BE187"/>
  <c r="BE196"/>
  <c r="BE197"/>
  <c r="BE199"/>
  <c r="BE203"/>
  <c r="BE206"/>
  <c r="BE207"/>
  <c r="BE208"/>
  <c r="BE210"/>
  <c r="BE213"/>
  <c r="BE214"/>
  <c r="BE225"/>
  <c r="BE226"/>
  <c r="BE228"/>
  <c r="BE231"/>
  <c r="BE235"/>
  <c r="BE238"/>
  <c r="BE240"/>
  <c r="BE245"/>
  <c r="BE246"/>
  <c r="BE248"/>
  <c r="BE250"/>
  <c r="BE251"/>
  <c r="BE258"/>
  <c r="BE260"/>
  <c r="BE119"/>
  <c r="BE120"/>
  <c r="BE122"/>
  <c r="BE124"/>
  <c r="BE128"/>
  <c r="BE131"/>
  <c r="BE132"/>
  <c r="BE135"/>
  <c r="BE152"/>
  <c r="BE157"/>
  <c r="BE161"/>
  <c r="BE170"/>
  <c r="BE173"/>
  <c r="BE175"/>
  <c r="BE176"/>
  <c r="BE177"/>
  <c r="BE179"/>
  <c r="BE201"/>
  <c r="BE204"/>
  <c r="BE211"/>
  <c r="BE212"/>
  <c r="BE221"/>
  <c r="BE230"/>
  <c r="BE236"/>
  <c r="BE237"/>
  <c r="BE239"/>
  <c r="BE241"/>
  <c r="BE247"/>
  <c r="BE252"/>
  <c r="BE254"/>
  <c r="BE256"/>
  <c r="BE262"/>
  <c r="BE264"/>
  <c r="F32"/>
  <c i="1" r="BA95"/>
  <c r="BA94"/>
  <c r="W30"/>
  <c i="2" r="F34"/>
  <c i="1" r="BC95"/>
  <c r="BC94"/>
  <c r="AY94"/>
  <c r="AU94"/>
  <c i="2" r="F33"/>
  <c i="1" r="BB95"/>
  <c r="BB94"/>
  <c r="W31"/>
  <c i="2" r="J32"/>
  <c i="1" r="AW95"/>
  <c i="2" r="F35"/>
  <c i="1" r="BD95"/>
  <c r="BD94"/>
  <c r="W33"/>
  <c i="2" l="1" r="BK115"/>
  <c r="J115"/>
  <c r="J94"/>
  <c r="R115"/>
  <c r="J116"/>
  <c r="J95"/>
  <c i="1" r="AX94"/>
  <c i="2" r="F31"/>
  <c i="1" r="AZ95"/>
  <c r="AZ94"/>
  <c r="W29"/>
  <c r="AW94"/>
  <c r="AK30"/>
  <c r="W32"/>
  <c i="2" r="J31"/>
  <c i="1" r="AV95"/>
  <c r="AT95"/>
  <c l="1" r="AV94"/>
  <c r="AK29"/>
  <c i="2" r="J28"/>
  <c i="1" r="AG95"/>
  <c r="AN95"/>
  <c i="2" l="1" r="J37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<sst xmlns="http://schemas.openxmlformats.org/spreadsheetml/2006/main">
  <si>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</si>
  <si>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</si>
  <si>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</si>
  <si>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</si>
  <si>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</si>
  <si>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{96b2a39b-c28e-4844-94bf-c5b83a1061a2}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</si>
  <si>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</si>
  <si>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</si>
  <si>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</si>
  <si>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</si>
  <si>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</si>
  <si>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</si>
  <si>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</si>
  <si>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</si>
  <si>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</si>
  <si>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</si>
  <si>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</si>
  <si>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OŘ Praha – opravy nákladních a osobních výtahů a plošin</t>
  </si>
  <si>
    <t>KSO:</t>
  </si>
  <si>
    <t>CC-CZ:</t>
  </si>
  <si>
    <t>Místo:</t>
  </si>
  <si>
    <t>obvod OŘ Praha</t>
  </si>
  <si>
    <t>Datum:</t>
  </si>
  <si>
    <t>29. 3. 2021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</si>
  <si>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</si>
  <si>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</si>
  <si>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</si>
  <si>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</si>
  <si>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</si>
  <si>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</si>
  <si>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</si>
  <si>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</si>
  <si>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</si>
  <si>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</si>
  <si>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</si>
  <si>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</si>
  <si>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</si>
  <si>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</si>
  <si>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</si>
  <si>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</si>
  <si>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</si>
  <si>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</si>
  <si>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</si>
  <si>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</si>
  <si>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</si>
  <si>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</si>
  <si>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</si>
  <si>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</si>
  <si>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</si>
  <si>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</si>
  <si>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</si>
  <si>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</si>
  <si>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</si>
  <si>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</si>
  <si>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</si>
  <si>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</si>
  <si>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</si>
  <si>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</si>
  <si>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</si>
  <si>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</si>
  <si>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</si>
  <si>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</si>
  <si>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</si>
  <si>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</si>
  <si>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</si>
  <si>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</si>
  <si>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</si>
  <si>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</si>
  <si>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</si>
  <si>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</si>
  <si>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</si>
  <si>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</si>
  <si>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</si>
  <si>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</si>
  <si>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</si>
  <si>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</si>
  <si>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</si>
  <si>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</si>
  <si>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</si>
  <si>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</si>
  <si>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</si>
  <si>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</si>
  <si>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</si>
  <si>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</si>
  <si>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</si>
  <si>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</si>
  <si>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</si>
  <si>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</si>
  <si>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</si>
  <si>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</si>
  <si>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</si>
  <si>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01 - Materiál - výtahy</t>
  </si>
  <si>
    <t>02 - Materál - plošiny</t>
  </si>
  <si>
    <t>03 - Druh činnosti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</si>
  <si>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</si>
  <si>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</si>
  <si>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</si>
  <si>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</si>
  <si>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</si>
  <si>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</si>
  <si>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</si>
  <si>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</si>
  <si>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</si>
  <si>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</si>
  <si>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</si>
  <si>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</si>
  <si>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</si>
  <si>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01</t>
  </si>
  <si>
    <t>Materiál - výtahy</t>
  </si>
  <si>
    <t>ROZPOCET</t>
  </si>
  <si>
    <t>M</t>
  </si>
  <si>
    <t>Pojistka rychlotavná</t>
  </si>
  <si>
    <t>kus</t>
  </si>
  <si>
    <t>8</t>
  </si>
  <si>
    <t>4</t>
  </si>
  <si>
    <t>1165553388</t>
  </si>
  <si>
    <t>Lano ø 6,3 mm 6x19M + FC</t>
  </si>
  <si>
    <t>m</t>
  </si>
  <si>
    <t>-411851793</t>
  </si>
  <si>
    <t>3</t>
  </si>
  <si>
    <t>Lano ø 8 mm 6x19SEAL 114 + FC</t>
  </si>
  <si>
    <t>-1309602722</t>
  </si>
  <si>
    <t>Lano ø 10 mm 8x19SEAL 152 + FC</t>
  </si>
  <si>
    <t>1723541409</t>
  </si>
  <si>
    <t>5</t>
  </si>
  <si>
    <t>Lano DruLift 819W3 (8x19W-8x7-WSC) -8mm</t>
  </si>
  <si>
    <t>1993367832</t>
  </si>
  <si>
    <t>6</t>
  </si>
  <si>
    <t>Lano ø 11 mm 8x19SEAL 152 + FC</t>
  </si>
  <si>
    <t>883383806</t>
  </si>
  <si>
    <t>7</t>
  </si>
  <si>
    <t>Olej hydraulický</t>
  </si>
  <si>
    <t>litr</t>
  </si>
  <si>
    <t>-371795289</t>
  </si>
  <si>
    <t>Lano PAWO 819W - 6,5 mm</t>
  </si>
  <si>
    <t>32977810</t>
  </si>
  <si>
    <t>9</t>
  </si>
  <si>
    <t>Lano ø 12 mm 8x19SEAL 152 + FC</t>
  </si>
  <si>
    <t>808578226</t>
  </si>
  <si>
    <t>10</t>
  </si>
  <si>
    <t>Bodová žárovka LED GU10</t>
  </si>
  <si>
    <t>-304768013</t>
  </si>
  <si>
    <t>11</t>
  </si>
  <si>
    <t>Lano PAWO F3 10mm Seil+SE 1570</t>
  </si>
  <si>
    <t>1268254650</t>
  </si>
  <si>
    <t>12</t>
  </si>
  <si>
    <t>Olej převodový PP90</t>
  </si>
  <si>
    <t>793260887</t>
  </si>
  <si>
    <t>13</t>
  </si>
  <si>
    <t>Lano ø 16 mm 6x19SEAL 114 + FC</t>
  </si>
  <si>
    <t>1504979423</t>
  </si>
  <si>
    <t>14</t>
  </si>
  <si>
    <t>Olej ložiskový OL 46</t>
  </si>
  <si>
    <t>485108469</t>
  </si>
  <si>
    <t>LED zářivka 60cm</t>
  </si>
  <si>
    <t>-654528140</t>
  </si>
  <si>
    <t>16</t>
  </si>
  <si>
    <t>Relé prům. 3P/10A, DIN, 48V AC,</t>
  </si>
  <si>
    <t>1120746676</t>
  </si>
  <si>
    <t>17</t>
  </si>
  <si>
    <t>Olověný akumulátor 12V/1,3Ah</t>
  </si>
  <si>
    <t>535116675</t>
  </si>
  <si>
    <t>18</t>
  </si>
  <si>
    <t>Olej S4 WE 220</t>
  </si>
  <si>
    <t>637684304</t>
  </si>
  <si>
    <t>19</t>
  </si>
  <si>
    <t>Tlačítko nepodsvětlené pro dveře</t>
  </si>
  <si>
    <t>-1416506401</t>
  </si>
  <si>
    <t>20</t>
  </si>
  <si>
    <t>Skleněná výplň - drátosklo 115x1035</t>
  </si>
  <si>
    <t>-883907065</t>
  </si>
  <si>
    <t>Tuk mazací AK 2</t>
  </si>
  <si>
    <t>kg</t>
  </si>
  <si>
    <t>-113942482</t>
  </si>
  <si>
    <t>22</t>
  </si>
  <si>
    <t>Tlačítko podsvětlené s Brailovým písmem</t>
  </si>
  <si>
    <t>1867303025</t>
  </si>
  <si>
    <t>23</t>
  </si>
  <si>
    <t>Tlačítko podsvětlené pro dveře</t>
  </si>
  <si>
    <t>1610338612</t>
  </si>
  <si>
    <t>24</t>
  </si>
  <si>
    <t>Dveřní spínač vč. můstku pro dveře ruční</t>
  </si>
  <si>
    <t>-956534282</t>
  </si>
  <si>
    <t>25</t>
  </si>
  <si>
    <t>Spojka ozubeného řemenu pro dveře automatické</t>
  </si>
  <si>
    <t>2077213191</t>
  </si>
  <si>
    <t>26</t>
  </si>
  <si>
    <t>Jistič 3p, B, 10A, 10kA</t>
  </si>
  <si>
    <t>1831180039</t>
  </si>
  <si>
    <t>27</t>
  </si>
  <si>
    <t>Jistič 3p, B, 16A, 10kA</t>
  </si>
  <si>
    <t>1896644035</t>
  </si>
  <si>
    <t>28</t>
  </si>
  <si>
    <t>Kryt světla</t>
  </si>
  <si>
    <t>818282307</t>
  </si>
  <si>
    <t>29</t>
  </si>
  <si>
    <t>Kladky kabinových dveří</t>
  </si>
  <si>
    <t>-1398310478</t>
  </si>
  <si>
    <t>30</t>
  </si>
  <si>
    <t>Zavírací pružina pro dveře automatické</t>
  </si>
  <si>
    <t>-691939151</t>
  </si>
  <si>
    <t>31</t>
  </si>
  <si>
    <t>Monostabilní magnetický snímač</t>
  </si>
  <si>
    <t>-899415366</t>
  </si>
  <si>
    <t>32</t>
  </si>
  <si>
    <t>Elektrický spínač pro dveře automatické</t>
  </si>
  <si>
    <t>767222302</t>
  </si>
  <si>
    <t>33</t>
  </si>
  <si>
    <t>1519079033</t>
  </si>
  <si>
    <t>34</t>
  </si>
  <si>
    <t>Elektrický spínač s můstkem pro dveře automatické</t>
  </si>
  <si>
    <t>-1951632156</t>
  </si>
  <si>
    <t>35</t>
  </si>
  <si>
    <t>Trafo pro osvětlení kabiny</t>
  </si>
  <si>
    <t>-1489926942</t>
  </si>
  <si>
    <t>36</t>
  </si>
  <si>
    <t xml:space="preserve">Madlo dveří  pro dveře ruční</t>
  </si>
  <si>
    <t>-279488402</t>
  </si>
  <si>
    <t>37</t>
  </si>
  <si>
    <t>Nouzové/havarijní tlačítko STOP</t>
  </si>
  <si>
    <t>-881958539</t>
  </si>
  <si>
    <t>38</t>
  </si>
  <si>
    <t>Ozubený řemen HTD 5-M pro dveře automatické</t>
  </si>
  <si>
    <t>1623204814</t>
  </si>
  <si>
    <t>39</t>
  </si>
  <si>
    <t>Silonové vodiče dveřních panelů pro dveře automatické</t>
  </si>
  <si>
    <t>-142587100</t>
  </si>
  <si>
    <t>40</t>
  </si>
  <si>
    <t>Relátko osvětlení</t>
  </si>
  <si>
    <t>1023908308</t>
  </si>
  <si>
    <t>41</t>
  </si>
  <si>
    <t>Stykač třípólový, cívka 230V 50Hz</t>
  </si>
  <si>
    <t>-974908207</t>
  </si>
  <si>
    <t>42</t>
  </si>
  <si>
    <t>Koncový spínač</t>
  </si>
  <si>
    <t>281570437</t>
  </si>
  <si>
    <t>43</t>
  </si>
  <si>
    <t>Torzní pružina pro dveře ruční</t>
  </si>
  <si>
    <t>1686649712</t>
  </si>
  <si>
    <t>44</t>
  </si>
  <si>
    <t>Patrový spínač - typ SK</t>
  </si>
  <si>
    <t>-775651287</t>
  </si>
  <si>
    <t>45</t>
  </si>
  <si>
    <t>Synchronizační kladka (různé průměry) pro dveře automatické</t>
  </si>
  <si>
    <t>1019802333</t>
  </si>
  <si>
    <t>46</t>
  </si>
  <si>
    <t>Horní vodící kladka s centrickou osou pro dveře automatické</t>
  </si>
  <si>
    <t>1191736391</t>
  </si>
  <si>
    <t>47</t>
  </si>
  <si>
    <t>Silonová vložka vedení</t>
  </si>
  <si>
    <t>1923122935</t>
  </si>
  <si>
    <t>48</t>
  </si>
  <si>
    <t>Dolní vodící kladka s excentrickou osou pro dveře automatické</t>
  </si>
  <si>
    <t>-1421928346</t>
  </si>
  <si>
    <t>49</t>
  </si>
  <si>
    <t>Kladka excentrická D30, roller kicking D30</t>
  </si>
  <si>
    <t>1412120427</t>
  </si>
  <si>
    <t>50</t>
  </si>
  <si>
    <t>Datový převodník RS</t>
  </si>
  <si>
    <t>-78450208</t>
  </si>
  <si>
    <t>51</t>
  </si>
  <si>
    <t>Podlahový spínač typ SV</t>
  </si>
  <si>
    <t>-790894641</t>
  </si>
  <si>
    <t>52</t>
  </si>
  <si>
    <t>AY Rolna S8/K8</t>
  </si>
  <si>
    <t>2133619080</t>
  </si>
  <si>
    <t>53</t>
  </si>
  <si>
    <t>Konzole šachetních dveří a prahů</t>
  </si>
  <si>
    <t>724348708</t>
  </si>
  <si>
    <t>54</t>
  </si>
  <si>
    <t>Dovírač 1-40 DICTATOR</t>
  </si>
  <si>
    <t>-394555506</t>
  </si>
  <si>
    <t>55</t>
  </si>
  <si>
    <t>Dovírač DICTATOR</t>
  </si>
  <si>
    <t>1338583231</t>
  </si>
  <si>
    <t>56</t>
  </si>
  <si>
    <t>mikrospínač brzdového systému</t>
  </si>
  <si>
    <t>962504776</t>
  </si>
  <si>
    <t>57</t>
  </si>
  <si>
    <t>Dovírač DJD</t>
  </si>
  <si>
    <t>1460629587</t>
  </si>
  <si>
    <t>58</t>
  </si>
  <si>
    <t>Stykač třípólový 11kW,cívka 48V 50Hz</t>
  </si>
  <si>
    <t>269406982</t>
  </si>
  <si>
    <t>59</t>
  </si>
  <si>
    <t>Záložní zdroj GSM</t>
  </si>
  <si>
    <t>1136816545</t>
  </si>
  <si>
    <t>60</t>
  </si>
  <si>
    <t>Hlídač fází</t>
  </si>
  <si>
    <t>1276661793</t>
  </si>
  <si>
    <t>61</t>
  </si>
  <si>
    <t>Set fotobuněk 3m pro dveře automatické</t>
  </si>
  <si>
    <t>-1017887133</t>
  </si>
  <si>
    <t>62</t>
  </si>
  <si>
    <t>Stykač nahoru silový</t>
  </si>
  <si>
    <t>-1693566982</t>
  </si>
  <si>
    <t>63</t>
  </si>
  <si>
    <t>Stykač dolu silový</t>
  </si>
  <si>
    <t>1181480273</t>
  </si>
  <si>
    <t>64</t>
  </si>
  <si>
    <t>Stykač na pomalou jízdu silový</t>
  </si>
  <si>
    <t>185653747</t>
  </si>
  <si>
    <t>65</t>
  </si>
  <si>
    <t>Transformátor 400V/2x12V 3,7A, 24V 3,7A, 6V 3,7A</t>
  </si>
  <si>
    <t>-566234131</t>
  </si>
  <si>
    <t>66</t>
  </si>
  <si>
    <t>Dveřní uzávěra pro dveře ruční TRA,Strojon,Brumovice</t>
  </si>
  <si>
    <t>305955524</t>
  </si>
  <si>
    <t>67</t>
  </si>
  <si>
    <t>Set fotobuněk 5m pro dveře automatické</t>
  </si>
  <si>
    <t>978822321</t>
  </si>
  <si>
    <t>68</t>
  </si>
  <si>
    <t>Čelisti brzdy ø 220</t>
  </si>
  <si>
    <t>650828494</t>
  </si>
  <si>
    <t>69</t>
  </si>
  <si>
    <t>Šachetní displej pro dveře</t>
  </si>
  <si>
    <t>-1459567085</t>
  </si>
  <si>
    <t>70</t>
  </si>
  <si>
    <t xml:space="preserve">Unášeč dveří  pro dveře automatické</t>
  </si>
  <si>
    <t>1106364552</t>
  </si>
  <si>
    <t>71</t>
  </si>
  <si>
    <t>Čelisti brzdy ø 300</t>
  </si>
  <si>
    <t>188126652</t>
  </si>
  <si>
    <t>72</t>
  </si>
  <si>
    <t>Dorozumívací zařízení - komunikátor</t>
  </si>
  <si>
    <t>-416720469</t>
  </si>
  <si>
    <t>73</t>
  </si>
  <si>
    <t>Vypínač hl. 25/B 4 pol. vypínač</t>
  </si>
  <si>
    <t>1199777946</t>
  </si>
  <si>
    <t>74</t>
  </si>
  <si>
    <t>GSM Brána</t>
  </si>
  <si>
    <t>359301953</t>
  </si>
  <si>
    <t>75</t>
  </si>
  <si>
    <t>Set fotobuněk TELCO</t>
  </si>
  <si>
    <t>-1232232355</t>
  </si>
  <si>
    <t>76</t>
  </si>
  <si>
    <t>Kabinový displej</t>
  </si>
  <si>
    <t>1804343888</t>
  </si>
  <si>
    <t>77</t>
  </si>
  <si>
    <t>Vypínač hl. 63/B 4 pol. vypínač</t>
  </si>
  <si>
    <t>-662189480</t>
  </si>
  <si>
    <t>78</t>
  </si>
  <si>
    <t>Trakční kotouč ø 630 2 x lano ø 10</t>
  </si>
  <si>
    <t>-1296605502</t>
  </si>
  <si>
    <t>79</t>
  </si>
  <si>
    <t>Trakční kotouč ø 660 3 x lano ø 10</t>
  </si>
  <si>
    <t>1426885181</t>
  </si>
  <si>
    <t>80</t>
  </si>
  <si>
    <t>Trakční kotouč ø 500 2 x lano ø 11</t>
  </si>
  <si>
    <t>1611000209</t>
  </si>
  <si>
    <t>81</t>
  </si>
  <si>
    <t>Unašeč kabinových dveří</t>
  </si>
  <si>
    <t>-24878142</t>
  </si>
  <si>
    <t>82</t>
  </si>
  <si>
    <t>Trakční kotouč ø 500 3 x lano ø 10</t>
  </si>
  <si>
    <t>1238084629</t>
  </si>
  <si>
    <t>83</t>
  </si>
  <si>
    <t>PM motor s encoderem pro VVVF5 pro dveře automatické</t>
  </si>
  <si>
    <t>-1233183932</t>
  </si>
  <si>
    <t>84</t>
  </si>
  <si>
    <t>Spojka pružná ø 300 (S4), 8 unašečů</t>
  </si>
  <si>
    <t>218696094</t>
  </si>
  <si>
    <t>85</t>
  </si>
  <si>
    <t>Čelisti brzdy ø 380</t>
  </si>
  <si>
    <t>763077565</t>
  </si>
  <si>
    <t>86</t>
  </si>
  <si>
    <t>Trakční kotouč ø 725 2 x lano ø 10</t>
  </si>
  <si>
    <t>1054921969</t>
  </si>
  <si>
    <t>87</t>
  </si>
  <si>
    <t>Trakční kotouč ø 710 2 x lano ø 10 (2 x 11)</t>
  </si>
  <si>
    <t>331161666</t>
  </si>
  <si>
    <t>88</t>
  </si>
  <si>
    <t>Trakční kotouč ø 725 3 x lano ø 10</t>
  </si>
  <si>
    <t>184507969</t>
  </si>
  <si>
    <t>89</t>
  </si>
  <si>
    <t>Řídící modul VVVF5 pro dveře automatické</t>
  </si>
  <si>
    <t>2018230924</t>
  </si>
  <si>
    <t>90</t>
  </si>
  <si>
    <t>Trakční kotouč ø 480 4 x lano ø 12</t>
  </si>
  <si>
    <t>1831266735</t>
  </si>
  <si>
    <t>91</t>
  </si>
  <si>
    <t>Trakční kotouč ø 550 4 x lano ø 12</t>
  </si>
  <si>
    <t>-287624335</t>
  </si>
  <si>
    <t>92</t>
  </si>
  <si>
    <t>Poziční systém</t>
  </si>
  <si>
    <t>-731296883</t>
  </si>
  <si>
    <t>93</t>
  </si>
  <si>
    <t>Omezovač rychlosti OR 4 (0.36 m/s L,P)</t>
  </si>
  <si>
    <t>-51682824</t>
  </si>
  <si>
    <t>94</t>
  </si>
  <si>
    <t>Omezovač rychlosti OR 4 (0.5 m/s L,P)</t>
  </si>
  <si>
    <t>238614215</t>
  </si>
  <si>
    <t>95</t>
  </si>
  <si>
    <t>Trakční kotouč ø 670 4 x lano ø 12</t>
  </si>
  <si>
    <t>288282551</t>
  </si>
  <si>
    <t>96</t>
  </si>
  <si>
    <t>Trakční kotouč ø 725 4 x lano ø 12 (4 x 10)</t>
  </si>
  <si>
    <t>119663663</t>
  </si>
  <si>
    <t>97</t>
  </si>
  <si>
    <t>Trakční kotouč ø 650 4 x lano ø 12</t>
  </si>
  <si>
    <t>215476990</t>
  </si>
  <si>
    <t>98</t>
  </si>
  <si>
    <t>Omezovač rychlosti OR 4 (0.7 m/s L,P)</t>
  </si>
  <si>
    <t>1294482459</t>
  </si>
  <si>
    <t>99</t>
  </si>
  <si>
    <t>Brzda ø 220 dvojčinná (kompletní) pro S4</t>
  </si>
  <si>
    <t>-1660292694</t>
  </si>
  <si>
    <t>100</t>
  </si>
  <si>
    <t>Trakční kotouč ø 805 3 x lano ø 10</t>
  </si>
  <si>
    <t>-1610877188</t>
  </si>
  <si>
    <t>101</t>
  </si>
  <si>
    <t>Trakční kotouč ø 440 6 x lano ø 10</t>
  </si>
  <si>
    <t>1754291560</t>
  </si>
  <si>
    <t>102</t>
  </si>
  <si>
    <t>Trakční kotouč ø 500 6 x lano ø 10</t>
  </si>
  <si>
    <t>278952130</t>
  </si>
  <si>
    <t>103</t>
  </si>
  <si>
    <t>Omezovač rychlosti OR 4 (1.0 m/s L,P)</t>
  </si>
  <si>
    <t>1093575707</t>
  </si>
  <si>
    <t>104</t>
  </si>
  <si>
    <t>Řídící deska LCB</t>
  </si>
  <si>
    <t>1371776006</t>
  </si>
  <si>
    <t>105</t>
  </si>
  <si>
    <t>Kabinové řízení DCSS</t>
  </si>
  <si>
    <t>-1989562196</t>
  </si>
  <si>
    <t>106</t>
  </si>
  <si>
    <t>Fotolišta</t>
  </si>
  <si>
    <t>537104214</t>
  </si>
  <si>
    <t>107</t>
  </si>
  <si>
    <t>Brzda ø 300 dvojčinná (kompletní) pro S4</t>
  </si>
  <si>
    <t>-264522903</t>
  </si>
  <si>
    <t>108</t>
  </si>
  <si>
    <t>Frekvenční měnič 4,5- 5,5 kW - výměna</t>
  </si>
  <si>
    <t>-1879070399</t>
  </si>
  <si>
    <t>109</t>
  </si>
  <si>
    <t>Frekvenční měnič - generální oprava</t>
  </si>
  <si>
    <t>-610022675</t>
  </si>
  <si>
    <t>110</t>
  </si>
  <si>
    <t>Frekvenční měnič do 7,5-11 kW - výměna</t>
  </si>
  <si>
    <t>-989276778</t>
  </si>
  <si>
    <t>111</t>
  </si>
  <si>
    <t>Brzda ø 380 dvojčinná (kompletní) pro S4</t>
  </si>
  <si>
    <t>-1905736998</t>
  </si>
  <si>
    <t>112</t>
  </si>
  <si>
    <t>Frekvenční měnič Varyodin - generální oprava</t>
  </si>
  <si>
    <t>635313525</t>
  </si>
  <si>
    <t>113</t>
  </si>
  <si>
    <t>Frekvenční měnič do 15-18 kW - výměna</t>
  </si>
  <si>
    <t>1077653465</t>
  </si>
  <si>
    <t>114</t>
  </si>
  <si>
    <t>1526147438</t>
  </si>
  <si>
    <t>115</t>
  </si>
  <si>
    <t>Lepené bezpečnostní sklo dle normy, broušené hrany</t>
  </si>
  <si>
    <t>m2</t>
  </si>
  <si>
    <t>-1520962575</t>
  </si>
  <si>
    <t>P</t>
  </si>
  <si>
    <t>Poznámka k položce:_x000d_
sklo musí vyhovět minimálně na zatížení větrem a zatížení rázovou vlnou od projíždějícího vozidla, pro maximální rychlost v přilehlé koleji rázovou zkoušku kyvadlem podle ČSN EN 81-71+AC</t>
  </si>
  <si>
    <t>116</t>
  </si>
  <si>
    <t>Zrcadlo 5mm, broušené hrany, bezpečnostní folie</t>
  </si>
  <si>
    <t>258098345</t>
  </si>
  <si>
    <t>02</t>
  </si>
  <si>
    <t>Materál - plošiny</t>
  </si>
  <si>
    <t>117</t>
  </si>
  <si>
    <t>Motor s převodovkou</t>
  </si>
  <si>
    <t>1892673453</t>
  </si>
  <si>
    <t>118</t>
  </si>
  <si>
    <t>Napájecí deska</t>
  </si>
  <si>
    <t>1085438528</t>
  </si>
  <si>
    <t>119</t>
  </si>
  <si>
    <t>Řídící deska (Manus)</t>
  </si>
  <si>
    <t>2138730</t>
  </si>
  <si>
    <t>120</t>
  </si>
  <si>
    <t>Madlo na plošině</t>
  </si>
  <si>
    <t>1435078125</t>
  </si>
  <si>
    <t>121</t>
  </si>
  <si>
    <t>Nástupní deska</t>
  </si>
  <si>
    <t>-1132468137</t>
  </si>
  <si>
    <t>122</t>
  </si>
  <si>
    <t>Baterie do plošíny</t>
  </si>
  <si>
    <t>-1863869056</t>
  </si>
  <si>
    <t>123</t>
  </si>
  <si>
    <t>Tažné lano s kužely</t>
  </si>
  <si>
    <t>350498908</t>
  </si>
  <si>
    <t>124</t>
  </si>
  <si>
    <t>Spínač ovladačě</t>
  </si>
  <si>
    <t>2108344200</t>
  </si>
  <si>
    <t>125</t>
  </si>
  <si>
    <t>Řetěz kabelový</t>
  </si>
  <si>
    <t>-715194215</t>
  </si>
  <si>
    <t>126</t>
  </si>
  <si>
    <t>Tlačítko ovladače</t>
  </si>
  <si>
    <t>-2146035571</t>
  </si>
  <si>
    <t>127</t>
  </si>
  <si>
    <t xml:space="preserve">Transformátor  220/48</t>
  </si>
  <si>
    <t>1201837136</t>
  </si>
  <si>
    <t>128</t>
  </si>
  <si>
    <t>Podlahový spínač typ Se</t>
  </si>
  <si>
    <t>-10316289</t>
  </si>
  <si>
    <t>129</t>
  </si>
  <si>
    <t>1457142446</t>
  </si>
  <si>
    <t>130</t>
  </si>
  <si>
    <t>Stytač třípolohový 220v</t>
  </si>
  <si>
    <t>1738834892</t>
  </si>
  <si>
    <t>131</t>
  </si>
  <si>
    <t>Stykač třípolohový 48v</t>
  </si>
  <si>
    <t>-219958189</t>
  </si>
  <si>
    <t>132</t>
  </si>
  <si>
    <t>Hlavní vypínač</t>
  </si>
  <si>
    <t>1879603895</t>
  </si>
  <si>
    <t>133</t>
  </si>
  <si>
    <t>Podlaha</t>
  </si>
  <si>
    <t>-603158267</t>
  </si>
  <si>
    <t>134</t>
  </si>
  <si>
    <t>Měníč</t>
  </si>
  <si>
    <t>-523978397</t>
  </si>
  <si>
    <t>135</t>
  </si>
  <si>
    <t>Maják zvukový</t>
  </si>
  <si>
    <t>-1370132927</t>
  </si>
  <si>
    <t>136</t>
  </si>
  <si>
    <t>Naviják kabelový 3x220v</t>
  </si>
  <si>
    <t>1041357935</t>
  </si>
  <si>
    <t>137</t>
  </si>
  <si>
    <t>Křídlo automatické nerezové + spojovací a spotřební materiál</t>
  </si>
  <si>
    <t>-1924792504</t>
  </si>
  <si>
    <t>138</t>
  </si>
  <si>
    <t>Křídlo ruční ocelové + spojovací a spotřební materiál</t>
  </si>
  <si>
    <t>1817342058</t>
  </si>
  <si>
    <t>03</t>
  </si>
  <si>
    <t>Druh činnosti</t>
  </si>
  <si>
    <t>139</t>
  </si>
  <si>
    <t>K</t>
  </si>
  <si>
    <t>Ekologická likvidace plasty</t>
  </si>
  <si>
    <t>-1447596782</t>
  </si>
  <si>
    <t>140</t>
  </si>
  <si>
    <t>Zkouška zařízení po opravě</t>
  </si>
  <si>
    <t>-416588525</t>
  </si>
  <si>
    <t>141</t>
  </si>
  <si>
    <t>Práce</t>
  </si>
  <si>
    <t>hod</t>
  </si>
  <si>
    <t>-376581114</t>
  </si>
  <si>
    <t>Poznámka k položce:_x000d_
Součástí položky jsou veškeré s nimi spojené práce, které jsou_x000d_
zapotřebí pro provedení kompletní dodávky díla, a to i když nejsou_x000d_
zvlášť uvedeny ve výkazu výměr. To znamená, že veškeré položky je_x000d_
třeba v nabídkové ceně doplnit a ocenit jako kompletně vykonané práce_x000d_
vč materiálu, nářadí a strojů nutných k práci, tak aby bylo možné_x000d_
zakázku realizovat jako komplet "na klíč" i když tyto nejsou ve výkazu_x000d_
výměr vypsány zvlášť._x000d_
Součástí jednotkové ceny je i doprava na místo.</t>
  </si>
  <si>
    <t>142</t>
  </si>
  <si>
    <t>143</t>
  </si>
  <si>
    <t>Jeřáb - max. nosnost: 35 t</t>
  </si>
  <si>
    <t>-1060013381</t>
  </si>
  <si>
    <t>Poznámka k položce:_x000d_
Max. nosnost: 35 t_x000d_
Max. vyložení: 40 m_x000d_
Max. výška zdvihu:	44 m_x000d_
Cena obsahuje: dopravu jeřábu na místo, obsluhu jeřábu, zábor přilehlých pozemků a komunikací vč. nahlášení na patřičných úřadech</t>
  </si>
  <si>
    <t>144</t>
  </si>
  <si>
    <t>Jeřáb - max. nosnost: 70 t</t>
  </si>
  <si>
    <t>990120507</t>
  </si>
  <si>
    <t>Poznámka k položce:_x000d_
Max. nosnost: 70 t_x000d_
Max. vyložení: 62 m_x000d_
Max. výška zdvihu: 75 m_x000d_
Cena obsahuje: dopravu jeřábu na místo, obsluhu jeřábu, zábor přilehlých pozemků a komunikací vč. nahlášení na patřičných úřadech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</si>
</sst>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3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</xf>
    <xf numFmtId="49" fontId="29" fillId="0" borderId="22" xfId="0" applyNumberFormat="1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center" vertical="center" wrapText="1"/>
    </xf>
    <xf numFmtId="167" fontId="29" fillId="0" borderId="22" xfId="0" applyNumberFormat="1" applyFont="1" applyBorder="1" applyAlignment="1" applyProtection="1">
      <alignment vertical="center"/>
    </xf>
    <xf numFmtId="4" fontId="29" fillId="2" borderId="22" xfId="0" applyNumberFormat="1" applyFont="1" applyFill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</xf>
    <xf numFmtId="0" fontId="30" fillId="0" borderId="22" xfId="0" applyFont="1" applyBorder="1" applyAlignment="1" applyProtection="1">
      <alignment vertical="center"/>
    </xf>
    <xf numFmtId="0" fontId="30" fillId="0" borderId="3" xfId="0" applyFont="1" applyBorder="1" applyAlignment="1">
      <alignment vertical="center"/>
    </xf>
    <xf numFmtId="0" fontId="29" fillId="2" borderId="14" xfId="0" applyFont="1" applyFill="1" applyBorder="1" applyAlignment="1" applyProtection="1">
      <alignment horizontal="left" vertical="center"/>
      <protection locked="0"/>
    </xf>
    <xf numFmtId="0" fontId="2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26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28</v>
      </c>
      <c r="AL11" s="18"/>
      <c r="AM11" s="18"/>
      <c r="AN11" s="23" t="s">
        <v>29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30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31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31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L14" s="18"/>
      <c r="AM14" s="18"/>
      <c r="AN14" s="30" t="s">
        <v>31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32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33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34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35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33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34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36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38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39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40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41</v>
      </c>
      <c r="E29" s="43"/>
      <c r="F29" s="28" t="s">
        <v>42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43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44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45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46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47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48</v>
      </c>
      <c r="U35" s="50"/>
      <c r="V35" s="50"/>
      <c r="W35" s="50"/>
      <c r="X35" s="52" t="s">
        <v>49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50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51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52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53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52</v>
      </c>
      <c r="AI60" s="38"/>
      <c r="AJ60" s="38"/>
      <c r="AK60" s="38"/>
      <c r="AL60" s="38"/>
      <c r="AM60" s="60" t="s">
        <v>53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54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55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52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53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52</v>
      </c>
      <c r="AI75" s="38"/>
      <c r="AJ75" s="38"/>
      <c r="AK75" s="38"/>
      <c r="AL75" s="38"/>
      <c r="AM75" s="60" t="s">
        <v>53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56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04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OŘ Praha – opravy nákladních a osobních výtahů a plošin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>obvod OŘ Praha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29. 3. 2021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>Správa železnic, státní organizace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32</v>
      </c>
      <c r="AJ89" s="36"/>
      <c r="AK89" s="36"/>
      <c r="AL89" s="36"/>
      <c r="AM89" s="76" t="str">
        <f>IF(E17="","",E17)</f>
        <v xml:space="preserve"> </v>
      </c>
      <c r="AN89" s="67"/>
      <c r="AO89" s="67"/>
      <c r="AP89" s="67"/>
      <c r="AQ89" s="36"/>
      <c r="AR89" s="40"/>
      <c r="AS89" s="77" t="s">
        <v>57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30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35</v>
      </c>
      <c r="AJ90" s="36"/>
      <c r="AK90" s="36"/>
      <c r="AL90" s="36"/>
      <c r="AM90" s="76" t="str">
        <f>IF(E20="","",E20)</f>
        <v xml:space="preserve"> 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58</v>
      </c>
      <c r="D92" s="90"/>
      <c r="E92" s="90"/>
      <c r="F92" s="90"/>
      <c r="G92" s="90"/>
      <c r="H92" s="91"/>
      <c r="I92" s="92" t="s">
        <v>59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60</v>
      </c>
      <c r="AH92" s="90"/>
      <c r="AI92" s="90"/>
      <c r="AJ92" s="90"/>
      <c r="AK92" s="90"/>
      <c r="AL92" s="90"/>
      <c r="AM92" s="90"/>
      <c r="AN92" s="92" t="s">
        <v>61</v>
      </c>
      <c r="AO92" s="90"/>
      <c r="AP92" s="94"/>
      <c r="AQ92" s="95" t="s">
        <v>62</v>
      </c>
      <c r="AR92" s="40"/>
      <c r="AS92" s="96" t="s">
        <v>63</v>
      </c>
      <c r="AT92" s="97" t="s">
        <v>64</v>
      </c>
      <c r="AU92" s="97" t="s">
        <v>65</v>
      </c>
      <c r="AV92" s="97" t="s">
        <v>66</v>
      </c>
      <c r="AW92" s="97" t="s">
        <v>67</v>
      </c>
      <c r="AX92" s="97" t="s">
        <v>68</v>
      </c>
      <c r="AY92" s="97" t="s">
        <v>69</v>
      </c>
      <c r="AZ92" s="97" t="s">
        <v>70</v>
      </c>
      <c r="BA92" s="97" t="s">
        <v>71</v>
      </c>
      <c r="BB92" s="97" t="s">
        <v>72</v>
      </c>
      <c r="BC92" s="97" t="s">
        <v>73</v>
      </c>
      <c r="BD92" s="98" t="s">
        <v>74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75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ROUND(AS95,2)</f>
        <v>0</v>
      </c>
      <c r="AT94" s="110">
        <f>ROUND(SUM(AV94:AW94),2)</f>
        <v>0</v>
      </c>
      <c r="AU94" s="111">
        <f>ROUND(AU95,5)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ROUND(AZ95,2)</f>
        <v>0</v>
      </c>
      <c r="BA94" s="110">
        <f>ROUND(BA95,2)</f>
        <v>0</v>
      </c>
      <c r="BB94" s="110">
        <f>ROUND(BB95,2)</f>
        <v>0</v>
      </c>
      <c r="BC94" s="110">
        <f>ROUND(BC95,2)</f>
        <v>0</v>
      </c>
      <c r="BD94" s="112">
        <f>ROUND(BD95,2)</f>
        <v>0</v>
      </c>
      <c r="BE94" s="6"/>
      <c r="BS94" s="113" t="s">
        <v>76</v>
      </c>
      <c r="BT94" s="113" t="s">
        <v>77</v>
      </c>
      <c r="BV94" s="113" t="s">
        <v>78</v>
      </c>
      <c r="BW94" s="113" t="s">
        <v>5</v>
      </c>
      <c r="BX94" s="113" t="s">
        <v>79</v>
      </c>
      <c r="CL94" s="113" t="s">
        <v>1</v>
      </c>
    </row>
    <row r="95" s="7" customFormat="1" ht="24.75" customHeight="1">
      <c r="A95" s="114" t="s">
        <v>80</v>
      </c>
      <c r="B95" s="115"/>
      <c r="C95" s="116"/>
      <c r="D95" s="117" t="s">
        <v>14</v>
      </c>
      <c r="E95" s="117"/>
      <c r="F95" s="117"/>
      <c r="G95" s="117"/>
      <c r="H95" s="117"/>
      <c r="I95" s="118"/>
      <c r="J95" s="117" t="s">
        <v>17</v>
      </c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7"/>
      <c r="W95" s="117"/>
      <c r="X95" s="117"/>
      <c r="Y95" s="117"/>
      <c r="Z95" s="117"/>
      <c r="AA95" s="117"/>
      <c r="AB95" s="117"/>
      <c r="AC95" s="117"/>
      <c r="AD95" s="117"/>
      <c r="AE95" s="117"/>
      <c r="AF95" s="117"/>
      <c r="AG95" s="119">
        <f>'04 - OŘ Praha – opravy ná...'!J28</f>
        <v>0</v>
      </c>
      <c r="AH95" s="118"/>
      <c r="AI95" s="118"/>
      <c r="AJ95" s="118"/>
      <c r="AK95" s="118"/>
      <c r="AL95" s="118"/>
      <c r="AM95" s="118"/>
      <c r="AN95" s="119">
        <f>SUM(AG95,AT95)</f>
        <v>0</v>
      </c>
      <c r="AO95" s="118"/>
      <c r="AP95" s="118"/>
      <c r="AQ95" s="120" t="s">
        <v>81</v>
      </c>
      <c r="AR95" s="121"/>
      <c r="AS95" s="122">
        <v>0</v>
      </c>
      <c r="AT95" s="123">
        <f>ROUND(SUM(AV95:AW95),2)</f>
        <v>0</v>
      </c>
      <c r="AU95" s="124">
        <f>'04 - OŘ Praha – opravy ná...'!P115</f>
        <v>0</v>
      </c>
      <c r="AV95" s="123">
        <f>'04 - OŘ Praha – opravy ná...'!J31</f>
        <v>0</v>
      </c>
      <c r="AW95" s="123">
        <f>'04 - OŘ Praha – opravy ná...'!J32</f>
        <v>0</v>
      </c>
      <c r="AX95" s="123">
        <f>'04 - OŘ Praha – opravy ná...'!J33</f>
        <v>0</v>
      </c>
      <c r="AY95" s="123">
        <f>'04 - OŘ Praha – opravy ná...'!J34</f>
        <v>0</v>
      </c>
      <c r="AZ95" s="123">
        <f>'04 - OŘ Praha – opravy ná...'!F31</f>
        <v>0</v>
      </c>
      <c r="BA95" s="123">
        <f>'04 - OŘ Praha – opravy ná...'!F32</f>
        <v>0</v>
      </c>
      <c r="BB95" s="123">
        <f>'04 - OŘ Praha – opravy ná...'!F33</f>
        <v>0</v>
      </c>
      <c r="BC95" s="123">
        <f>'04 - OŘ Praha – opravy ná...'!F34</f>
        <v>0</v>
      </c>
      <c r="BD95" s="125">
        <f>'04 - OŘ Praha – opravy ná...'!F35</f>
        <v>0</v>
      </c>
      <c r="BE95" s="7"/>
      <c r="BT95" s="126" t="s">
        <v>82</v>
      </c>
      <c r="BU95" s="126" t="s">
        <v>83</v>
      </c>
      <c r="BV95" s="126" t="s">
        <v>78</v>
      </c>
      <c r="BW95" s="126" t="s">
        <v>5</v>
      </c>
      <c r="BX95" s="126" t="s">
        <v>79</v>
      </c>
      <c r="CL95" s="126" t="s">
        <v>1</v>
      </c>
    </row>
    <row r="96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40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4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sheet="1" formatColumns="0" formatRows="0" objects="1" scenarios="1" spinCount="100000" saltValue="qR5m3hLB/cfWQP8vnaltQBdisSPFyTHkRG9R+Y0TRa5bPK477yOWRBYqIGT5WifqUXITGE337eK7n2WJpOo7FQ==" hashValue="cH2ElZxnBy6noAVrQlNxlXLzR/rds9/QM3JX9KOs+rPiSiLMJ4xWcdndsJq6X+qf1rW11gYNtPAipib0lodwM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4 - OŘ Praha – opravy ná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5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6"/>
      <c r="AT3" s="13" t="s">
        <v>84</v>
      </c>
    </row>
    <row r="4" s="1" customFormat="1" ht="24.96" customHeight="1">
      <c r="B4" s="16"/>
      <c r="D4" s="129" t="s">
        <v>85</v>
      </c>
      <c r="L4" s="16"/>
      <c r="M4" s="130" t="s">
        <v>10</v>
      </c>
      <c r="AT4" s="13" t="s">
        <v>4</v>
      </c>
    </row>
    <row r="5" s="1" customFormat="1" ht="6.96" customHeight="1">
      <c r="B5" s="16"/>
      <c r="L5" s="16"/>
    </row>
    <row r="6" s="2" customFormat="1" ht="12" customHeight="1">
      <c r="A6" s="34"/>
      <c r="B6" s="40"/>
      <c r="C6" s="34"/>
      <c r="D6" s="131" t="s">
        <v>16</v>
      </c>
      <c r="E6" s="34"/>
      <c r="F6" s="34"/>
      <c r="G6" s="34"/>
      <c r="H6" s="34"/>
      <c r="I6" s="34"/>
      <c r="J6" s="34"/>
      <c r="K6" s="34"/>
      <c r="L6" s="59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</row>
    <row r="7" s="2" customFormat="1" ht="16.5" customHeight="1">
      <c r="A7" s="34"/>
      <c r="B7" s="40"/>
      <c r="C7" s="34"/>
      <c r="D7" s="34"/>
      <c r="E7" s="132" t="s">
        <v>17</v>
      </c>
      <c r="F7" s="34"/>
      <c r="G7" s="34"/>
      <c r="H7" s="34"/>
      <c r="I7" s="34"/>
      <c r="J7" s="34"/>
      <c r="K7" s="34"/>
      <c r="L7" s="59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</row>
    <row r="8" s="2" customFormat="1">
      <c r="A8" s="34"/>
      <c r="B8" s="40"/>
      <c r="C8" s="34"/>
      <c r="D8" s="34"/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2" customHeight="1">
      <c r="A9" s="34"/>
      <c r="B9" s="40"/>
      <c r="C9" s="34"/>
      <c r="D9" s="131" t="s">
        <v>18</v>
      </c>
      <c r="E9" s="34"/>
      <c r="F9" s="133" t="s">
        <v>1</v>
      </c>
      <c r="G9" s="34"/>
      <c r="H9" s="34"/>
      <c r="I9" s="131" t="s">
        <v>19</v>
      </c>
      <c r="J9" s="133" t="s">
        <v>1</v>
      </c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31" t="s">
        <v>20</v>
      </c>
      <c r="E10" s="34"/>
      <c r="F10" s="133" t="s">
        <v>21</v>
      </c>
      <c r="G10" s="34"/>
      <c r="H10" s="34"/>
      <c r="I10" s="131" t="s">
        <v>22</v>
      </c>
      <c r="J10" s="134" t="str">
        <f>'Rekapitulace stavby'!AN8</f>
        <v>29. 3. 2021</v>
      </c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0.8" customHeight="1">
      <c r="A11" s="34"/>
      <c r="B11" s="40"/>
      <c r="C11" s="34"/>
      <c r="D11" s="34"/>
      <c r="E11" s="34"/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1" t="s">
        <v>24</v>
      </c>
      <c r="E12" s="34"/>
      <c r="F12" s="34"/>
      <c r="G12" s="34"/>
      <c r="H12" s="34"/>
      <c r="I12" s="131" t="s">
        <v>25</v>
      </c>
      <c r="J12" s="133" t="s">
        <v>26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8" customHeight="1">
      <c r="A13" s="34"/>
      <c r="B13" s="40"/>
      <c r="C13" s="34"/>
      <c r="D13" s="34"/>
      <c r="E13" s="133" t="s">
        <v>27</v>
      </c>
      <c r="F13" s="34"/>
      <c r="G13" s="34"/>
      <c r="H13" s="34"/>
      <c r="I13" s="131" t="s">
        <v>28</v>
      </c>
      <c r="J13" s="133" t="s">
        <v>29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6.96" customHeight="1">
      <c r="A14" s="34"/>
      <c r="B14" s="40"/>
      <c r="C14" s="34"/>
      <c r="D14" s="34"/>
      <c r="E14" s="34"/>
      <c r="F14" s="34"/>
      <c r="G14" s="34"/>
      <c r="H14" s="34"/>
      <c r="I14" s="34"/>
      <c r="J14" s="34"/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2" customHeight="1">
      <c r="A15" s="34"/>
      <c r="B15" s="40"/>
      <c r="C15" s="34"/>
      <c r="D15" s="131" t="s">
        <v>30</v>
      </c>
      <c r="E15" s="34"/>
      <c r="F15" s="34"/>
      <c r="G15" s="34"/>
      <c r="H15" s="34"/>
      <c r="I15" s="131" t="s">
        <v>25</v>
      </c>
      <c r="J15" s="29" t="str">
        <f>'Rekapitulace stavby'!AN13</f>
        <v>Vyplň údaj</v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8" customHeight="1">
      <c r="A16" s="34"/>
      <c r="B16" s="40"/>
      <c r="C16" s="34"/>
      <c r="D16" s="34"/>
      <c r="E16" s="29" t="str">
        <f>'Rekapitulace stavby'!E14</f>
        <v>Vyplň údaj</v>
      </c>
      <c r="F16" s="133"/>
      <c r="G16" s="133"/>
      <c r="H16" s="133"/>
      <c r="I16" s="131" t="s">
        <v>28</v>
      </c>
      <c r="J16" s="29" t="str">
        <f>'Rekapitulace stavby'!AN14</f>
        <v>Vyplň údaj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6.96" customHeight="1">
      <c r="A17" s="34"/>
      <c r="B17" s="40"/>
      <c r="C17" s="34"/>
      <c r="D17" s="34"/>
      <c r="E17" s="34"/>
      <c r="F17" s="34"/>
      <c r="G17" s="34"/>
      <c r="H17" s="34"/>
      <c r="I17" s="34"/>
      <c r="J17" s="34"/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2" customHeight="1">
      <c r="A18" s="34"/>
      <c r="B18" s="40"/>
      <c r="C18" s="34"/>
      <c r="D18" s="131" t="s">
        <v>32</v>
      </c>
      <c r="E18" s="34"/>
      <c r="F18" s="34"/>
      <c r="G18" s="34"/>
      <c r="H18" s="34"/>
      <c r="I18" s="131" t="s">
        <v>25</v>
      </c>
      <c r="J18" s="133" t="str">
        <f>IF('Rekapitulace stavby'!AN16="","",'Rekapitulace stavby'!AN16)</f>
        <v/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8" customHeight="1">
      <c r="A19" s="34"/>
      <c r="B19" s="40"/>
      <c r="C19" s="34"/>
      <c r="D19" s="34"/>
      <c r="E19" s="133" t="str">
        <f>IF('Rekapitulace stavby'!E17="","",'Rekapitulace stavby'!E17)</f>
        <v xml:space="preserve"> </v>
      </c>
      <c r="F19" s="34"/>
      <c r="G19" s="34"/>
      <c r="H19" s="34"/>
      <c r="I19" s="131" t="s">
        <v>28</v>
      </c>
      <c r="J19" s="133" t="str">
        <f>IF('Rekapitulace stavby'!AN17="","",'Rekapitulace stavby'!AN17)</f>
        <v/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6.96" customHeight="1">
      <c r="A20" s="34"/>
      <c r="B20" s="40"/>
      <c r="C20" s="34"/>
      <c r="D20" s="34"/>
      <c r="E20" s="34"/>
      <c r="F20" s="34"/>
      <c r="G20" s="34"/>
      <c r="H20" s="34"/>
      <c r="I20" s="34"/>
      <c r="J20" s="34"/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2" customHeight="1">
      <c r="A21" s="34"/>
      <c r="B21" s="40"/>
      <c r="C21" s="34"/>
      <c r="D21" s="131" t="s">
        <v>35</v>
      </c>
      <c r="E21" s="34"/>
      <c r="F21" s="34"/>
      <c r="G21" s="34"/>
      <c r="H21" s="34"/>
      <c r="I21" s="131" t="s">
        <v>25</v>
      </c>
      <c r="J21" s="133" t="str">
        <f>IF('Rekapitulace stavby'!AN19="","",'Rekapitulace stavby'!AN19)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8" customHeight="1">
      <c r="A22" s="34"/>
      <c r="B22" s="40"/>
      <c r="C22" s="34"/>
      <c r="D22" s="34"/>
      <c r="E22" s="133" t="str">
        <f>IF('Rekapitulace stavby'!E20="","",'Rekapitulace stavby'!E20)</f>
        <v xml:space="preserve"> </v>
      </c>
      <c r="F22" s="34"/>
      <c r="G22" s="34"/>
      <c r="H22" s="34"/>
      <c r="I22" s="131" t="s">
        <v>28</v>
      </c>
      <c r="J22" s="133" t="str">
        <f>IF('Rekapitulace stavby'!AN20="","",'Rekapitulace stavby'!AN20)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6.96" customHeight="1">
      <c r="A23" s="34"/>
      <c r="B23" s="40"/>
      <c r="C23" s="34"/>
      <c r="D23" s="34"/>
      <c r="E23" s="34"/>
      <c r="F23" s="34"/>
      <c r="G23" s="34"/>
      <c r="H23" s="34"/>
      <c r="I23" s="34"/>
      <c r="J23" s="34"/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2" customHeight="1">
      <c r="A24" s="34"/>
      <c r="B24" s="40"/>
      <c r="C24" s="34"/>
      <c r="D24" s="131" t="s">
        <v>36</v>
      </c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8" customFormat="1" ht="16.5" customHeight="1">
      <c r="A25" s="135"/>
      <c r="B25" s="136"/>
      <c r="C25" s="135"/>
      <c r="D25" s="135"/>
      <c r="E25" s="137" t="s">
        <v>1</v>
      </c>
      <c r="F25" s="137"/>
      <c r="G25" s="137"/>
      <c r="H25" s="137"/>
      <c r="I25" s="135"/>
      <c r="J25" s="135"/>
      <c r="K25" s="135"/>
      <c r="L25" s="138"/>
      <c r="S25" s="135"/>
      <c r="T25" s="135"/>
      <c r="U25" s="135"/>
      <c r="V25" s="135"/>
      <c r="W25" s="135"/>
      <c r="X25" s="135"/>
      <c r="Y25" s="135"/>
      <c r="Z25" s="135"/>
      <c r="AA25" s="135"/>
      <c r="AB25" s="135"/>
      <c r="AC25" s="135"/>
      <c r="AD25" s="135"/>
      <c r="AE25" s="135"/>
    </row>
    <row r="26" s="2" customFormat="1" ht="6.96" customHeight="1">
      <c r="A26" s="34"/>
      <c r="B26" s="40"/>
      <c r="C26" s="34"/>
      <c r="D26" s="34"/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139"/>
      <c r="E27" s="139"/>
      <c r="F27" s="139"/>
      <c r="G27" s="139"/>
      <c r="H27" s="139"/>
      <c r="I27" s="139"/>
      <c r="J27" s="139"/>
      <c r="K27" s="139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25.44" customHeight="1">
      <c r="A28" s="34"/>
      <c r="B28" s="40"/>
      <c r="C28" s="34"/>
      <c r="D28" s="140" t="s">
        <v>37</v>
      </c>
      <c r="E28" s="34"/>
      <c r="F28" s="34"/>
      <c r="G28" s="34"/>
      <c r="H28" s="34"/>
      <c r="I28" s="34"/>
      <c r="J28" s="141">
        <f>ROUND(J115, 2)</f>
        <v>0</v>
      </c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39"/>
      <c r="E29" s="139"/>
      <c r="F29" s="139"/>
      <c r="G29" s="139"/>
      <c r="H29" s="139"/>
      <c r="I29" s="139"/>
      <c r="J29" s="139"/>
      <c r="K29" s="139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14.4" customHeight="1">
      <c r="A30" s="34"/>
      <c r="B30" s="40"/>
      <c r="C30" s="34"/>
      <c r="D30" s="34"/>
      <c r="E30" s="34"/>
      <c r="F30" s="142" t="s">
        <v>39</v>
      </c>
      <c r="G30" s="34"/>
      <c r="H30" s="34"/>
      <c r="I30" s="142" t="s">
        <v>38</v>
      </c>
      <c r="J30" s="142" t="s">
        <v>40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14.4" customHeight="1">
      <c r="A31" s="34"/>
      <c r="B31" s="40"/>
      <c r="C31" s="34"/>
      <c r="D31" s="143" t="s">
        <v>41</v>
      </c>
      <c r="E31" s="131" t="s">
        <v>42</v>
      </c>
      <c r="F31" s="144">
        <f>ROUND((SUM(BE115:BE265)),  2)</f>
        <v>0</v>
      </c>
      <c r="G31" s="34"/>
      <c r="H31" s="34"/>
      <c r="I31" s="145">
        <v>0.20999999999999999</v>
      </c>
      <c r="J31" s="144">
        <f>ROUND(((SUM(BE115:BE265))*I31),  2)</f>
        <v>0</v>
      </c>
      <c r="K31" s="3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131" t="s">
        <v>43</v>
      </c>
      <c r="F32" s="144">
        <f>ROUND((SUM(BF115:BF265)),  2)</f>
        <v>0</v>
      </c>
      <c r="G32" s="34"/>
      <c r="H32" s="34"/>
      <c r="I32" s="145">
        <v>0.14999999999999999</v>
      </c>
      <c r="J32" s="144">
        <f>ROUND(((SUM(BF115:BF265))*I32), 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34"/>
      <c r="E33" s="131" t="s">
        <v>44</v>
      </c>
      <c r="F33" s="144">
        <f>ROUND((SUM(BG115:BG265)),  2)</f>
        <v>0</v>
      </c>
      <c r="G33" s="34"/>
      <c r="H33" s="34"/>
      <c r="I33" s="145">
        <v>0.20999999999999999</v>
      </c>
      <c r="J33" s="144">
        <f>0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31" t="s">
        <v>45</v>
      </c>
      <c r="F34" s="144">
        <f>ROUND((SUM(BH115:BH265)),  2)</f>
        <v>0</v>
      </c>
      <c r="G34" s="34"/>
      <c r="H34" s="34"/>
      <c r="I34" s="145">
        <v>0.14999999999999999</v>
      </c>
      <c r="J34" s="144">
        <f>0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1" t="s">
        <v>46</v>
      </c>
      <c r="F35" s="144">
        <f>ROUND((SUM(BI115:BI265)),  2)</f>
        <v>0</v>
      </c>
      <c r="G35" s="34"/>
      <c r="H35" s="34"/>
      <c r="I35" s="145">
        <v>0</v>
      </c>
      <c r="J35" s="144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6.96" customHeight="1">
      <c r="A36" s="34"/>
      <c r="B36" s="40"/>
      <c r="C36" s="34"/>
      <c r="D36" s="34"/>
      <c r="E36" s="34"/>
      <c r="F36" s="34"/>
      <c r="G36" s="34"/>
      <c r="H36" s="34"/>
      <c r="I36" s="34"/>
      <c r="J36" s="34"/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="2" customFormat="1" ht="25.44" customHeight="1">
      <c r="A37" s="34"/>
      <c r="B37" s="40"/>
      <c r="C37" s="146"/>
      <c r="D37" s="147" t="s">
        <v>47</v>
      </c>
      <c r="E37" s="148"/>
      <c r="F37" s="148"/>
      <c r="G37" s="149" t="s">
        <v>48</v>
      </c>
      <c r="H37" s="150" t="s">
        <v>49</v>
      </c>
      <c r="I37" s="148"/>
      <c r="J37" s="151">
        <f>SUM(J28:J35)</f>
        <v>0</v>
      </c>
      <c r="K37" s="152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14.4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1" customFormat="1" ht="14.4" customHeight="1">
      <c r="B39" s="16"/>
      <c r="L39" s="16"/>
    </row>
    <row r="40" s="1" customFormat="1" ht="14.4" customHeight="1">
      <c r="B40" s="16"/>
      <c r="L40" s="16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3" t="s">
        <v>50</v>
      </c>
      <c r="E50" s="154"/>
      <c r="F50" s="154"/>
      <c r="G50" s="153" t="s">
        <v>51</v>
      </c>
      <c r="H50" s="154"/>
      <c r="I50" s="154"/>
      <c r="J50" s="154"/>
      <c r="K50" s="154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55" t="s">
        <v>52</v>
      </c>
      <c r="E61" s="156"/>
      <c r="F61" s="157" t="s">
        <v>53</v>
      </c>
      <c r="G61" s="155" t="s">
        <v>52</v>
      </c>
      <c r="H61" s="156"/>
      <c r="I61" s="156"/>
      <c r="J61" s="158" t="s">
        <v>53</v>
      </c>
      <c r="K61" s="156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3" t="s">
        <v>54</v>
      </c>
      <c r="E65" s="159"/>
      <c r="F65" s="159"/>
      <c r="G65" s="153" t="s">
        <v>55</v>
      </c>
      <c r="H65" s="159"/>
      <c r="I65" s="159"/>
      <c r="J65" s="159"/>
      <c r="K65" s="159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55" t="s">
        <v>52</v>
      </c>
      <c r="E76" s="156"/>
      <c r="F76" s="157" t="s">
        <v>53</v>
      </c>
      <c r="G76" s="155" t="s">
        <v>52</v>
      </c>
      <c r="H76" s="156"/>
      <c r="I76" s="156"/>
      <c r="J76" s="158" t="s">
        <v>53</v>
      </c>
      <c r="K76" s="156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86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72" t="str">
        <f>E7</f>
        <v>OŘ Praha – opravy nákladních a osobních výtahů a plošin</v>
      </c>
      <c r="F85" s="36"/>
      <c r="G85" s="36"/>
      <c r="H85" s="36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2" customHeight="1">
      <c r="A87" s="34"/>
      <c r="B87" s="35"/>
      <c r="C87" s="28" t="s">
        <v>20</v>
      </c>
      <c r="D87" s="36"/>
      <c r="E87" s="36"/>
      <c r="F87" s="23" t="str">
        <f>F10</f>
        <v>obvod OŘ Praha</v>
      </c>
      <c r="G87" s="36"/>
      <c r="H87" s="36"/>
      <c r="I87" s="28" t="s">
        <v>22</v>
      </c>
      <c r="J87" s="75" t="str">
        <f>IF(J10="","",J10)</f>
        <v>29. 3. 2021</v>
      </c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5.15" customHeight="1">
      <c r="A89" s="34"/>
      <c r="B89" s="35"/>
      <c r="C89" s="28" t="s">
        <v>24</v>
      </c>
      <c r="D89" s="36"/>
      <c r="E89" s="36"/>
      <c r="F89" s="23" t="str">
        <f>E13</f>
        <v>Správa železnic, státní organizace</v>
      </c>
      <c r="G89" s="36"/>
      <c r="H89" s="36"/>
      <c r="I89" s="28" t="s">
        <v>32</v>
      </c>
      <c r="J89" s="32" t="str">
        <f>E19</f>
        <v xml:space="preserve"> 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15.15" customHeight="1">
      <c r="A90" s="34"/>
      <c r="B90" s="35"/>
      <c r="C90" s="28" t="s">
        <v>30</v>
      </c>
      <c r="D90" s="36"/>
      <c r="E90" s="36"/>
      <c r="F90" s="23" t="str">
        <f>IF(E16="","",E16)</f>
        <v>Vyplň údaj</v>
      </c>
      <c r="G90" s="36"/>
      <c r="H90" s="36"/>
      <c r="I90" s="28" t="s">
        <v>35</v>
      </c>
      <c r="J90" s="32" t="str">
        <f>E22</f>
        <v xml:space="preserve"> </v>
      </c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0.32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29.28" customHeight="1">
      <c r="A92" s="34"/>
      <c r="B92" s="35"/>
      <c r="C92" s="164" t="s">
        <v>87</v>
      </c>
      <c r="D92" s="165"/>
      <c r="E92" s="165"/>
      <c r="F92" s="165"/>
      <c r="G92" s="165"/>
      <c r="H92" s="165"/>
      <c r="I92" s="165"/>
      <c r="J92" s="166" t="s">
        <v>88</v>
      </c>
      <c r="K92" s="165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2.8" customHeight="1">
      <c r="A94" s="34"/>
      <c r="B94" s="35"/>
      <c r="C94" s="167" t="s">
        <v>89</v>
      </c>
      <c r="D94" s="36"/>
      <c r="E94" s="36"/>
      <c r="F94" s="36"/>
      <c r="G94" s="36"/>
      <c r="H94" s="36"/>
      <c r="I94" s="36"/>
      <c r="J94" s="106">
        <f>J115</f>
        <v>0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U94" s="13" t="s">
        <v>90</v>
      </c>
    </row>
    <row r="95" s="9" customFormat="1" ht="24.96" customHeight="1">
      <c r="A95" s="9"/>
      <c r="B95" s="168"/>
      <c r="C95" s="169"/>
      <c r="D95" s="170" t="s">
        <v>91</v>
      </c>
      <c r="E95" s="171"/>
      <c r="F95" s="171"/>
      <c r="G95" s="171"/>
      <c r="H95" s="171"/>
      <c r="I95" s="171"/>
      <c r="J95" s="172">
        <f>J116</f>
        <v>0</v>
      </c>
      <c r="K95" s="169"/>
      <c r="L95" s="173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9" customFormat="1" ht="24.96" customHeight="1">
      <c r="A96" s="9"/>
      <c r="B96" s="168"/>
      <c r="C96" s="169"/>
      <c r="D96" s="170" t="s">
        <v>92</v>
      </c>
      <c r="E96" s="171"/>
      <c r="F96" s="171"/>
      <c r="G96" s="171"/>
      <c r="H96" s="171"/>
      <c r="I96" s="171"/>
      <c r="J96" s="172">
        <f>J234</f>
        <v>0</v>
      </c>
      <c r="K96" s="169"/>
      <c r="L96" s="173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</row>
    <row r="97" s="9" customFormat="1" ht="24.96" customHeight="1">
      <c r="A97" s="9"/>
      <c r="B97" s="168"/>
      <c r="C97" s="169"/>
      <c r="D97" s="170" t="s">
        <v>93</v>
      </c>
      <c r="E97" s="171"/>
      <c r="F97" s="171"/>
      <c r="G97" s="171"/>
      <c r="H97" s="171"/>
      <c r="I97" s="171"/>
      <c r="J97" s="172">
        <f>J257</f>
        <v>0</v>
      </c>
      <c r="K97" s="169"/>
      <c r="L97" s="17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6.96" customHeight="1">
      <c r="A99" s="34"/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="2" customFormat="1" ht="6.96" customHeight="1">
      <c r="A103" s="34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19" t="s">
        <v>94</v>
      </c>
      <c r="D104" s="36"/>
      <c r="E104" s="36"/>
      <c r="F104" s="36"/>
      <c r="G104" s="36"/>
      <c r="H104" s="36"/>
      <c r="I104" s="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28" t="s">
        <v>16</v>
      </c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6.5" customHeight="1">
      <c r="A107" s="34"/>
      <c r="B107" s="35"/>
      <c r="C107" s="36"/>
      <c r="D107" s="36"/>
      <c r="E107" s="72" t="str">
        <f>E7</f>
        <v>OŘ Praha – opravy nákladních a osobních výtahů a plošin</v>
      </c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20</v>
      </c>
      <c r="D109" s="36"/>
      <c r="E109" s="36"/>
      <c r="F109" s="23" t="str">
        <f>F10</f>
        <v>obvod OŘ Praha</v>
      </c>
      <c r="G109" s="36"/>
      <c r="H109" s="36"/>
      <c r="I109" s="28" t="s">
        <v>22</v>
      </c>
      <c r="J109" s="75" t="str">
        <f>IF(J10="","",J10)</f>
        <v>29. 3. 2021</v>
      </c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5.15" customHeight="1">
      <c r="A111" s="34"/>
      <c r="B111" s="35"/>
      <c r="C111" s="28" t="s">
        <v>24</v>
      </c>
      <c r="D111" s="36"/>
      <c r="E111" s="36"/>
      <c r="F111" s="23" t="str">
        <f>E13</f>
        <v>Správa železnic, státní organizace</v>
      </c>
      <c r="G111" s="36"/>
      <c r="H111" s="36"/>
      <c r="I111" s="28" t="s">
        <v>32</v>
      </c>
      <c r="J111" s="32" t="str">
        <f>E19</f>
        <v xml:space="preserve"> </v>
      </c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5.15" customHeight="1">
      <c r="A112" s="34"/>
      <c r="B112" s="35"/>
      <c r="C112" s="28" t="s">
        <v>30</v>
      </c>
      <c r="D112" s="36"/>
      <c r="E112" s="36"/>
      <c r="F112" s="23" t="str">
        <f>IF(E16="","",E16)</f>
        <v>Vyplň údaj</v>
      </c>
      <c r="G112" s="36"/>
      <c r="H112" s="36"/>
      <c r="I112" s="28" t="s">
        <v>35</v>
      </c>
      <c r="J112" s="32" t="str">
        <f>E22</f>
        <v xml:space="preserve"> </v>
      </c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0.32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10" customFormat="1" ht="29.28" customHeight="1">
      <c r="A114" s="174"/>
      <c r="B114" s="175"/>
      <c r="C114" s="176" t="s">
        <v>95</v>
      </c>
      <c r="D114" s="177" t="s">
        <v>62</v>
      </c>
      <c r="E114" s="177" t="s">
        <v>58</v>
      </c>
      <c r="F114" s="177" t="s">
        <v>59</v>
      </c>
      <c r="G114" s="177" t="s">
        <v>96</v>
      </c>
      <c r="H114" s="177" t="s">
        <v>97</v>
      </c>
      <c r="I114" s="177" t="s">
        <v>98</v>
      </c>
      <c r="J114" s="178" t="s">
        <v>88</v>
      </c>
      <c r="K114" s="179" t="s">
        <v>99</v>
      </c>
      <c r="L114" s="180"/>
      <c r="M114" s="96" t="s">
        <v>1</v>
      </c>
      <c r="N114" s="97" t="s">
        <v>41</v>
      </c>
      <c r="O114" s="97" t="s">
        <v>100</v>
      </c>
      <c r="P114" s="97" t="s">
        <v>101</v>
      </c>
      <c r="Q114" s="97" t="s">
        <v>102</v>
      </c>
      <c r="R114" s="97" t="s">
        <v>103</v>
      </c>
      <c r="S114" s="97" t="s">
        <v>104</v>
      </c>
      <c r="T114" s="98" t="s">
        <v>105</v>
      </c>
      <c r="U114" s="174"/>
      <c r="V114" s="174"/>
      <c r="W114" s="174"/>
      <c r="X114" s="174"/>
      <c r="Y114" s="174"/>
      <c r="Z114" s="174"/>
      <c r="AA114" s="174"/>
      <c r="AB114" s="174"/>
      <c r="AC114" s="174"/>
      <c r="AD114" s="174"/>
      <c r="AE114" s="174"/>
    </row>
    <row r="115" s="2" customFormat="1" ht="22.8" customHeight="1">
      <c r="A115" s="34"/>
      <c r="B115" s="35"/>
      <c r="C115" s="103" t="s">
        <v>106</v>
      </c>
      <c r="D115" s="36"/>
      <c r="E115" s="36"/>
      <c r="F115" s="36"/>
      <c r="G115" s="36"/>
      <c r="H115" s="36"/>
      <c r="I115" s="36"/>
      <c r="J115" s="181">
        <f>BK115</f>
        <v>0</v>
      </c>
      <c r="K115" s="36"/>
      <c r="L115" s="40"/>
      <c r="M115" s="99"/>
      <c r="N115" s="182"/>
      <c r="O115" s="100"/>
      <c r="P115" s="183">
        <f>P116+P234+P257</f>
        <v>0</v>
      </c>
      <c r="Q115" s="100"/>
      <c r="R115" s="183">
        <f>R116+R234+R257</f>
        <v>0</v>
      </c>
      <c r="S115" s="100"/>
      <c r="T115" s="184">
        <f>T116+T234+T257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3" t="s">
        <v>76</v>
      </c>
      <c r="AU115" s="13" t="s">
        <v>90</v>
      </c>
      <c r="BK115" s="185">
        <f>BK116+BK234+BK257</f>
        <v>0</v>
      </c>
    </row>
    <row r="116" s="11" customFormat="1" ht="25.92" customHeight="1">
      <c r="A116" s="11"/>
      <c r="B116" s="186"/>
      <c r="C116" s="187"/>
      <c r="D116" s="188" t="s">
        <v>76</v>
      </c>
      <c r="E116" s="189" t="s">
        <v>107</v>
      </c>
      <c r="F116" s="189" t="s">
        <v>108</v>
      </c>
      <c r="G116" s="187"/>
      <c r="H116" s="187"/>
      <c r="I116" s="190"/>
      <c r="J116" s="191">
        <f>BK116</f>
        <v>0</v>
      </c>
      <c r="K116" s="187"/>
      <c r="L116" s="192"/>
      <c r="M116" s="193"/>
      <c r="N116" s="194"/>
      <c r="O116" s="194"/>
      <c r="P116" s="195">
        <f>SUM(P117:P233)</f>
        <v>0</v>
      </c>
      <c r="Q116" s="194"/>
      <c r="R116" s="195">
        <f>SUM(R117:R233)</f>
        <v>0</v>
      </c>
      <c r="S116" s="194"/>
      <c r="T116" s="196">
        <f>SUM(T117:T233)</f>
        <v>0</v>
      </c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R116" s="197" t="s">
        <v>82</v>
      </c>
      <c r="AT116" s="198" t="s">
        <v>76</v>
      </c>
      <c r="AU116" s="198" t="s">
        <v>77</v>
      </c>
      <c r="AY116" s="197" t="s">
        <v>109</v>
      </c>
      <c r="BK116" s="199">
        <f>SUM(BK117:BK233)</f>
        <v>0</v>
      </c>
    </row>
    <row r="117" s="2" customFormat="1" ht="16.5" customHeight="1">
      <c r="A117" s="34"/>
      <c r="B117" s="35"/>
      <c r="C117" s="200" t="s">
        <v>82</v>
      </c>
      <c r="D117" s="200" t="s">
        <v>110</v>
      </c>
      <c r="E117" s="201" t="s">
        <v>82</v>
      </c>
      <c r="F117" s="202" t="s">
        <v>111</v>
      </c>
      <c r="G117" s="203" t="s">
        <v>112</v>
      </c>
      <c r="H117" s="204">
        <v>100</v>
      </c>
      <c r="I117" s="205"/>
      <c r="J117" s="206">
        <f>ROUND(I117*H117,2)</f>
        <v>0</v>
      </c>
      <c r="K117" s="207"/>
      <c r="L117" s="208"/>
      <c r="M117" s="209" t="s">
        <v>1</v>
      </c>
      <c r="N117" s="210" t="s">
        <v>42</v>
      </c>
      <c r="O117" s="87"/>
      <c r="P117" s="211">
        <f>O117*H117</f>
        <v>0</v>
      </c>
      <c r="Q117" s="211">
        <v>0</v>
      </c>
      <c r="R117" s="211">
        <f>Q117*H117</f>
        <v>0</v>
      </c>
      <c r="S117" s="211">
        <v>0</v>
      </c>
      <c r="T117" s="212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213" t="s">
        <v>113</v>
      </c>
      <c r="AT117" s="213" t="s">
        <v>110</v>
      </c>
      <c r="AU117" s="213" t="s">
        <v>82</v>
      </c>
      <c r="AY117" s="13" t="s">
        <v>109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3" t="s">
        <v>82</v>
      </c>
      <c r="BK117" s="214">
        <f>ROUND(I117*H117,2)</f>
        <v>0</v>
      </c>
      <c r="BL117" s="13" t="s">
        <v>114</v>
      </c>
      <c r="BM117" s="213" t="s">
        <v>115</v>
      </c>
    </row>
    <row r="118" s="2" customFormat="1" ht="16.5" customHeight="1">
      <c r="A118" s="34"/>
      <c r="B118" s="35"/>
      <c r="C118" s="200" t="s">
        <v>84</v>
      </c>
      <c r="D118" s="200" t="s">
        <v>110</v>
      </c>
      <c r="E118" s="201" t="s">
        <v>84</v>
      </c>
      <c r="F118" s="202" t="s">
        <v>116</v>
      </c>
      <c r="G118" s="203" t="s">
        <v>117</v>
      </c>
      <c r="H118" s="204">
        <v>100</v>
      </c>
      <c r="I118" s="205"/>
      <c r="J118" s="206">
        <f>ROUND(I118*H118,2)</f>
        <v>0</v>
      </c>
      <c r="K118" s="207"/>
      <c r="L118" s="208"/>
      <c r="M118" s="209" t="s">
        <v>1</v>
      </c>
      <c r="N118" s="210" t="s">
        <v>42</v>
      </c>
      <c r="O118" s="87"/>
      <c r="P118" s="211">
        <f>O118*H118</f>
        <v>0</v>
      </c>
      <c r="Q118" s="211">
        <v>0</v>
      </c>
      <c r="R118" s="211">
        <f>Q118*H118</f>
        <v>0</v>
      </c>
      <c r="S118" s="211">
        <v>0</v>
      </c>
      <c r="T118" s="212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213" t="s">
        <v>113</v>
      </c>
      <c r="AT118" s="213" t="s">
        <v>110</v>
      </c>
      <c r="AU118" s="213" t="s">
        <v>82</v>
      </c>
      <c r="AY118" s="13" t="s">
        <v>109</v>
      </c>
      <c r="BE118" s="214">
        <f>IF(N118="základní",J118,0)</f>
        <v>0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13" t="s">
        <v>82</v>
      </c>
      <c r="BK118" s="214">
        <f>ROUND(I118*H118,2)</f>
        <v>0</v>
      </c>
      <c r="BL118" s="13" t="s">
        <v>114</v>
      </c>
      <c r="BM118" s="213" t="s">
        <v>118</v>
      </c>
    </row>
    <row r="119" s="2" customFormat="1" ht="16.5" customHeight="1">
      <c r="A119" s="34"/>
      <c r="B119" s="35"/>
      <c r="C119" s="200" t="s">
        <v>119</v>
      </c>
      <c r="D119" s="200" t="s">
        <v>110</v>
      </c>
      <c r="E119" s="201" t="s">
        <v>119</v>
      </c>
      <c r="F119" s="202" t="s">
        <v>120</v>
      </c>
      <c r="G119" s="203" t="s">
        <v>117</v>
      </c>
      <c r="H119" s="204">
        <v>100</v>
      </c>
      <c r="I119" s="205"/>
      <c r="J119" s="206">
        <f>ROUND(I119*H119,2)</f>
        <v>0</v>
      </c>
      <c r="K119" s="207"/>
      <c r="L119" s="208"/>
      <c r="M119" s="209" t="s">
        <v>1</v>
      </c>
      <c r="N119" s="210" t="s">
        <v>42</v>
      </c>
      <c r="O119" s="87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13" t="s">
        <v>113</v>
      </c>
      <c r="AT119" s="213" t="s">
        <v>110</v>
      </c>
      <c r="AU119" s="213" t="s">
        <v>82</v>
      </c>
      <c r="AY119" s="13" t="s">
        <v>109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3" t="s">
        <v>82</v>
      </c>
      <c r="BK119" s="214">
        <f>ROUND(I119*H119,2)</f>
        <v>0</v>
      </c>
      <c r="BL119" s="13" t="s">
        <v>114</v>
      </c>
      <c r="BM119" s="213" t="s">
        <v>121</v>
      </c>
    </row>
    <row r="120" s="2" customFormat="1" ht="16.5" customHeight="1">
      <c r="A120" s="34"/>
      <c r="B120" s="35"/>
      <c r="C120" s="200" t="s">
        <v>114</v>
      </c>
      <c r="D120" s="200" t="s">
        <v>110</v>
      </c>
      <c r="E120" s="201" t="s">
        <v>114</v>
      </c>
      <c r="F120" s="202" t="s">
        <v>122</v>
      </c>
      <c r="G120" s="203" t="s">
        <v>117</v>
      </c>
      <c r="H120" s="204">
        <v>100</v>
      </c>
      <c r="I120" s="205"/>
      <c r="J120" s="206">
        <f>ROUND(I120*H120,2)</f>
        <v>0</v>
      </c>
      <c r="K120" s="207"/>
      <c r="L120" s="208"/>
      <c r="M120" s="209" t="s">
        <v>1</v>
      </c>
      <c r="N120" s="210" t="s">
        <v>42</v>
      </c>
      <c r="O120" s="87"/>
      <c r="P120" s="211">
        <f>O120*H120</f>
        <v>0</v>
      </c>
      <c r="Q120" s="211">
        <v>0</v>
      </c>
      <c r="R120" s="211">
        <f>Q120*H120</f>
        <v>0</v>
      </c>
      <c r="S120" s="211">
        <v>0</v>
      </c>
      <c r="T120" s="212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13" t="s">
        <v>113</v>
      </c>
      <c r="AT120" s="213" t="s">
        <v>110</v>
      </c>
      <c r="AU120" s="213" t="s">
        <v>82</v>
      </c>
      <c r="AY120" s="13" t="s">
        <v>109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3" t="s">
        <v>82</v>
      </c>
      <c r="BK120" s="214">
        <f>ROUND(I120*H120,2)</f>
        <v>0</v>
      </c>
      <c r="BL120" s="13" t="s">
        <v>114</v>
      </c>
      <c r="BM120" s="213" t="s">
        <v>123</v>
      </c>
    </row>
    <row r="121" s="2" customFormat="1" ht="16.5" customHeight="1">
      <c r="A121" s="34"/>
      <c r="B121" s="35"/>
      <c r="C121" s="200" t="s">
        <v>124</v>
      </c>
      <c r="D121" s="200" t="s">
        <v>110</v>
      </c>
      <c r="E121" s="201" t="s">
        <v>124</v>
      </c>
      <c r="F121" s="202" t="s">
        <v>125</v>
      </c>
      <c r="G121" s="203" t="s">
        <v>117</v>
      </c>
      <c r="H121" s="204">
        <v>100</v>
      </c>
      <c r="I121" s="205"/>
      <c r="J121" s="206">
        <f>ROUND(I121*H121,2)</f>
        <v>0</v>
      </c>
      <c r="K121" s="207"/>
      <c r="L121" s="208"/>
      <c r="M121" s="209" t="s">
        <v>1</v>
      </c>
      <c r="N121" s="210" t="s">
        <v>42</v>
      </c>
      <c r="O121" s="87"/>
      <c r="P121" s="211">
        <f>O121*H121</f>
        <v>0</v>
      </c>
      <c r="Q121" s="211">
        <v>0</v>
      </c>
      <c r="R121" s="211">
        <f>Q121*H121</f>
        <v>0</v>
      </c>
      <c r="S121" s="211">
        <v>0</v>
      </c>
      <c r="T121" s="21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13" t="s">
        <v>113</v>
      </c>
      <c r="AT121" s="213" t="s">
        <v>110</v>
      </c>
      <c r="AU121" s="213" t="s">
        <v>82</v>
      </c>
      <c r="AY121" s="13" t="s">
        <v>109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3" t="s">
        <v>82</v>
      </c>
      <c r="BK121" s="214">
        <f>ROUND(I121*H121,2)</f>
        <v>0</v>
      </c>
      <c r="BL121" s="13" t="s">
        <v>114</v>
      </c>
      <c r="BM121" s="213" t="s">
        <v>126</v>
      </c>
    </row>
    <row r="122" s="2" customFormat="1" ht="16.5" customHeight="1">
      <c r="A122" s="34"/>
      <c r="B122" s="35"/>
      <c r="C122" s="200" t="s">
        <v>127</v>
      </c>
      <c r="D122" s="200" t="s">
        <v>110</v>
      </c>
      <c r="E122" s="201" t="s">
        <v>127</v>
      </c>
      <c r="F122" s="202" t="s">
        <v>128</v>
      </c>
      <c r="G122" s="203" t="s">
        <v>117</v>
      </c>
      <c r="H122" s="204">
        <v>100</v>
      </c>
      <c r="I122" s="205"/>
      <c r="J122" s="206">
        <f>ROUND(I122*H122,2)</f>
        <v>0</v>
      </c>
      <c r="K122" s="207"/>
      <c r="L122" s="208"/>
      <c r="M122" s="209" t="s">
        <v>1</v>
      </c>
      <c r="N122" s="210" t="s">
        <v>42</v>
      </c>
      <c r="O122" s="87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13" t="s">
        <v>113</v>
      </c>
      <c r="AT122" s="213" t="s">
        <v>110</v>
      </c>
      <c r="AU122" s="213" t="s">
        <v>82</v>
      </c>
      <c r="AY122" s="13" t="s">
        <v>109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3" t="s">
        <v>82</v>
      </c>
      <c r="BK122" s="214">
        <f>ROUND(I122*H122,2)</f>
        <v>0</v>
      </c>
      <c r="BL122" s="13" t="s">
        <v>114</v>
      </c>
      <c r="BM122" s="213" t="s">
        <v>129</v>
      </c>
    </row>
    <row r="123" s="2" customFormat="1" ht="16.5" customHeight="1">
      <c r="A123" s="34"/>
      <c r="B123" s="35"/>
      <c r="C123" s="200" t="s">
        <v>130</v>
      </c>
      <c r="D123" s="200" t="s">
        <v>110</v>
      </c>
      <c r="E123" s="201" t="s">
        <v>130</v>
      </c>
      <c r="F123" s="202" t="s">
        <v>131</v>
      </c>
      <c r="G123" s="203" t="s">
        <v>132</v>
      </c>
      <c r="H123" s="204">
        <v>150</v>
      </c>
      <c r="I123" s="205"/>
      <c r="J123" s="206">
        <f>ROUND(I123*H123,2)</f>
        <v>0</v>
      </c>
      <c r="K123" s="207"/>
      <c r="L123" s="208"/>
      <c r="M123" s="209" t="s">
        <v>1</v>
      </c>
      <c r="N123" s="210" t="s">
        <v>42</v>
      </c>
      <c r="O123" s="87"/>
      <c r="P123" s="211">
        <f>O123*H123</f>
        <v>0</v>
      </c>
      <c r="Q123" s="211">
        <v>0</v>
      </c>
      <c r="R123" s="211">
        <f>Q123*H123</f>
        <v>0</v>
      </c>
      <c r="S123" s="211">
        <v>0</v>
      </c>
      <c r="T123" s="212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3" t="s">
        <v>113</v>
      </c>
      <c r="AT123" s="213" t="s">
        <v>110</v>
      </c>
      <c r="AU123" s="213" t="s">
        <v>82</v>
      </c>
      <c r="AY123" s="13" t="s">
        <v>109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3" t="s">
        <v>82</v>
      </c>
      <c r="BK123" s="214">
        <f>ROUND(I123*H123,2)</f>
        <v>0</v>
      </c>
      <c r="BL123" s="13" t="s">
        <v>114</v>
      </c>
      <c r="BM123" s="213" t="s">
        <v>133</v>
      </c>
    </row>
    <row r="124" s="2" customFormat="1" ht="16.5" customHeight="1">
      <c r="A124" s="34"/>
      <c r="B124" s="35"/>
      <c r="C124" s="200" t="s">
        <v>113</v>
      </c>
      <c r="D124" s="200" t="s">
        <v>110</v>
      </c>
      <c r="E124" s="201" t="s">
        <v>113</v>
      </c>
      <c r="F124" s="202" t="s">
        <v>134</v>
      </c>
      <c r="G124" s="203" t="s">
        <v>117</v>
      </c>
      <c r="H124" s="204">
        <v>100</v>
      </c>
      <c r="I124" s="205"/>
      <c r="J124" s="206">
        <f>ROUND(I124*H124,2)</f>
        <v>0</v>
      </c>
      <c r="K124" s="207"/>
      <c r="L124" s="208"/>
      <c r="M124" s="209" t="s">
        <v>1</v>
      </c>
      <c r="N124" s="210" t="s">
        <v>42</v>
      </c>
      <c r="O124" s="87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3" t="s">
        <v>113</v>
      </c>
      <c r="AT124" s="213" t="s">
        <v>110</v>
      </c>
      <c r="AU124" s="213" t="s">
        <v>82</v>
      </c>
      <c r="AY124" s="13" t="s">
        <v>109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3" t="s">
        <v>82</v>
      </c>
      <c r="BK124" s="214">
        <f>ROUND(I124*H124,2)</f>
        <v>0</v>
      </c>
      <c r="BL124" s="13" t="s">
        <v>114</v>
      </c>
      <c r="BM124" s="213" t="s">
        <v>135</v>
      </c>
    </row>
    <row r="125" s="2" customFormat="1" ht="16.5" customHeight="1">
      <c r="A125" s="34"/>
      <c r="B125" s="35"/>
      <c r="C125" s="200" t="s">
        <v>136</v>
      </c>
      <c r="D125" s="200" t="s">
        <v>110</v>
      </c>
      <c r="E125" s="201" t="s">
        <v>136</v>
      </c>
      <c r="F125" s="202" t="s">
        <v>137</v>
      </c>
      <c r="G125" s="203" t="s">
        <v>117</v>
      </c>
      <c r="H125" s="204">
        <v>100</v>
      </c>
      <c r="I125" s="205"/>
      <c r="J125" s="206">
        <f>ROUND(I125*H125,2)</f>
        <v>0</v>
      </c>
      <c r="K125" s="207"/>
      <c r="L125" s="208"/>
      <c r="M125" s="209" t="s">
        <v>1</v>
      </c>
      <c r="N125" s="210" t="s">
        <v>42</v>
      </c>
      <c r="O125" s="87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3" t="s">
        <v>113</v>
      </c>
      <c r="AT125" s="213" t="s">
        <v>110</v>
      </c>
      <c r="AU125" s="213" t="s">
        <v>82</v>
      </c>
      <c r="AY125" s="13" t="s">
        <v>109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3" t="s">
        <v>82</v>
      </c>
      <c r="BK125" s="214">
        <f>ROUND(I125*H125,2)</f>
        <v>0</v>
      </c>
      <c r="BL125" s="13" t="s">
        <v>114</v>
      </c>
      <c r="BM125" s="213" t="s">
        <v>138</v>
      </c>
    </row>
    <row r="126" s="2" customFormat="1" ht="16.5" customHeight="1">
      <c r="A126" s="34"/>
      <c r="B126" s="35"/>
      <c r="C126" s="200" t="s">
        <v>139</v>
      </c>
      <c r="D126" s="200" t="s">
        <v>110</v>
      </c>
      <c r="E126" s="201" t="s">
        <v>139</v>
      </c>
      <c r="F126" s="202" t="s">
        <v>140</v>
      </c>
      <c r="G126" s="203" t="s">
        <v>112</v>
      </c>
      <c r="H126" s="204">
        <v>100</v>
      </c>
      <c r="I126" s="205"/>
      <c r="J126" s="206">
        <f>ROUND(I126*H126,2)</f>
        <v>0</v>
      </c>
      <c r="K126" s="207"/>
      <c r="L126" s="208"/>
      <c r="M126" s="209" t="s">
        <v>1</v>
      </c>
      <c r="N126" s="210" t="s">
        <v>42</v>
      </c>
      <c r="O126" s="87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3" t="s">
        <v>113</v>
      </c>
      <c r="AT126" s="213" t="s">
        <v>110</v>
      </c>
      <c r="AU126" s="213" t="s">
        <v>82</v>
      </c>
      <c r="AY126" s="13" t="s">
        <v>109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3" t="s">
        <v>82</v>
      </c>
      <c r="BK126" s="214">
        <f>ROUND(I126*H126,2)</f>
        <v>0</v>
      </c>
      <c r="BL126" s="13" t="s">
        <v>114</v>
      </c>
      <c r="BM126" s="213" t="s">
        <v>141</v>
      </c>
    </row>
    <row r="127" s="2" customFormat="1" ht="16.5" customHeight="1">
      <c r="A127" s="34"/>
      <c r="B127" s="35"/>
      <c r="C127" s="200" t="s">
        <v>142</v>
      </c>
      <c r="D127" s="200" t="s">
        <v>110</v>
      </c>
      <c r="E127" s="201" t="s">
        <v>142</v>
      </c>
      <c r="F127" s="202" t="s">
        <v>143</v>
      </c>
      <c r="G127" s="203" t="s">
        <v>117</v>
      </c>
      <c r="H127" s="204">
        <v>100</v>
      </c>
      <c r="I127" s="205"/>
      <c r="J127" s="206">
        <f>ROUND(I127*H127,2)</f>
        <v>0</v>
      </c>
      <c r="K127" s="207"/>
      <c r="L127" s="208"/>
      <c r="M127" s="209" t="s">
        <v>1</v>
      </c>
      <c r="N127" s="210" t="s">
        <v>42</v>
      </c>
      <c r="O127" s="87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3" t="s">
        <v>113</v>
      </c>
      <c r="AT127" s="213" t="s">
        <v>110</v>
      </c>
      <c r="AU127" s="213" t="s">
        <v>82</v>
      </c>
      <c r="AY127" s="13" t="s">
        <v>109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3" t="s">
        <v>82</v>
      </c>
      <c r="BK127" s="214">
        <f>ROUND(I127*H127,2)</f>
        <v>0</v>
      </c>
      <c r="BL127" s="13" t="s">
        <v>114</v>
      </c>
      <c r="BM127" s="213" t="s">
        <v>144</v>
      </c>
    </row>
    <row r="128" s="2" customFormat="1" ht="16.5" customHeight="1">
      <c r="A128" s="34"/>
      <c r="B128" s="35"/>
      <c r="C128" s="200" t="s">
        <v>145</v>
      </c>
      <c r="D128" s="200" t="s">
        <v>110</v>
      </c>
      <c r="E128" s="201" t="s">
        <v>145</v>
      </c>
      <c r="F128" s="202" t="s">
        <v>146</v>
      </c>
      <c r="G128" s="203" t="s">
        <v>132</v>
      </c>
      <c r="H128" s="204">
        <v>100</v>
      </c>
      <c r="I128" s="205"/>
      <c r="J128" s="206">
        <f>ROUND(I128*H128,2)</f>
        <v>0</v>
      </c>
      <c r="K128" s="207"/>
      <c r="L128" s="208"/>
      <c r="M128" s="209" t="s">
        <v>1</v>
      </c>
      <c r="N128" s="210" t="s">
        <v>42</v>
      </c>
      <c r="O128" s="87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3" t="s">
        <v>113</v>
      </c>
      <c r="AT128" s="213" t="s">
        <v>110</v>
      </c>
      <c r="AU128" s="213" t="s">
        <v>82</v>
      </c>
      <c r="AY128" s="13" t="s">
        <v>109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3" t="s">
        <v>82</v>
      </c>
      <c r="BK128" s="214">
        <f>ROUND(I128*H128,2)</f>
        <v>0</v>
      </c>
      <c r="BL128" s="13" t="s">
        <v>114</v>
      </c>
      <c r="BM128" s="213" t="s">
        <v>147</v>
      </c>
    </row>
    <row r="129" s="2" customFormat="1" ht="16.5" customHeight="1">
      <c r="A129" s="34"/>
      <c r="B129" s="35"/>
      <c r="C129" s="200" t="s">
        <v>148</v>
      </c>
      <c r="D129" s="200" t="s">
        <v>110</v>
      </c>
      <c r="E129" s="201" t="s">
        <v>148</v>
      </c>
      <c r="F129" s="202" t="s">
        <v>149</v>
      </c>
      <c r="G129" s="203" t="s">
        <v>117</v>
      </c>
      <c r="H129" s="204">
        <v>100</v>
      </c>
      <c r="I129" s="205"/>
      <c r="J129" s="206">
        <f>ROUND(I129*H129,2)</f>
        <v>0</v>
      </c>
      <c r="K129" s="207"/>
      <c r="L129" s="208"/>
      <c r="M129" s="209" t="s">
        <v>1</v>
      </c>
      <c r="N129" s="210" t="s">
        <v>42</v>
      </c>
      <c r="O129" s="87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3" t="s">
        <v>113</v>
      </c>
      <c r="AT129" s="213" t="s">
        <v>110</v>
      </c>
      <c r="AU129" s="213" t="s">
        <v>82</v>
      </c>
      <c r="AY129" s="13" t="s">
        <v>109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3" t="s">
        <v>82</v>
      </c>
      <c r="BK129" s="214">
        <f>ROUND(I129*H129,2)</f>
        <v>0</v>
      </c>
      <c r="BL129" s="13" t="s">
        <v>114</v>
      </c>
      <c r="BM129" s="213" t="s">
        <v>150</v>
      </c>
    </row>
    <row r="130" s="2" customFormat="1" ht="16.5" customHeight="1">
      <c r="A130" s="34"/>
      <c r="B130" s="35"/>
      <c r="C130" s="200" t="s">
        <v>151</v>
      </c>
      <c r="D130" s="200" t="s">
        <v>110</v>
      </c>
      <c r="E130" s="201" t="s">
        <v>151</v>
      </c>
      <c r="F130" s="202" t="s">
        <v>152</v>
      </c>
      <c r="G130" s="203" t="s">
        <v>132</v>
      </c>
      <c r="H130" s="204">
        <v>100</v>
      </c>
      <c r="I130" s="205"/>
      <c r="J130" s="206">
        <f>ROUND(I130*H130,2)</f>
        <v>0</v>
      </c>
      <c r="K130" s="207"/>
      <c r="L130" s="208"/>
      <c r="M130" s="209" t="s">
        <v>1</v>
      </c>
      <c r="N130" s="210" t="s">
        <v>42</v>
      </c>
      <c r="O130" s="87"/>
      <c r="P130" s="211">
        <f>O130*H130</f>
        <v>0</v>
      </c>
      <c r="Q130" s="211">
        <v>0</v>
      </c>
      <c r="R130" s="211">
        <f>Q130*H130</f>
        <v>0</v>
      </c>
      <c r="S130" s="211">
        <v>0</v>
      </c>
      <c r="T130" s="212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3" t="s">
        <v>113</v>
      </c>
      <c r="AT130" s="213" t="s">
        <v>110</v>
      </c>
      <c r="AU130" s="213" t="s">
        <v>82</v>
      </c>
      <c r="AY130" s="13" t="s">
        <v>109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3" t="s">
        <v>82</v>
      </c>
      <c r="BK130" s="214">
        <f>ROUND(I130*H130,2)</f>
        <v>0</v>
      </c>
      <c r="BL130" s="13" t="s">
        <v>114</v>
      </c>
      <c r="BM130" s="213" t="s">
        <v>153</v>
      </c>
    </row>
    <row r="131" s="2" customFormat="1" ht="16.5" customHeight="1">
      <c r="A131" s="34"/>
      <c r="B131" s="35"/>
      <c r="C131" s="200" t="s">
        <v>8</v>
      </c>
      <c r="D131" s="200" t="s">
        <v>110</v>
      </c>
      <c r="E131" s="201" t="s">
        <v>8</v>
      </c>
      <c r="F131" s="202" t="s">
        <v>154</v>
      </c>
      <c r="G131" s="203" t="s">
        <v>112</v>
      </c>
      <c r="H131" s="204">
        <v>100</v>
      </c>
      <c r="I131" s="205"/>
      <c r="J131" s="206">
        <f>ROUND(I131*H131,2)</f>
        <v>0</v>
      </c>
      <c r="K131" s="207"/>
      <c r="L131" s="208"/>
      <c r="M131" s="209" t="s">
        <v>1</v>
      </c>
      <c r="N131" s="210" t="s">
        <v>42</v>
      </c>
      <c r="O131" s="87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3" t="s">
        <v>113</v>
      </c>
      <c r="AT131" s="213" t="s">
        <v>110</v>
      </c>
      <c r="AU131" s="213" t="s">
        <v>82</v>
      </c>
      <c r="AY131" s="13" t="s">
        <v>109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3" t="s">
        <v>82</v>
      </c>
      <c r="BK131" s="214">
        <f>ROUND(I131*H131,2)</f>
        <v>0</v>
      </c>
      <c r="BL131" s="13" t="s">
        <v>114</v>
      </c>
      <c r="BM131" s="213" t="s">
        <v>155</v>
      </c>
    </row>
    <row r="132" s="2" customFormat="1" ht="16.5" customHeight="1">
      <c r="A132" s="34"/>
      <c r="B132" s="35"/>
      <c r="C132" s="200" t="s">
        <v>156</v>
      </c>
      <c r="D132" s="200" t="s">
        <v>110</v>
      </c>
      <c r="E132" s="201" t="s">
        <v>156</v>
      </c>
      <c r="F132" s="202" t="s">
        <v>157</v>
      </c>
      <c r="G132" s="203" t="s">
        <v>112</v>
      </c>
      <c r="H132" s="204">
        <v>80</v>
      </c>
      <c r="I132" s="205"/>
      <c r="J132" s="206">
        <f>ROUND(I132*H132,2)</f>
        <v>0</v>
      </c>
      <c r="K132" s="207"/>
      <c r="L132" s="208"/>
      <c r="M132" s="209" t="s">
        <v>1</v>
      </c>
      <c r="N132" s="210" t="s">
        <v>42</v>
      </c>
      <c r="O132" s="87"/>
      <c r="P132" s="211">
        <f>O132*H132</f>
        <v>0</v>
      </c>
      <c r="Q132" s="211">
        <v>0</v>
      </c>
      <c r="R132" s="211">
        <f>Q132*H132</f>
        <v>0</v>
      </c>
      <c r="S132" s="211">
        <v>0</v>
      </c>
      <c r="T132" s="212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3" t="s">
        <v>113</v>
      </c>
      <c r="AT132" s="213" t="s">
        <v>110</v>
      </c>
      <c r="AU132" s="213" t="s">
        <v>82</v>
      </c>
      <c r="AY132" s="13" t="s">
        <v>109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3" t="s">
        <v>82</v>
      </c>
      <c r="BK132" s="214">
        <f>ROUND(I132*H132,2)</f>
        <v>0</v>
      </c>
      <c r="BL132" s="13" t="s">
        <v>114</v>
      </c>
      <c r="BM132" s="213" t="s">
        <v>158</v>
      </c>
    </row>
    <row r="133" s="2" customFormat="1" ht="16.5" customHeight="1">
      <c r="A133" s="34"/>
      <c r="B133" s="35"/>
      <c r="C133" s="200" t="s">
        <v>159</v>
      </c>
      <c r="D133" s="200" t="s">
        <v>110</v>
      </c>
      <c r="E133" s="201" t="s">
        <v>159</v>
      </c>
      <c r="F133" s="202" t="s">
        <v>160</v>
      </c>
      <c r="G133" s="203" t="s">
        <v>112</v>
      </c>
      <c r="H133" s="204">
        <v>50</v>
      </c>
      <c r="I133" s="205"/>
      <c r="J133" s="206">
        <f>ROUND(I133*H133,2)</f>
        <v>0</v>
      </c>
      <c r="K133" s="207"/>
      <c r="L133" s="208"/>
      <c r="M133" s="209" t="s">
        <v>1</v>
      </c>
      <c r="N133" s="210" t="s">
        <v>42</v>
      </c>
      <c r="O133" s="87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3" t="s">
        <v>113</v>
      </c>
      <c r="AT133" s="213" t="s">
        <v>110</v>
      </c>
      <c r="AU133" s="213" t="s">
        <v>82</v>
      </c>
      <c r="AY133" s="13" t="s">
        <v>109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3" t="s">
        <v>82</v>
      </c>
      <c r="BK133" s="214">
        <f>ROUND(I133*H133,2)</f>
        <v>0</v>
      </c>
      <c r="BL133" s="13" t="s">
        <v>114</v>
      </c>
      <c r="BM133" s="213" t="s">
        <v>161</v>
      </c>
    </row>
    <row r="134" s="2" customFormat="1" ht="16.5" customHeight="1">
      <c r="A134" s="34"/>
      <c r="B134" s="35"/>
      <c r="C134" s="200" t="s">
        <v>162</v>
      </c>
      <c r="D134" s="200" t="s">
        <v>110</v>
      </c>
      <c r="E134" s="201" t="s">
        <v>162</v>
      </c>
      <c r="F134" s="202" t="s">
        <v>163</v>
      </c>
      <c r="G134" s="203" t="s">
        <v>132</v>
      </c>
      <c r="H134" s="204">
        <v>50</v>
      </c>
      <c r="I134" s="205"/>
      <c r="J134" s="206">
        <f>ROUND(I134*H134,2)</f>
        <v>0</v>
      </c>
      <c r="K134" s="207"/>
      <c r="L134" s="208"/>
      <c r="M134" s="209" t="s">
        <v>1</v>
      </c>
      <c r="N134" s="210" t="s">
        <v>42</v>
      </c>
      <c r="O134" s="87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3" t="s">
        <v>113</v>
      </c>
      <c r="AT134" s="213" t="s">
        <v>110</v>
      </c>
      <c r="AU134" s="213" t="s">
        <v>82</v>
      </c>
      <c r="AY134" s="13" t="s">
        <v>109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3" t="s">
        <v>82</v>
      </c>
      <c r="BK134" s="214">
        <f>ROUND(I134*H134,2)</f>
        <v>0</v>
      </c>
      <c r="BL134" s="13" t="s">
        <v>114</v>
      </c>
      <c r="BM134" s="213" t="s">
        <v>164</v>
      </c>
    </row>
    <row r="135" s="2" customFormat="1" ht="16.5" customHeight="1">
      <c r="A135" s="34"/>
      <c r="B135" s="35"/>
      <c r="C135" s="200" t="s">
        <v>165</v>
      </c>
      <c r="D135" s="200" t="s">
        <v>110</v>
      </c>
      <c r="E135" s="201" t="s">
        <v>165</v>
      </c>
      <c r="F135" s="202" t="s">
        <v>166</v>
      </c>
      <c r="G135" s="203" t="s">
        <v>112</v>
      </c>
      <c r="H135" s="204">
        <v>50</v>
      </c>
      <c r="I135" s="205"/>
      <c r="J135" s="206">
        <f>ROUND(I135*H135,2)</f>
        <v>0</v>
      </c>
      <c r="K135" s="207"/>
      <c r="L135" s="208"/>
      <c r="M135" s="209" t="s">
        <v>1</v>
      </c>
      <c r="N135" s="210" t="s">
        <v>42</v>
      </c>
      <c r="O135" s="87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3" t="s">
        <v>113</v>
      </c>
      <c r="AT135" s="213" t="s">
        <v>110</v>
      </c>
      <c r="AU135" s="213" t="s">
        <v>82</v>
      </c>
      <c r="AY135" s="13" t="s">
        <v>109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3" t="s">
        <v>82</v>
      </c>
      <c r="BK135" s="214">
        <f>ROUND(I135*H135,2)</f>
        <v>0</v>
      </c>
      <c r="BL135" s="13" t="s">
        <v>114</v>
      </c>
      <c r="BM135" s="213" t="s">
        <v>167</v>
      </c>
    </row>
    <row r="136" s="2" customFormat="1" ht="16.5" customHeight="1">
      <c r="A136" s="34"/>
      <c r="B136" s="35"/>
      <c r="C136" s="200" t="s">
        <v>168</v>
      </c>
      <c r="D136" s="200" t="s">
        <v>110</v>
      </c>
      <c r="E136" s="201" t="s">
        <v>168</v>
      </c>
      <c r="F136" s="202" t="s">
        <v>169</v>
      </c>
      <c r="G136" s="203" t="s">
        <v>112</v>
      </c>
      <c r="H136" s="204">
        <v>10</v>
      </c>
      <c r="I136" s="205"/>
      <c r="J136" s="206">
        <f>ROUND(I136*H136,2)</f>
        <v>0</v>
      </c>
      <c r="K136" s="207"/>
      <c r="L136" s="208"/>
      <c r="M136" s="209" t="s">
        <v>1</v>
      </c>
      <c r="N136" s="210" t="s">
        <v>42</v>
      </c>
      <c r="O136" s="87"/>
      <c r="P136" s="211">
        <f>O136*H136</f>
        <v>0</v>
      </c>
      <c r="Q136" s="211">
        <v>0</v>
      </c>
      <c r="R136" s="211">
        <f>Q136*H136</f>
        <v>0</v>
      </c>
      <c r="S136" s="211">
        <v>0</v>
      </c>
      <c r="T136" s="212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3" t="s">
        <v>113</v>
      </c>
      <c r="AT136" s="213" t="s">
        <v>110</v>
      </c>
      <c r="AU136" s="213" t="s">
        <v>82</v>
      </c>
      <c r="AY136" s="13" t="s">
        <v>109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3" t="s">
        <v>82</v>
      </c>
      <c r="BK136" s="214">
        <f>ROUND(I136*H136,2)</f>
        <v>0</v>
      </c>
      <c r="BL136" s="13" t="s">
        <v>114</v>
      </c>
      <c r="BM136" s="213" t="s">
        <v>170</v>
      </c>
    </row>
    <row r="137" s="2" customFormat="1" ht="16.5" customHeight="1">
      <c r="A137" s="34"/>
      <c r="B137" s="35"/>
      <c r="C137" s="200" t="s">
        <v>7</v>
      </c>
      <c r="D137" s="200" t="s">
        <v>110</v>
      </c>
      <c r="E137" s="201" t="s">
        <v>7</v>
      </c>
      <c r="F137" s="202" t="s">
        <v>171</v>
      </c>
      <c r="G137" s="203" t="s">
        <v>172</v>
      </c>
      <c r="H137" s="204">
        <v>20</v>
      </c>
      <c r="I137" s="205"/>
      <c r="J137" s="206">
        <f>ROUND(I137*H137,2)</f>
        <v>0</v>
      </c>
      <c r="K137" s="207"/>
      <c r="L137" s="208"/>
      <c r="M137" s="209" t="s">
        <v>1</v>
      </c>
      <c r="N137" s="210" t="s">
        <v>42</v>
      </c>
      <c r="O137" s="87"/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3" t="s">
        <v>113</v>
      </c>
      <c r="AT137" s="213" t="s">
        <v>110</v>
      </c>
      <c r="AU137" s="213" t="s">
        <v>82</v>
      </c>
      <c r="AY137" s="13" t="s">
        <v>109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3" t="s">
        <v>82</v>
      </c>
      <c r="BK137" s="214">
        <f>ROUND(I137*H137,2)</f>
        <v>0</v>
      </c>
      <c r="BL137" s="13" t="s">
        <v>114</v>
      </c>
      <c r="BM137" s="213" t="s">
        <v>173</v>
      </c>
    </row>
    <row r="138" s="2" customFormat="1" ht="16.5" customHeight="1">
      <c r="A138" s="34"/>
      <c r="B138" s="35"/>
      <c r="C138" s="200" t="s">
        <v>174</v>
      </c>
      <c r="D138" s="200" t="s">
        <v>110</v>
      </c>
      <c r="E138" s="201" t="s">
        <v>174</v>
      </c>
      <c r="F138" s="202" t="s">
        <v>175</v>
      </c>
      <c r="G138" s="203" t="s">
        <v>112</v>
      </c>
      <c r="H138" s="204">
        <v>50</v>
      </c>
      <c r="I138" s="205"/>
      <c r="J138" s="206">
        <f>ROUND(I138*H138,2)</f>
        <v>0</v>
      </c>
      <c r="K138" s="207"/>
      <c r="L138" s="208"/>
      <c r="M138" s="209" t="s">
        <v>1</v>
      </c>
      <c r="N138" s="210" t="s">
        <v>42</v>
      </c>
      <c r="O138" s="87"/>
      <c r="P138" s="211">
        <f>O138*H138</f>
        <v>0</v>
      </c>
      <c r="Q138" s="211">
        <v>0</v>
      </c>
      <c r="R138" s="211">
        <f>Q138*H138</f>
        <v>0</v>
      </c>
      <c r="S138" s="211">
        <v>0</v>
      </c>
      <c r="T138" s="212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3" t="s">
        <v>113</v>
      </c>
      <c r="AT138" s="213" t="s">
        <v>110</v>
      </c>
      <c r="AU138" s="213" t="s">
        <v>82</v>
      </c>
      <c r="AY138" s="13" t="s">
        <v>109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3" t="s">
        <v>82</v>
      </c>
      <c r="BK138" s="214">
        <f>ROUND(I138*H138,2)</f>
        <v>0</v>
      </c>
      <c r="BL138" s="13" t="s">
        <v>114</v>
      </c>
      <c r="BM138" s="213" t="s">
        <v>176</v>
      </c>
    </row>
    <row r="139" s="2" customFormat="1" ht="16.5" customHeight="1">
      <c r="A139" s="34"/>
      <c r="B139" s="35"/>
      <c r="C139" s="200" t="s">
        <v>177</v>
      </c>
      <c r="D139" s="200" t="s">
        <v>110</v>
      </c>
      <c r="E139" s="201" t="s">
        <v>177</v>
      </c>
      <c r="F139" s="202" t="s">
        <v>178</v>
      </c>
      <c r="G139" s="203" t="s">
        <v>112</v>
      </c>
      <c r="H139" s="204">
        <v>50</v>
      </c>
      <c r="I139" s="205"/>
      <c r="J139" s="206">
        <f>ROUND(I139*H139,2)</f>
        <v>0</v>
      </c>
      <c r="K139" s="207"/>
      <c r="L139" s="208"/>
      <c r="M139" s="209" t="s">
        <v>1</v>
      </c>
      <c r="N139" s="210" t="s">
        <v>42</v>
      </c>
      <c r="O139" s="87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3" t="s">
        <v>113</v>
      </c>
      <c r="AT139" s="213" t="s">
        <v>110</v>
      </c>
      <c r="AU139" s="213" t="s">
        <v>82</v>
      </c>
      <c r="AY139" s="13" t="s">
        <v>109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3" t="s">
        <v>82</v>
      </c>
      <c r="BK139" s="214">
        <f>ROUND(I139*H139,2)</f>
        <v>0</v>
      </c>
      <c r="BL139" s="13" t="s">
        <v>114</v>
      </c>
      <c r="BM139" s="213" t="s">
        <v>179</v>
      </c>
    </row>
    <row r="140" s="2" customFormat="1" ht="16.5" customHeight="1">
      <c r="A140" s="34"/>
      <c r="B140" s="35"/>
      <c r="C140" s="200" t="s">
        <v>180</v>
      </c>
      <c r="D140" s="200" t="s">
        <v>110</v>
      </c>
      <c r="E140" s="201" t="s">
        <v>180</v>
      </c>
      <c r="F140" s="202" t="s">
        <v>181</v>
      </c>
      <c r="G140" s="203" t="s">
        <v>112</v>
      </c>
      <c r="H140" s="204">
        <v>20</v>
      </c>
      <c r="I140" s="205"/>
      <c r="J140" s="206">
        <f>ROUND(I140*H140,2)</f>
        <v>0</v>
      </c>
      <c r="K140" s="207"/>
      <c r="L140" s="208"/>
      <c r="M140" s="209" t="s">
        <v>1</v>
      </c>
      <c r="N140" s="210" t="s">
        <v>42</v>
      </c>
      <c r="O140" s="87"/>
      <c r="P140" s="211">
        <f>O140*H140</f>
        <v>0</v>
      </c>
      <c r="Q140" s="211">
        <v>0</v>
      </c>
      <c r="R140" s="211">
        <f>Q140*H140</f>
        <v>0</v>
      </c>
      <c r="S140" s="211">
        <v>0</v>
      </c>
      <c r="T140" s="212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3" t="s">
        <v>113</v>
      </c>
      <c r="AT140" s="213" t="s">
        <v>110</v>
      </c>
      <c r="AU140" s="213" t="s">
        <v>82</v>
      </c>
      <c r="AY140" s="13" t="s">
        <v>109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3" t="s">
        <v>82</v>
      </c>
      <c r="BK140" s="214">
        <f>ROUND(I140*H140,2)</f>
        <v>0</v>
      </c>
      <c r="BL140" s="13" t="s">
        <v>114</v>
      </c>
      <c r="BM140" s="213" t="s">
        <v>182</v>
      </c>
    </row>
    <row r="141" s="2" customFormat="1" ht="21.75" customHeight="1">
      <c r="A141" s="34"/>
      <c r="B141" s="35"/>
      <c r="C141" s="200" t="s">
        <v>183</v>
      </c>
      <c r="D141" s="200" t="s">
        <v>110</v>
      </c>
      <c r="E141" s="201" t="s">
        <v>183</v>
      </c>
      <c r="F141" s="202" t="s">
        <v>184</v>
      </c>
      <c r="G141" s="203" t="s">
        <v>112</v>
      </c>
      <c r="H141" s="204">
        <v>20</v>
      </c>
      <c r="I141" s="205"/>
      <c r="J141" s="206">
        <f>ROUND(I141*H141,2)</f>
        <v>0</v>
      </c>
      <c r="K141" s="207"/>
      <c r="L141" s="208"/>
      <c r="M141" s="209" t="s">
        <v>1</v>
      </c>
      <c r="N141" s="210" t="s">
        <v>42</v>
      </c>
      <c r="O141" s="87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3" t="s">
        <v>113</v>
      </c>
      <c r="AT141" s="213" t="s">
        <v>110</v>
      </c>
      <c r="AU141" s="213" t="s">
        <v>82</v>
      </c>
      <c r="AY141" s="13" t="s">
        <v>109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3" t="s">
        <v>82</v>
      </c>
      <c r="BK141" s="214">
        <f>ROUND(I141*H141,2)</f>
        <v>0</v>
      </c>
      <c r="BL141" s="13" t="s">
        <v>114</v>
      </c>
      <c r="BM141" s="213" t="s">
        <v>185</v>
      </c>
    </row>
    <row r="142" s="2" customFormat="1" ht="16.5" customHeight="1">
      <c r="A142" s="34"/>
      <c r="B142" s="35"/>
      <c r="C142" s="200" t="s">
        <v>186</v>
      </c>
      <c r="D142" s="200" t="s">
        <v>110</v>
      </c>
      <c r="E142" s="201" t="s">
        <v>186</v>
      </c>
      <c r="F142" s="202" t="s">
        <v>187</v>
      </c>
      <c r="G142" s="203" t="s">
        <v>112</v>
      </c>
      <c r="H142" s="204">
        <v>20</v>
      </c>
      <c r="I142" s="205"/>
      <c r="J142" s="206">
        <f>ROUND(I142*H142,2)</f>
        <v>0</v>
      </c>
      <c r="K142" s="207"/>
      <c r="L142" s="208"/>
      <c r="M142" s="209" t="s">
        <v>1</v>
      </c>
      <c r="N142" s="210" t="s">
        <v>42</v>
      </c>
      <c r="O142" s="87"/>
      <c r="P142" s="211">
        <f>O142*H142</f>
        <v>0</v>
      </c>
      <c r="Q142" s="211">
        <v>0</v>
      </c>
      <c r="R142" s="211">
        <f>Q142*H142</f>
        <v>0</v>
      </c>
      <c r="S142" s="211">
        <v>0</v>
      </c>
      <c r="T142" s="212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13" t="s">
        <v>113</v>
      </c>
      <c r="AT142" s="213" t="s">
        <v>110</v>
      </c>
      <c r="AU142" s="213" t="s">
        <v>82</v>
      </c>
      <c r="AY142" s="13" t="s">
        <v>109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3" t="s">
        <v>82</v>
      </c>
      <c r="BK142" s="214">
        <f>ROUND(I142*H142,2)</f>
        <v>0</v>
      </c>
      <c r="BL142" s="13" t="s">
        <v>114</v>
      </c>
      <c r="BM142" s="213" t="s">
        <v>188</v>
      </c>
    </row>
    <row r="143" s="2" customFormat="1" ht="16.5" customHeight="1">
      <c r="A143" s="34"/>
      <c r="B143" s="35"/>
      <c r="C143" s="200" t="s">
        <v>189</v>
      </c>
      <c r="D143" s="200" t="s">
        <v>110</v>
      </c>
      <c r="E143" s="201" t="s">
        <v>189</v>
      </c>
      <c r="F143" s="202" t="s">
        <v>190</v>
      </c>
      <c r="G143" s="203" t="s">
        <v>112</v>
      </c>
      <c r="H143" s="204">
        <v>20</v>
      </c>
      <c r="I143" s="205"/>
      <c r="J143" s="206">
        <f>ROUND(I143*H143,2)</f>
        <v>0</v>
      </c>
      <c r="K143" s="207"/>
      <c r="L143" s="208"/>
      <c r="M143" s="209" t="s">
        <v>1</v>
      </c>
      <c r="N143" s="210" t="s">
        <v>42</v>
      </c>
      <c r="O143" s="87"/>
      <c r="P143" s="211">
        <f>O143*H143</f>
        <v>0</v>
      </c>
      <c r="Q143" s="211">
        <v>0</v>
      </c>
      <c r="R143" s="211">
        <f>Q143*H143</f>
        <v>0</v>
      </c>
      <c r="S143" s="211">
        <v>0</v>
      </c>
      <c r="T143" s="212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3" t="s">
        <v>113</v>
      </c>
      <c r="AT143" s="213" t="s">
        <v>110</v>
      </c>
      <c r="AU143" s="213" t="s">
        <v>82</v>
      </c>
      <c r="AY143" s="13" t="s">
        <v>109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3" t="s">
        <v>82</v>
      </c>
      <c r="BK143" s="214">
        <f>ROUND(I143*H143,2)</f>
        <v>0</v>
      </c>
      <c r="BL143" s="13" t="s">
        <v>114</v>
      </c>
      <c r="BM143" s="213" t="s">
        <v>191</v>
      </c>
    </row>
    <row r="144" s="2" customFormat="1" ht="16.5" customHeight="1">
      <c r="A144" s="34"/>
      <c r="B144" s="35"/>
      <c r="C144" s="200" t="s">
        <v>192</v>
      </c>
      <c r="D144" s="200" t="s">
        <v>110</v>
      </c>
      <c r="E144" s="201" t="s">
        <v>192</v>
      </c>
      <c r="F144" s="202" t="s">
        <v>193</v>
      </c>
      <c r="G144" s="203" t="s">
        <v>112</v>
      </c>
      <c r="H144" s="204">
        <v>20</v>
      </c>
      <c r="I144" s="205"/>
      <c r="J144" s="206">
        <f>ROUND(I144*H144,2)</f>
        <v>0</v>
      </c>
      <c r="K144" s="207"/>
      <c r="L144" s="208"/>
      <c r="M144" s="209" t="s">
        <v>1</v>
      </c>
      <c r="N144" s="210" t="s">
        <v>42</v>
      </c>
      <c r="O144" s="87"/>
      <c r="P144" s="211">
        <f>O144*H144</f>
        <v>0</v>
      </c>
      <c r="Q144" s="211">
        <v>0</v>
      </c>
      <c r="R144" s="211">
        <f>Q144*H144</f>
        <v>0</v>
      </c>
      <c r="S144" s="211">
        <v>0</v>
      </c>
      <c r="T144" s="212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3" t="s">
        <v>113</v>
      </c>
      <c r="AT144" s="213" t="s">
        <v>110</v>
      </c>
      <c r="AU144" s="213" t="s">
        <v>82</v>
      </c>
      <c r="AY144" s="13" t="s">
        <v>109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3" t="s">
        <v>82</v>
      </c>
      <c r="BK144" s="214">
        <f>ROUND(I144*H144,2)</f>
        <v>0</v>
      </c>
      <c r="BL144" s="13" t="s">
        <v>114</v>
      </c>
      <c r="BM144" s="213" t="s">
        <v>194</v>
      </c>
    </row>
    <row r="145" s="2" customFormat="1" ht="16.5" customHeight="1">
      <c r="A145" s="34"/>
      <c r="B145" s="35"/>
      <c r="C145" s="200" t="s">
        <v>195</v>
      </c>
      <c r="D145" s="200" t="s">
        <v>110</v>
      </c>
      <c r="E145" s="201" t="s">
        <v>195</v>
      </c>
      <c r="F145" s="202" t="s">
        <v>196</v>
      </c>
      <c r="G145" s="203" t="s">
        <v>112</v>
      </c>
      <c r="H145" s="204">
        <v>10</v>
      </c>
      <c r="I145" s="205"/>
      <c r="J145" s="206">
        <f>ROUND(I145*H145,2)</f>
        <v>0</v>
      </c>
      <c r="K145" s="207"/>
      <c r="L145" s="208"/>
      <c r="M145" s="209" t="s">
        <v>1</v>
      </c>
      <c r="N145" s="210" t="s">
        <v>42</v>
      </c>
      <c r="O145" s="87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3" t="s">
        <v>113</v>
      </c>
      <c r="AT145" s="213" t="s">
        <v>110</v>
      </c>
      <c r="AU145" s="213" t="s">
        <v>82</v>
      </c>
      <c r="AY145" s="13" t="s">
        <v>109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3" t="s">
        <v>82</v>
      </c>
      <c r="BK145" s="214">
        <f>ROUND(I145*H145,2)</f>
        <v>0</v>
      </c>
      <c r="BL145" s="13" t="s">
        <v>114</v>
      </c>
      <c r="BM145" s="213" t="s">
        <v>197</v>
      </c>
    </row>
    <row r="146" s="2" customFormat="1" ht="16.5" customHeight="1">
      <c r="A146" s="34"/>
      <c r="B146" s="35"/>
      <c r="C146" s="200" t="s">
        <v>198</v>
      </c>
      <c r="D146" s="200" t="s">
        <v>110</v>
      </c>
      <c r="E146" s="201" t="s">
        <v>198</v>
      </c>
      <c r="F146" s="202" t="s">
        <v>199</v>
      </c>
      <c r="G146" s="203" t="s">
        <v>112</v>
      </c>
      <c r="H146" s="204">
        <v>10</v>
      </c>
      <c r="I146" s="205"/>
      <c r="J146" s="206">
        <f>ROUND(I146*H146,2)</f>
        <v>0</v>
      </c>
      <c r="K146" s="207"/>
      <c r="L146" s="208"/>
      <c r="M146" s="209" t="s">
        <v>1</v>
      </c>
      <c r="N146" s="210" t="s">
        <v>42</v>
      </c>
      <c r="O146" s="87"/>
      <c r="P146" s="211">
        <f>O146*H146</f>
        <v>0</v>
      </c>
      <c r="Q146" s="211">
        <v>0</v>
      </c>
      <c r="R146" s="211">
        <f>Q146*H146</f>
        <v>0</v>
      </c>
      <c r="S146" s="211">
        <v>0</v>
      </c>
      <c r="T146" s="212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13" t="s">
        <v>113</v>
      </c>
      <c r="AT146" s="213" t="s">
        <v>110</v>
      </c>
      <c r="AU146" s="213" t="s">
        <v>82</v>
      </c>
      <c r="AY146" s="13" t="s">
        <v>109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3" t="s">
        <v>82</v>
      </c>
      <c r="BK146" s="214">
        <f>ROUND(I146*H146,2)</f>
        <v>0</v>
      </c>
      <c r="BL146" s="13" t="s">
        <v>114</v>
      </c>
      <c r="BM146" s="213" t="s">
        <v>200</v>
      </c>
    </row>
    <row r="147" s="2" customFormat="1" ht="16.5" customHeight="1">
      <c r="A147" s="34"/>
      <c r="B147" s="35"/>
      <c r="C147" s="200" t="s">
        <v>201</v>
      </c>
      <c r="D147" s="200" t="s">
        <v>110</v>
      </c>
      <c r="E147" s="201" t="s">
        <v>201</v>
      </c>
      <c r="F147" s="202" t="s">
        <v>202</v>
      </c>
      <c r="G147" s="203" t="s">
        <v>112</v>
      </c>
      <c r="H147" s="204">
        <v>10</v>
      </c>
      <c r="I147" s="205"/>
      <c r="J147" s="206">
        <f>ROUND(I147*H147,2)</f>
        <v>0</v>
      </c>
      <c r="K147" s="207"/>
      <c r="L147" s="208"/>
      <c r="M147" s="209" t="s">
        <v>1</v>
      </c>
      <c r="N147" s="210" t="s">
        <v>42</v>
      </c>
      <c r="O147" s="87"/>
      <c r="P147" s="211">
        <f>O147*H147</f>
        <v>0</v>
      </c>
      <c r="Q147" s="211">
        <v>0</v>
      </c>
      <c r="R147" s="211">
        <f>Q147*H147</f>
        <v>0</v>
      </c>
      <c r="S147" s="211">
        <v>0</v>
      </c>
      <c r="T147" s="212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3" t="s">
        <v>113</v>
      </c>
      <c r="AT147" s="213" t="s">
        <v>110</v>
      </c>
      <c r="AU147" s="213" t="s">
        <v>82</v>
      </c>
      <c r="AY147" s="13" t="s">
        <v>109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3" t="s">
        <v>82</v>
      </c>
      <c r="BK147" s="214">
        <f>ROUND(I147*H147,2)</f>
        <v>0</v>
      </c>
      <c r="BL147" s="13" t="s">
        <v>114</v>
      </c>
      <c r="BM147" s="213" t="s">
        <v>203</v>
      </c>
    </row>
    <row r="148" s="2" customFormat="1" ht="16.5" customHeight="1">
      <c r="A148" s="34"/>
      <c r="B148" s="35"/>
      <c r="C148" s="200" t="s">
        <v>204</v>
      </c>
      <c r="D148" s="200" t="s">
        <v>110</v>
      </c>
      <c r="E148" s="201" t="s">
        <v>204</v>
      </c>
      <c r="F148" s="202" t="s">
        <v>205</v>
      </c>
      <c r="G148" s="203" t="s">
        <v>112</v>
      </c>
      <c r="H148" s="204">
        <v>10</v>
      </c>
      <c r="I148" s="205"/>
      <c r="J148" s="206">
        <f>ROUND(I148*H148,2)</f>
        <v>0</v>
      </c>
      <c r="K148" s="207"/>
      <c r="L148" s="208"/>
      <c r="M148" s="209" t="s">
        <v>1</v>
      </c>
      <c r="N148" s="210" t="s">
        <v>42</v>
      </c>
      <c r="O148" s="87"/>
      <c r="P148" s="211">
        <f>O148*H148</f>
        <v>0</v>
      </c>
      <c r="Q148" s="211">
        <v>0</v>
      </c>
      <c r="R148" s="211">
        <f>Q148*H148</f>
        <v>0</v>
      </c>
      <c r="S148" s="211">
        <v>0</v>
      </c>
      <c r="T148" s="212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3" t="s">
        <v>113</v>
      </c>
      <c r="AT148" s="213" t="s">
        <v>110</v>
      </c>
      <c r="AU148" s="213" t="s">
        <v>82</v>
      </c>
      <c r="AY148" s="13" t="s">
        <v>109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3" t="s">
        <v>82</v>
      </c>
      <c r="BK148" s="214">
        <f>ROUND(I148*H148,2)</f>
        <v>0</v>
      </c>
      <c r="BL148" s="13" t="s">
        <v>114</v>
      </c>
      <c r="BM148" s="213" t="s">
        <v>206</v>
      </c>
    </row>
    <row r="149" s="2" customFormat="1" ht="16.5" customHeight="1">
      <c r="A149" s="34"/>
      <c r="B149" s="35"/>
      <c r="C149" s="200" t="s">
        <v>207</v>
      </c>
      <c r="D149" s="200" t="s">
        <v>110</v>
      </c>
      <c r="E149" s="201" t="s">
        <v>207</v>
      </c>
      <c r="F149" s="202" t="s">
        <v>205</v>
      </c>
      <c r="G149" s="203" t="s">
        <v>112</v>
      </c>
      <c r="H149" s="204">
        <v>10</v>
      </c>
      <c r="I149" s="205"/>
      <c r="J149" s="206">
        <f>ROUND(I149*H149,2)</f>
        <v>0</v>
      </c>
      <c r="K149" s="207"/>
      <c r="L149" s="208"/>
      <c r="M149" s="209" t="s">
        <v>1</v>
      </c>
      <c r="N149" s="210" t="s">
        <v>42</v>
      </c>
      <c r="O149" s="87"/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2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3" t="s">
        <v>113</v>
      </c>
      <c r="AT149" s="213" t="s">
        <v>110</v>
      </c>
      <c r="AU149" s="213" t="s">
        <v>82</v>
      </c>
      <c r="AY149" s="13" t="s">
        <v>109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3" t="s">
        <v>82</v>
      </c>
      <c r="BK149" s="214">
        <f>ROUND(I149*H149,2)</f>
        <v>0</v>
      </c>
      <c r="BL149" s="13" t="s">
        <v>114</v>
      </c>
      <c r="BM149" s="213" t="s">
        <v>208</v>
      </c>
    </row>
    <row r="150" s="2" customFormat="1" ht="21.75" customHeight="1">
      <c r="A150" s="34"/>
      <c r="B150" s="35"/>
      <c r="C150" s="200" t="s">
        <v>209</v>
      </c>
      <c r="D150" s="200" t="s">
        <v>110</v>
      </c>
      <c r="E150" s="201" t="s">
        <v>209</v>
      </c>
      <c r="F150" s="202" t="s">
        <v>210</v>
      </c>
      <c r="G150" s="203" t="s">
        <v>112</v>
      </c>
      <c r="H150" s="204">
        <v>10</v>
      </c>
      <c r="I150" s="205"/>
      <c r="J150" s="206">
        <f>ROUND(I150*H150,2)</f>
        <v>0</v>
      </c>
      <c r="K150" s="207"/>
      <c r="L150" s="208"/>
      <c r="M150" s="209" t="s">
        <v>1</v>
      </c>
      <c r="N150" s="210" t="s">
        <v>42</v>
      </c>
      <c r="O150" s="87"/>
      <c r="P150" s="211">
        <f>O150*H150</f>
        <v>0</v>
      </c>
      <c r="Q150" s="211">
        <v>0</v>
      </c>
      <c r="R150" s="211">
        <f>Q150*H150</f>
        <v>0</v>
      </c>
      <c r="S150" s="211">
        <v>0</v>
      </c>
      <c r="T150" s="212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3" t="s">
        <v>113</v>
      </c>
      <c r="AT150" s="213" t="s">
        <v>110</v>
      </c>
      <c r="AU150" s="213" t="s">
        <v>82</v>
      </c>
      <c r="AY150" s="13" t="s">
        <v>109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3" t="s">
        <v>82</v>
      </c>
      <c r="BK150" s="214">
        <f>ROUND(I150*H150,2)</f>
        <v>0</v>
      </c>
      <c r="BL150" s="13" t="s">
        <v>114</v>
      </c>
      <c r="BM150" s="213" t="s">
        <v>211</v>
      </c>
    </row>
    <row r="151" s="2" customFormat="1" ht="16.5" customHeight="1">
      <c r="A151" s="34"/>
      <c r="B151" s="35"/>
      <c r="C151" s="200" t="s">
        <v>212</v>
      </c>
      <c r="D151" s="200" t="s">
        <v>110</v>
      </c>
      <c r="E151" s="201" t="s">
        <v>212</v>
      </c>
      <c r="F151" s="202" t="s">
        <v>213</v>
      </c>
      <c r="G151" s="203" t="s">
        <v>112</v>
      </c>
      <c r="H151" s="204">
        <v>5</v>
      </c>
      <c r="I151" s="205"/>
      <c r="J151" s="206">
        <f>ROUND(I151*H151,2)</f>
        <v>0</v>
      </c>
      <c r="K151" s="207"/>
      <c r="L151" s="208"/>
      <c r="M151" s="209" t="s">
        <v>1</v>
      </c>
      <c r="N151" s="210" t="s">
        <v>42</v>
      </c>
      <c r="O151" s="87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3" t="s">
        <v>113</v>
      </c>
      <c r="AT151" s="213" t="s">
        <v>110</v>
      </c>
      <c r="AU151" s="213" t="s">
        <v>82</v>
      </c>
      <c r="AY151" s="13" t="s">
        <v>109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3" t="s">
        <v>82</v>
      </c>
      <c r="BK151" s="214">
        <f>ROUND(I151*H151,2)</f>
        <v>0</v>
      </c>
      <c r="BL151" s="13" t="s">
        <v>114</v>
      </c>
      <c r="BM151" s="213" t="s">
        <v>214</v>
      </c>
    </row>
    <row r="152" s="2" customFormat="1" ht="16.5" customHeight="1">
      <c r="A152" s="34"/>
      <c r="B152" s="35"/>
      <c r="C152" s="200" t="s">
        <v>215</v>
      </c>
      <c r="D152" s="200" t="s">
        <v>110</v>
      </c>
      <c r="E152" s="201" t="s">
        <v>215</v>
      </c>
      <c r="F152" s="202" t="s">
        <v>216</v>
      </c>
      <c r="G152" s="203" t="s">
        <v>112</v>
      </c>
      <c r="H152" s="204">
        <v>5</v>
      </c>
      <c r="I152" s="205"/>
      <c r="J152" s="206">
        <f>ROUND(I152*H152,2)</f>
        <v>0</v>
      </c>
      <c r="K152" s="207"/>
      <c r="L152" s="208"/>
      <c r="M152" s="209" t="s">
        <v>1</v>
      </c>
      <c r="N152" s="210" t="s">
        <v>42</v>
      </c>
      <c r="O152" s="87"/>
      <c r="P152" s="211">
        <f>O152*H152</f>
        <v>0</v>
      </c>
      <c r="Q152" s="211">
        <v>0</v>
      </c>
      <c r="R152" s="211">
        <f>Q152*H152</f>
        <v>0</v>
      </c>
      <c r="S152" s="211">
        <v>0</v>
      </c>
      <c r="T152" s="212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3" t="s">
        <v>113</v>
      </c>
      <c r="AT152" s="213" t="s">
        <v>110</v>
      </c>
      <c r="AU152" s="213" t="s">
        <v>82</v>
      </c>
      <c r="AY152" s="13" t="s">
        <v>109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3" t="s">
        <v>82</v>
      </c>
      <c r="BK152" s="214">
        <f>ROUND(I152*H152,2)</f>
        <v>0</v>
      </c>
      <c r="BL152" s="13" t="s">
        <v>114</v>
      </c>
      <c r="BM152" s="213" t="s">
        <v>217</v>
      </c>
    </row>
    <row r="153" s="2" customFormat="1" ht="16.5" customHeight="1">
      <c r="A153" s="34"/>
      <c r="B153" s="35"/>
      <c r="C153" s="200" t="s">
        <v>218</v>
      </c>
      <c r="D153" s="200" t="s">
        <v>110</v>
      </c>
      <c r="E153" s="201" t="s">
        <v>218</v>
      </c>
      <c r="F153" s="202" t="s">
        <v>219</v>
      </c>
      <c r="G153" s="203" t="s">
        <v>112</v>
      </c>
      <c r="H153" s="204">
        <v>5</v>
      </c>
      <c r="I153" s="205"/>
      <c r="J153" s="206">
        <f>ROUND(I153*H153,2)</f>
        <v>0</v>
      </c>
      <c r="K153" s="207"/>
      <c r="L153" s="208"/>
      <c r="M153" s="209" t="s">
        <v>1</v>
      </c>
      <c r="N153" s="210" t="s">
        <v>42</v>
      </c>
      <c r="O153" s="87"/>
      <c r="P153" s="211">
        <f>O153*H153</f>
        <v>0</v>
      </c>
      <c r="Q153" s="211">
        <v>0</v>
      </c>
      <c r="R153" s="211">
        <f>Q153*H153</f>
        <v>0</v>
      </c>
      <c r="S153" s="211">
        <v>0</v>
      </c>
      <c r="T153" s="212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3" t="s">
        <v>113</v>
      </c>
      <c r="AT153" s="213" t="s">
        <v>110</v>
      </c>
      <c r="AU153" s="213" t="s">
        <v>82</v>
      </c>
      <c r="AY153" s="13" t="s">
        <v>109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3" t="s">
        <v>82</v>
      </c>
      <c r="BK153" s="214">
        <f>ROUND(I153*H153,2)</f>
        <v>0</v>
      </c>
      <c r="BL153" s="13" t="s">
        <v>114</v>
      </c>
      <c r="BM153" s="213" t="s">
        <v>220</v>
      </c>
    </row>
    <row r="154" s="2" customFormat="1" ht="16.5" customHeight="1">
      <c r="A154" s="34"/>
      <c r="B154" s="35"/>
      <c r="C154" s="200" t="s">
        <v>221</v>
      </c>
      <c r="D154" s="200" t="s">
        <v>110</v>
      </c>
      <c r="E154" s="201" t="s">
        <v>221</v>
      </c>
      <c r="F154" s="202" t="s">
        <v>222</v>
      </c>
      <c r="G154" s="203" t="s">
        <v>112</v>
      </c>
      <c r="H154" s="204">
        <v>5</v>
      </c>
      <c r="I154" s="205"/>
      <c r="J154" s="206">
        <f>ROUND(I154*H154,2)</f>
        <v>0</v>
      </c>
      <c r="K154" s="207"/>
      <c r="L154" s="208"/>
      <c r="M154" s="209" t="s">
        <v>1</v>
      </c>
      <c r="N154" s="210" t="s">
        <v>42</v>
      </c>
      <c r="O154" s="87"/>
      <c r="P154" s="211">
        <f>O154*H154</f>
        <v>0</v>
      </c>
      <c r="Q154" s="211">
        <v>0</v>
      </c>
      <c r="R154" s="211">
        <f>Q154*H154</f>
        <v>0</v>
      </c>
      <c r="S154" s="211">
        <v>0</v>
      </c>
      <c r="T154" s="212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13" t="s">
        <v>113</v>
      </c>
      <c r="AT154" s="213" t="s">
        <v>110</v>
      </c>
      <c r="AU154" s="213" t="s">
        <v>82</v>
      </c>
      <c r="AY154" s="13" t="s">
        <v>109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3" t="s">
        <v>82</v>
      </c>
      <c r="BK154" s="214">
        <f>ROUND(I154*H154,2)</f>
        <v>0</v>
      </c>
      <c r="BL154" s="13" t="s">
        <v>114</v>
      </c>
      <c r="BM154" s="213" t="s">
        <v>223</v>
      </c>
    </row>
    <row r="155" s="2" customFormat="1" ht="21.75" customHeight="1">
      <c r="A155" s="34"/>
      <c r="B155" s="35"/>
      <c r="C155" s="200" t="s">
        <v>224</v>
      </c>
      <c r="D155" s="200" t="s">
        <v>110</v>
      </c>
      <c r="E155" s="201" t="s">
        <v>224</v>
      </c>
      <c r="F155" s="202" t="s">
        <v>225</v>
      </c>
      <c r="G155" s="203" t="s">
        <v>112</v>
      </c>
      <c r="H155" s="204">
        <v>5</v>
      </c>
      <c r="I155" s="205"/>
      <c r="J155" s="206">
        <f>ROUND(I155*H155,2)</f>
        <v>0</v>
      </c>
      <c r="K155" s="207"/>
      <c r="L155" s="208"/>
      <c r="M155" s="209" t="s">
        <v>1</v>
      </c>
      <c r="N155" s="210" t="s">
        <v>42</v>
      </c>
      <c r="O155" s="87"/>
      <c r="P155" s="211">
        <f>O155*H155</f>
        <v>0</v>
      </c>
      <c r="Q155" s="211">
        <v>0</v>
      </c>
      <c r="R155" s="211">
        <f>Q155*H155</f>
        <v>0</v>
      </c>
      <c r="S155" s="211">
        <v>0</v>
      </c>
      <c r="T155" s="212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3" t="s">
        <v>113</v>
      </c>
      <c r="AT155" s="213" t="s">
        <v>110</v>
      </c>
      <c r="AU155" s="213" t="s">
        <v>82</v>
      </c>
      <c r="AY155" s="13" t="s">
        <v>109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3" t="s">
        <v>82</v>
      </c>
      <c r="BK155" s="214">
        <f>ROUND(I155*H155,2)</f>
        <v>0</v>
      </c>
      <c r="BL155" s="13" t="s">
        <v>114</v>
      </c>
      <c r="BM155" s="213" t="s">
        <v>226</v>
      </c>
    </row>
    <row r="156" s="2" customFormat="1" ht="16.5" customHeight="1">
      <c r="A156" s="34"/>
      <c r="B156" s="35"/>
      <c r="C156" s="200" t="s">
        <v>227</v>
      </c>
      <c r="D156" s="200" t="s">
        <v>110</v>
      </c>
      <c r="E156" s="201" t="s">
        <v>227</v>
      </c>
      <c r="F156" s="202" t="s">
        <v>228</v>
      </c>
      <c r="G156" s="203" t="s">
        <v>112</v>
      </c>
      <c r="H156" s="204">
        <v>5</v>
      </c>
      <c r="I156" s="205"/>
      <c r="J156" s="206">
        <f>ROUND(I156*H156,2)</f>
        <v>0</v>
      </c>
      <c r="K156" s="207"/>
      <c r="L156" s="208"/>
      <c r="M156" s="209" t="s">
        <v>1</v>
      </c>
      <c r="N156" s="210" t="s">
        <v>42</v>
      </c>
      <c r="O156" s="87"/>
      <c r="P156" s="211">
        <f>O156*H156</f>
        <v>0</v>
      </c>
      <c r="Q156" s="211">
        <v>0</v>
      </c>
      <c r="R156" s="211">
        <f>Q156*H156</f>
        <v>0</v>
      </c>
      <c r="S156" s="211">
        <v>0</v>
      </c>
      <c r="T156" s="212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3" t="s">
        <v>113</v>
      </c>
      <c r="AT156" s="213" t="s">
        <v>110</v>
      </c>
      <c r="AU156" s="213" t="s">
        <v>82</v>
      </c>
      <c r="AY156" s="13" t="s">
        <v>109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3" t="s">
        <v>82</v>
      </c>
      <c r="BK156" s="214">
        <f>ROUND(I156*H156,2)</f>
        <v>0</v>
      </c>
      <c r="BL156" s="13" t="s">
        <v>114</v>
      </c>
      <c r="BM156" s="213" t="s">
        <v>229</v>
      </c>
    </row>
    <row r="157" s="2" customFormat="1" ht="16.5" customHeight="1">
      <c r="A157" s="34"/>
      <c r="B157" s="35"/>
      <c r="C157" s="200" t="s">
        <v>230</v>
      </c>
      <c r="D157" s="200" t="s">
        <v>110</v>
      </c>
      <c r="E157" s="201" t="s">
        <v>230</v>
      </c>
      <c r="F157" s="202" t="s">
        <v>231</v>
      </c>
      <c r="G157" s="203" t="s">
        <v>112</v>
      </c>
      <c r="H157" s="204">
        <v>10</v>
      </c>
      <c r="I157" s="205"/>
      <c r="J157" s="206">
        <f>ROUND(I157*H157,2)</f>
        <v>0</v>
      </c>
      <c r="K157" s="207"/>
      <c r="L157" s="208"/>
      <c r="M157" s="209" t="s">
        <v>1</v>
      </c>
      <c r="N157" s="210" t="s">
        <v>42</v>
      </c>
      <c r="O157" s="87"/>
      <c r="P157" s="211">
        <f>O157*H157</f>
        <v>0</v>
      </c>
      <c r="Q157" s="211">
        <v>0</v>
      </c>
      <c r="R157" s="211">
        <f>Q157*H157</f>
        <v>0</v>
      </c>
      <c r="S157" s="211">
        <v>0</v>
      </c>
      <c r="T157" s="212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13" t="s">
        <v>113</v>
      </c>
      <c r="AT157" s="213" t="s">
        <v>110</v>
      </c>
      <c r="AU157" s="213" t="s">
        <v>82</v>
      </c>
      <c r="AY157" s="13" t="s">
        <v>109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3" t="s">
        <v>82</v>
      </c>
      <c r="BK157" s="214">
        <f>ROUND(I157*H157,2)</f>
        <v>0</v>
      </c>
      <c r="BL157" s="13" t="s">
        <v>114</v>
      </c>
      <c r="BM157" s="213" t="s">
        <v>232</v>
      </c>
    </row>
    <row r="158" s="2" customFormat="1" ht="16.5" customHeight="1">
      <c r="A158" s="34"/>
      <c r="B158" s="35"/>
      <c r="C158" s="200" t="s">
        <v>233</v>
      </c>
      <c r="D158" s="200" t="s">
        <v>110</v>
      </c>
      <c r="E158" s="201" t="s">
        <v>233</v>
      </c>
      <c r="F158" s="202" t="s">
        <v>234</v>
      </c>
      <c r="G158" s="203" t="s">
        <v>112</v>
      </c>
      <c r="H158" s="204">
        <v>10</v>
      </c>
      <c r="I158" s="205"/>
      <c r="J158" s="206">
        <f>ROUND(I158*H158,2)</f>
        <v>0</v>
      </c>
      <c r="K158" s="207"/>
      <c r="L158" s="208"/>
      <c r="M158" s="209" t="s">
        <v>1</v>
      </c>
      <c r="N158" s="210" t="s">
        <v>42</v>
      </c>
      <c r="O158" s="87"/>
      <c r="P158" s="211">
        <f>O158*H158</f>
        <v>0</v>
      </c>
      <c r="Q158" s="211">
        <v>0</v>
      </c>
      <c r="R158" s="211">
        <f>Q158*H158</f>
        <v>0</v>
      </c>
      <c r="S158" s="211">
        <v>0</v>
      </c>
      <c r="T158" s="212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13" t="s">
        <v>113</v>
      </c>
      <c r="AT158" s="213" t="s">
        <v>110</v>
      </c>
      <c r="AU158" s="213" t="s">
        <v>82</v>
      </c>
      <c r="AY158" s="13" t="s">
        <v>109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3" t="s">
        <v>82</v>
      </c>
      <c r="BK158" s="214">
        <f>ROUND(I158*H158,2)</f>
        <v>0</v>
      </c>
      <c r="BL158" s="13" t="s">
        <v>114</v>
      </c>
      <c r="BM158" s="213" t="s">
        <v>235</v>
      </c>
    </row>
    <row r="159" s="2" customFormat="1" ht="16.5" customHeight="1">
      <c r="A159" s="34"/>
      <c r="B159" s="35"/>
      <c r="C159" s="200" t="s">
        <v>236</v>
      </c>
      <c r="D159" s="200" t="s">
        <v>110</v>
      </c>
      <c r="E159" s="201" t="s">
        <v>236</v>
      </c>
      <c r="F159" s="202" t="s">
        <v>237</v>
      </c>
      <c r="G159" s="203" t="s">
        <v>112</v>
      </c>
      <c r="H159" s="204">
        <v>10</v>
      </c>
      <c r="I159" s="205"/>
      <c r="J159" s="206">
        <f>ROUND(I159*H159,2)</f>
        <v>0</v>
      </c>
      <c r="K159" s="207"/>
      <c r="L159" s="208"/>
      <c r="M159" s="209" t="s">
        <v>1</v>
      </c>
      <c r="N159" s="210" t="s">
        <v>42</v>
      </c>
      <c r="O159" s="87"/>
      <c r="P159" s="211">
        <f>O159*H159</f>
        <v>0</v>
      </c>
      <c r="Q159" s="211">
        <v>0</v>
      </c>
      <c r="R159" s="211">
        <f>Q159*H159</f>
        <v>0</v>
      </c>
      <c r="S159" s="211">
        <v>0</v>
      </c>
      <c r="T159" s="212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3" t="s">
        <v>113</v>
      </c>
      <c r="AT159" s="213" t="s">
        <v>110</v>
      </c>
      <c r="AU159" s="213" t="s">
        <v>82</v>
      </c>
      <c r="AY159" s="13" t="s">
        <v>109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3" t="s">
        <v>82</v>
      </c>
      <c r="BK159" s="214">
        <f>ROUND(I159*H159,2)</f>
        <v>0</v>
      </c>
      <c r="BL159" s="13" t="s">
        <v>114</v>
      </c>
      <c r="BM159" s="213" t="s">
        <v>238</v>
      </c>
    </row>
    <row r="160" s="2" customFormat="1" ht="16.5" customHeight="1">
      <c r="A160" s="34"/>
      <c r="B160" s="35"/>
      <c r="C160" s="200" t="s">
        <v>239</v>
      </c>
      <c r="D160" s="200" t="s">
        <v>110</v>
      </c>
      <c r="E160" s="201" t="s">
        <v>239</v>
      </c>
      <c r="F160" s="202" t="s">
        <v>240</v>
      </c>
      <c r="G160" s="203" t="s">
        <v>112</v>
      </c>
      <c r="H160" s="204">
        <v>10</v>
      </c>
      <c r="I160" s="205"/>
      <c r="J160" s="206">
        <f>ROUND(I160*H160,2)</f>
        <v>0</v>
      </c>
      <c r="K160" s="207"/>
      <c r="L160" s="208"/>
      <c r="M160" s="209" t="s">
        <v>1</v>
      </c>
      <c r="N160" s="210" t="s">
        <v>42</v>
      </c>
      <c r="O160" s="87"/>
      <c r="P160" s="211">
        <f>O160*H160</f>
        <v>0</v>
      </c>
      <c r="Q160" s="211">
        <v>0</v>
      </c>
      <c r="R160" s="211">
        <f>Q160*H160</f>
        <v>0</v>
      </c>
      <c r="S160" s="211">
        <v>0</v>
      </c>
      <c r="T160" s="212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13" t="s">
        <v>113</v>
      </c>
      <c r="AT160" s="213" t="s">
        <v>110</v>
      </c>
      <c r="AU160" s="213" t="s">
        <v>82</v>
      </c>
      <c r="AY160" s="13" t="s">
        <v>109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3" t="s">
        <v>82</v>
      </c>
      <c r="BK160" s="214">
        <f>ROUND(I160*H160,2)</f>
        <v>0</v>
      </c>
      <c r="BL160" s="13" t="s">
        <v>114</v>
      </c>
      <c r="BM160" s="213" t="s">
        <v>241</v>
      </c>
    </row>
    <row r="161" s="2" customFormat="1" ht="21.75" customHeight="1">
      <c r="A161" s="34"/>
      <c r="B161" s="35"/>
      <c r="C161" s="200" t="s">
        <v>242</v>
      </c>
      <c r="D161" s="200" t="s">
        <v>110</v>
      </c>
      <c r="E161" s="201" t="s">
        <v>242</v>
      </c>
      <c r="F161" s="202" t="s">
        <v>243</v>
      </c>
      <c r="G161" s="203" t="s">
        <v>112</v>
      </c>
      <c r="H161" s="204">
        <v>10</v>
      </c>
      <c r="I161" s="205"/>
      <c r="J161" s="206">
        <f>ROUND(I161*H161,2)</f>
        <v>0</v>
      </c>
      <c r="K161" s="207"/>
      <c r="L161" s="208"/>
      <c r="M161" s="209" t="s">
        <v>1</v>
      </c>
      <c r="N161" s="210" t="s">
        <v>42</v>
      </c>
      <c r="O161" s="87"/>
      <c r="P161" s="211">
        <f>O161*H161</f>
        <v>0</v>
      </c>
      <c r="Q161" s="211">
        <v>0</v>
      </c>
      <c r="R161" s="211">
        <f>Q161*H161</f>
        <v>0</v>
      </c>
      <c r="S161" s="211">
        <v>0</v>
      </c>
      <c r="T161" s="212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3" t="s">
        <v>113</v>
      </c>
      <c r="AT161" s="213" t="s">
        <v>110</v>
      </c>
      <c r="AU161" s="213" t="s">
        <v>82</v>
      </c>
      <c r="AY161" s="13" t="s">
        <v>109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3" t="s">
        <v>82</v>
      </c>
      <c r="BK161" s="214">
        <f>ROUND(I161*H161,2)</f>
        <v>0</v>
      </c>
      <c r="BL161" s="13" t="s">
        <v>114</v>
      </c>
      <c r="BM161" s="213" t="s">
        <v>244</v>
      </c>
    </row>
    <row r="162" s="2" customFormat="1" ht="21.75" customHeight="1">
      <c r="A162" s="34"/>
      <c r="B162" s="35"/>
      <c r="C162" s="200" t="s">
        <v>245</v>
      </c>
      <c r="D162" s="200" t="s">
        <v>110</v>
      </c>
      <c r="E162" s="201" t="s">
        <v>245</v>
      </c>
      <c r="F162" s="202" t="s">
        <v>246</v>
      </c>
      <c r="G162" s="203" t="s">
        <v>112</v>
      </c>
      <c r="H162" s="204">
        <v>10</v>
      </c>
      <c r="I162" s="205"/>
      <c r="J162" s="206">
        <f>ROUND(I162*H162,2)</f>
        <v>0</v>
      </c>
      <c r="K162" s="207"/>
      <c r="L162" s="208"/>
      <c r="M162" s="209" t="s">
        <v>1</v>
      </c>
      <c r="N162" s="210" t="s">
        <v>42</v>
      </c>
      <c r="O162" s="87"/>
      <c r="P162" s="211">
        <f>O162*H162</f>
        <v>0</v>
      </c>
      <c r="Q162" s="211">
        <v>0</v>
      </c>
      <c r="R162" s="211">
        <f>Q162*H162</f>
        <v>0</v>
      </c>
      <c r="S162" s="211">
        <v>0</v>
      </c>
      <c r="T162" s="212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13" t="s">
        <v>113</v>
      </c>
      <c r="AT162" s="213" t="s">
        <v>110</v>
      </c>
      <c r="AU162" s="213" t="s">
        <v>82</v>
      </c>
      <c r="AY162" s="13" t="s">
        <v>109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3" t="s">
        <v>82</v>
      </c>
      <c r="BK162" s="214">
        <f>ROUND(I162*H162,2)</f>
        <v>0</v>
      </c>
      <c r="BL162" s="13" t="s">
        <v>114</v>
      </c>
      <c r="BM162" s="213" t="s">
        <v>247</v>
      </c>
    </row>
    <row r="163" s="2" customFormat="1" ht="16.5" customHeight="1">
      <c r="A163" s="34"/>
      <c r="B163" s="35"/>
      <c r="C163" s="200" t="s">
        <v>248</v>
      </c>
      <c r="D163" s="200" t="s">
        <v>110</v>
      </c>
      <c r="E163" s="201" t="s">
        <v>248</v>
      </c>
      <c r="F163" s="202" t="s">
        <v>249</v>
      </c>
      <c r="G163" s="203" t="s">
        <v>112</v>
      </c>
      <c r="H163" s="204">
        <v>10</v>
      </c>
      <c r="I163" s="205"/>
      <c r="J163" s="206">
        <f>ROUND(I163*H163,2)</f>
        <v>0</v>
      </c>
      <c r="K163" s="207"/>
      <c r="L163" s="208"/>
      <c r="M163" s="209" t="s">
        <v>1</v>
      </c>
      <c r="N163" s="210" t="s">
        <v>42</v>
      </c>
      <c r="O163" s="87"/>
      <c r="P163" s="211">
        <f>O163*H163</f>
        <v>0</v>
      </c>
      <c r="Q163" s="211">
        <v>0</v>
      </c>
      <c r="R163" s="211">
        <f>Q163*H163</f>
        <v>0</v>
      </c>
      <c r="S163" s="211">
        <v>0</v>
      </c>
      <c r="T163" s="212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3" t="s">
        <v>113</v>
      </c>
      <c r="AT163" s="213" t="s">
        <v>110</v>
      </c>
      <c r="AU163" s="213" t="s">
        <v>82</v>
      </c>
      <c r="AY163" s="13" t="s">
        <v>109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3" t="s">
        <v>82</v>
      </c>
      <c r="BK163" s="214">
        <f>ROUND(I163*H163,2)</f>
        <v>0</v>
      </c>
      <c r="BL163" s="13" t="s">
        <v>114</v>
      </c>
      <c r="BM163" s="213" t="s">
        <v>250</v>
      </c>
    </row>
    <row r="164" s="2" customFormat="1" ht="21.75" customHeight="1">
      <c r="A164" s="34"/>
      <c r="B164" s="35"/>
      <c r="C164" s="200" t="s">
        <v>251</v>
      </c>
      <c r="D164" s="200" t="s">
        <v>110</v>
      </c>
      <c r="E164" s="201" t="s">
        <v>251</v>
      </c>
      <c r="F164" s="202" t="s">
        <v>252</v>
      </c>
      <c r="G164" s="203" t="s">
        <v>112</v>
      </c>
      <c r="H164" s="204">
        <v>10</v>
      </c>
      <c r="I164" s="205"/>
      <c r="J164" s="206">
        <f>ROUND(I164*H164,2)</f>
        <v>0</v>
      </c>
      <c r="K164" s="207"/>
      <c r="L164" s="208"/>
      <c r="M164" s="209" t="s">
        <v>1</v>
      </c>
      <c r="N164" s="210" t="s">
        <v>42</v>
      </c>
      <c r="O164" s="87"/>
      <c r="P164" s="211">
        <f>O164*H164</f>
        <v>0</v>
      </c>
      <c r="Q164" s="211">
        <v>0</v>
      </c>
      <c r="R164" s="211">
        <f>Q164*H164</f>
        <v>0</v>
      </c>
      <c r="S164" s="211">
        <v>0</v>
      </c>
      <c r="T164" s="212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13" t="s">
        <v>113</v>
      </c>
      <c r="AT164" s="213" t="s">
        <v>110</v>
      </c>
      <c r="AU164" s="213" t="s">
        <v>82</v>
      </c>
      <c r="AY164" s="13" t="s">
        <v>109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3" t="s">
        <v>82</v>
      </c>
      <c r="BK164" s="214">
        <f>ROUND(I164*H164,2)</f>
        <v>0</v>
      </c>
      <c r="BL164" s="13" t="s">
        <v>114</v>
      </c>
      <c r="BM164" s="213" t="s">
        <v>253</v>
      </c>
    </row>
    <row r="165" s="2" customFormat="1" ht="16.5" customHeight="1">
      <c r="A165" s="34"/>
      <c r="B165" s="35"/>
      <c r="C165" s="200" t="s">
        <v>254</v>
      </c>
      <c r="D165" s="200" t="s">
        <v>110</v>
      </c>
      <c r="E165" s="201" t="s">
        <v>254</v>
      </c>
      <c r="F165" s="202" t="s">
        <v>255</v>
      </c>
      <c r="G165" s="203" t="s">
        <v>112</v>
      </c>
      <c r="H165" s="204">
        <v>10</v>
      </c>
      <c r="I165" s="205"/>
      <c r="J165" s="206">
        <f>ROUND(I165*H165,2)</f>
        <v>0</v>
      </c>
      <c r="K165" s="207"/>
      <c r="L165" s="208"/>
      <c r="M165" s="209" t="s">
        <v>1</v>
      </c>
      <c r="N165" s="210" t="s">
        <v>42</v>
      </c>
      <c r="O165" s="87"/>
      <c r="P165" s="211">
        <f>O165*H165</f>
        <v>0</v>
      </c>
      <c r="Q165" s="211">
        <v>0</v>
      </c>
      <c r="R165" s="211">
        <f>Q165*H165</f>
        <v>0</v>
      </c>
      <c r="S165" s="211">
        <v>0</v>
      </c>
      <c r="T165" s="212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13" t="s">
        <v>113</v>
      </c>
      <c r="AT165" s="213" t="s">
        <v>110</v>
      </c>
      <c r="AU165" s="213" t="s">
        <v>82</v>
      </c>
      <c r="AY165" s="13" t="s">
        <v>109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3" t="s">
        <v>82</v>
      </c>
      <c r="BK165" s="214">
        <f>ROUND(I165*H165,2)</f>
        <v>0</v>
      </c>
      <c r="BL165" s="13" t="s">
        <v>114</v>
      </c>
      <c r="BM165" s="213" t="s">
        <v>256</v>
      </c>
    </row>
    <row r="166" s="2" customFormat="1" ht="16.5" customHeight="1">
      <c r="A166" s="34"/>
      <c r="B166" s="35"/>
      <c r="C166" s="200" t="s">
        <v>257</v>
      </c>
      <c r="D166" s="200" t="s">
        <v>110</v>
      </c>
      <c r="E166" s="201" t="s">
        <v>257</v>
      </c>
      <c r="F166" s="202" t="s">
        <v>258</v>
      </c>
      <c r="G166" s="203" t="s">
        <v>112</v>
      </c>
      <c r="H166" s="204">
        <v>10</v>
      </c>
      <c r="I166" s="205"/>
      <c r="J166" s="206">
        <f>ROUND(I166*H166,2)</f>
        <v>0</v>
      </c>
      <c r="K166" s="207"/>
      <c r="L166" s="208"/>
      <c r="M166" s="209" t="s">
        <v>1</v>
      </c>
      <c r="N166" s="210" t="s">
        <v>42</v>
      </c>
      <c r="O166" s="87"/>
      <c r="P166" s="211">
        <f>O166*H166</f>
        <v>0</v>
      </c>
      <c r="Q166" s="211">
        <v>0</v>
      </c>
      <c r="R166" s="211">
        <f>Q166*H166</f>
        <v>0</v>
      </c>
      <c r="S166" s="211">
        <v>0</v>
      </c>
      <c r="T166" s="212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13" t="s">
        <v>113</v>
      </c>
      <c r="AT166" s="213" t="s">
        <v>110</v>
      </c>
      <c r="AU166" s="213" t="s">
        <v>82</v>
      </c>
      <c r="AY166" s="13" t="s">
        <v>109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3" t="s">
        <v>82</v>
      </c>
      <c r="BK166" s="214">
        <f>ROUND(I166*H166,2)</f>
        <v>0</v>
      </c>
      <c r="BL166" s="13" t="s">
        <v>114</v>
      </c>
      <c r="BM166" s="213" t="s">
        <v>259</v>
      </c>
    </row>
    <row r="167" s="2" customFormat="1" ht="16.5" customHeight="1">
      <c r="A167" s="34"/>
      <c r="B167" s="35"/>
      <c r="C167" s="200" t="s">
        <v>260</v>
      </c>
      <c r="D167" s="200" t="s">
        <v>110</v>
      </c>
      <c r="E167" s="201" t="s">
        <v>260</v>
      </c>
      <c r="F167" s="202" t="s">
        <v>261</v>
      </c>
      <c r="G167" s="203" t="s">
        <v>112</v>
      </c>
      <c r="H167" s="204">
        <v>10</v>
      </c>
      <c r="I167" s="205"/>
      <c r="J167" s="206">
        <f>ROUND(I167*H167,2)</f>
        <v>0</v>
      </c>
      <c r="K167" s="207"/>
      <c r="L167" s="208"/>
      <c r="M167" s="209" t="s">
        <v>1</v>
      </c>
      <c r="N167" s="210" t="s">
        <v>42</v>
      </c>
      <c r="O167" s="87"/>
      <c r="P167" s="211">
        <f>O167*H167</f>
        <v>0</v>
      </c>
      <c r="Q167" s="211">
        <v>0</v>
      </c>
      <c r="R167" s="211">
        <f>Q167*H167</f>
        <v>0</v>
      </c>
      <c r="S167" s="211">
        <v>0</v>
      </c>
      <c r="T167" s="212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13" t="s">
        <v>113</v>
      </c>
      <c r="AT167" s="213" t="s">
        <v>110</v>
      </c>
      <c r="AU167" s="213" t="s">
        <v>82</v>
      </c>
      <c r="AY167" s="13" t="s">
        <v>109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3" t="s">
        <v>82</v>
      </c>
      <c r="BK167" s="214">
        <f>ROUND(I167*H167,2)</f>
        <v>0</v>
      </c>
      <c r="BL167" s="13" t="s">
        <v>114</v>
      </c>
      <c r="BM167" s="213" t="s">
        <v>262</v>
      </c>
    </row>
    <row r="168" s="2" customFormat="1" ht="16.5" customHeight="1">
      <c r="A168" s="34"/>
      <c r="B168" s="35"/>
      <c r="C168" s="200" t="s">
        <v>263</v>
      </c>
      <c r="D168" s="200" t="s">
        <v>110</v>
      </c>
      <c r="E168" s="201" t="s">
        <v>263</v>
      </c>
      <c r="F168" s="202" t="s">
        <v>264</v>
      </c>
      <c r="G168" s="203" t="s">
        <v>112</v>
      </c>
      <c r="H168" s="204">
        <v>20</v>
      </c>
      <c r="I168" s="205"/>
      <c r="J168" s="206">
        <f>ROUND(I168*H168,2)</f>
        <v>0</v>
      </c>
      <c r="K168" s="207"/>
      <c r="L168" s="208"/>
      <c r="M168" s="209" t="s">
        <v>1</v>
      </c>
      <c r="N168" s="210" t="s">
        <v>42</v>
      </c>
      <c r="O168" s="87"/>
      <c r="P168" s="211">
        <f>O168*H168</f>
        <v>0</v>
      </c>
      <c r="Q168" s="211">
        <v>0</v>
      </c>
      <c r="R168" s="211">
        <f>Q168*H168</f>
        <v>0</v>
      </c>
      <c r="S168" s="211">
        <v>0</v>
      </c>
      <c r="T168" s="212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13" t="s">
        <v>113</v>
      </c>
      <c r="AT168" s="213" t="s">
        <v>110</v>
      </c>
      <c r="AU168" s="213" t="s">
        <v>82</v>
      </c>
      <c r="AY168" s="13" t="s">
        <v>109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3" t="s">
        <v>82</v>
      </c>
      <c r="BK168" s="214">
        <f>ROUND(I168*H168,2)</f>
        <v>0</v>
      </c>
      <c r="BL168" s="13" t="s">
        <v>114</v>
      </c>
      <c r="BM168" s="213" t="s">
        <v>265</v>
      </c>
    </row>
    <row r="169" s="2" customFormat="1" ht="16.5" customHeight="1">
      <c r="A169" s="34"/>
      <c r="B169" s="35"/>
      <c r="C169" s="200" t="s">
        <v>266</v>
      </c>
      <c r="D169" s="200" t="s">
        <v>110</v>
      </c>
      <c r="E169" s="201" t="s">
        <v>266</v>
      </c>
      <c r="F169" s="202" t="s">
        <v>267</v>
      </c>
      <c r="G169" s="203" t="s">
        <v>112</v>
      </c>
      <c r="H169" s="204">
        <v>10</v>
      </c>
      <c r="I169" s="205"/>
      <c r="J169" s="206">
        <f>ROUND(I169*H169,2)</f>
        <v>0</v>
      </c>
      <c r="K169" s="207"/>
      <c r="L169" s="208"/>
      <c r="M169" s="209" t="s">
        <v>1</v>
      </c>
      <c r="N169" s="210" t="s">
        <v>42</v>
      </c>
      <c r="O169" s="87"/>
      <c r="P169" s="211">
        <f>O169*H169</f>
        <v>0</v>
      </c>
      <c r="Q169" s="211">
        <v>0</v>
      </c>
      <c r="R169" s="211">
        <f>Q169*H169</f>
        <v>0</v>
      </c>
      <c r="S169" s="211">
        <v>0</v>
      </c>
      <c r="T169" s="212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13" t="s">
        <v>113</v>
      </c>
      <c r="AT169" s="213" t="s">
        <v>110</v>
      </c>
      <c r="AU169" s="213" t="s">
        <v>82</v>
      </c>
      <c r="AY169" s="13" t="s">
        <v>109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3" t="s">
        <v>82</v>
      </c>
      <c r="BK169" s="214">
        <f>ROUND(I169*H169,2)</f>
        <v>0</v>
      </c>
      <c r="BL169" s="13" t="s">
        <v>114</v>
      </c>
      <c r="BM169" s="213" t="s">
        <v>268</v>
      </c>
    </row>
    <row r="170" s="2" customFormat="1" ht="16.5" customHeight="1">
      <c r="A170" s="34"/>
      <c r="B170" s="35"/>
      <c r="C170" s="200" t="s">
        <v>269</v>
      </c>
      <c r="D170" s="200" t="s">
        <v>110</v>
      </c>
      <c r="E170" s="201" t="s">
        <v>269</v>
      </c>
      <c r="F170" s="202" t="s">
        <v>270</v>
      </c>
      <c r="G170" s="203" t="s">
        <v>112</v>
      </c>
      <c r="H170" s="204">
        <v>10</v>
      </c>
      <c r="I170" s="205"/>
      <c r="J170" s="206">
        <f>ROUND(I170*H170,2)</f>
        <v>0</v>
      </c>
      <c r="K170" s="207"/>
      <c r="L170" s="208"/>
      <c r="M170" s="209" t="s">
        <v>1</v>
      </c>
      <c r="N170" s="210" t="s">
        <v>42</v>
      </c>
      <c r="O170" s="87"/>
      <c r="P170" s="211">
        <f>O170*H170</f>
        <v>0</v>
      </c>
      <c r="Q170" s="211">
        <v>0</v>
      </c>
      <c r="R170" s="211">
        <f>Q170*H170</f>
        <v>0</v>
      </c>
      <c r="S170" s="211">
        <v>0</v>
      </c>
      <c r="T170" s="212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13" t="s">
        <v>113</v>
      </c>
      <c r="AT170" s="213" t="s">
        <v>110</v>
      </c>
      <c r="AU170" s="213" t="s">
        <v>82</v>
      </c>
      <c r="AY170" s="13" t="s">
        <v>109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3" t="s">
        <v>82</v>
      </c>
      <c r="BK170" s="214">
        <f>ROUND(I170*H170,2)</f>
        <v>0</v>
      </c>
      <c r="BL170" s="13" t="s">
        <v>114</v>
      </c>
      <c r="BM170" s="213" t="s">
        <v>271</v>
      </c>
    </row>
    <row r="171" s="2" customFormat="1" ht="16.5" customHeight="1">
      <c r="A171" s="34"/>
      <c r="B171" s="35"/>
      <c r="C171" s="200" t="s">
        <v>272</v>
      </c>
      <c r="D171" s="200" t="s">
        <v>110</v>
      </c>
      <c r="E171" s="201" t="s">
        <v>272</v>
      </c>
      <c r="F171" s="202" t="s">
        <v>273</v>
      </c>
      <c r="G171" s="203" t="s">
        <v>112</v>
      </c>
      <c r="H171" s="204">
        <v>10</v>
      </c>
      <c r="I171" s="205"/>
      <c r="J171" s="206">
        <f>ROUND(I171*H171,2)</f>
        <v>0</v>
      </c>
      <c r="K171" s="207"/>
      <c r="L171" s="208"/>
      <c r="M171" s="209" t="s">
        <v>1</v>
      </c>
      <c r="N171" s="210" t="s">
        <v>42</v>
      </c>
      <c r="O171" s="87"/>
      <c r="P171" s="211">
        <f>O171*H171</f>
        <v>0</v>
      </c>
      <c r="Q171" s="211">
        <v>0</v>
      </c>
      <c r="R171" s="211">
        <f>Q171*H171</f>
        <v>0</v>
      </c>
      <c r="S171" s="211">
        <v>0</v>
      </c>
      <c r="T171" s="212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13" t="s">
        <v>113</v>
      </c>
      <c r="AT171" s="213" t="s">
        <v>110</v>
      </c>
      <c r="AU171" s="213" t="s">
        <v>82</v>
      </c>
      <c r="AY171" s="13" t="s">
        <v>109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3" t="s">
        <v>82</v>
      </c>
      <c r="BK171" s="214">
        <f>ROUND(I171*H171,2)</f>
        <v>0</v>
      </c>
      <c r="BL171" s="13" t="s">
        <v>114</v>
      </c>
      <c r="BM171" s="213" t="s">
        <v>274</v>
      </c>
    </row>
    <row r="172" s="2" customFormat="1" ht="16.5" customHeight="1">
      <c r="A172" s="34"/>
      <c r="B172" s="35"/>
      <c r="C172" s="200" t="s">
        <v>275</v>
      </c>
      <c r="D172" s="200" t="s">
        <v>110</v>
      </c>
      <c r="E172" s="201" t="s">
        <v>275</v>
      </c>
      <c r="F172" s="202" t="s">
        <v>276</v>
      </c>
      <c r="G172" s="203" t="s">
        <v>112</v>
      </c>
      <c r="H172" s="204">
        <v>10</v>
      </c>
      <c r="I172" s="205"/>
      <c r="J172" s="206">
        <f>ROUND(I172*H172,2)</f>
        <v>0</v>
      </c>
      <c r="K172" s="207"/>
      <c r="L172" s="208"/>
      <c r="M172" s="209" t="s">
        <v>1</v>
      </c>
      <c r="N172" s="210" t="s">
        <v>42</v>
      </c>
      <c r="O172" s="87"/>
      <c r="P172" s="211">
        <f>O172*H172</f>
        <v>0</v>
      </c>
      <c r="Q172" s="211">
        <v>0</v>
      </c>
      <c r="R172" s="211">
        <f>Q172*H172</f>
        <v>0</v>
      </c>
      <c r="S172" s="211">
        <v>0</v>
      </c>
      <c r="T172" s="212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13" t="s">
        <v>113</v>
      </c>
      <c r="AT172" s="213" t="s">
        <v>110</v>
      </c>
      <c r="AU172" s="213" t="s">
        <v>82</v>
      </c>
      <c r="AY172" s="13" t="s">
        <v>109</v>
      </c>
      <c r="BE172" s="214">
        <f>IF(N172="základní",J172,0)</f>
        <v>0</v>
      </c>
      <c r="BF172" s="214">
        <f>IF(N172="snížená",J172,0)</f>
        <v>0</v>
      </c>
      <c r="BG172" s="214">
        <f>IF(N172="zákl. přenesená",J172,0)</f>
        <v>0</v>
      </c>
      <c r="BH172" s="214">
        <f>IF(N172="sníž. přenesená",J172,0)</f>
        <v>0</v>
      </c>
      <c r="BI172" s="214">
        <f>IF(N172="nulová",J172,0)</f>
        <v>0</v>
      </c>
      <c r="BJ172" s="13" t="s">
        <v>82</v>
      </c>
      <c r="BK172" s="214">
        <f>ROUND(I172*H172,2)</f>
        <v>0</v>
      </c>
      <c r="BL172" s="13" t="s">
        <v>114</v>
      </c>
      <c r="BM172" s="213" t="s">
        <v>277</v>
      </c>
    </row>
    <row r="173" s="2" customFormat="1" ht="16.5" customHeight="1">
      <c r="A173" s="34"/>
      <c r="B173" s="35"/>
      <c r="C173" s="200" t="s">
        <v>278</v>
      </c>
      <c r="D173" s="200" t="s">
        <v>110</v>
      </c>
      <c r="E173" s="201" t="s">
        <v>278</v>
      </c>
      <c r="F173" s="202" t="s">
        <v>279</v>
      </c>
      <c r="G173" s="203" t="s">
        <v>112</v>
      </c>
      <c r="H173" s="204">
        <v>10</v>
      </c>
      <c r="I173" s="205"/>
      <c r="J173" s="206">
        <f>ROUND(I173*H173,2)</f>
        <v>0</v>
      </c>
      <c r="K173" s="207"/>
      <c r="L173" s="208"/>
      <c r="M173" s="209" t="s">
        <v>1</v>
      </c>
      <c r="N173" s="210" t="s">
        <v>42</v>
      </c>
      <c r="O173" s="87"/>
      <c r="P173" s="211">
        <f>O173*H173</f>
        <v>0</v>
      </c>
      <c r="Q173" s="211">
        <v>0</v>
      </c>
      <c r="R173" s="211">
        <f>Q173*H173</f>
        <v>0</v>
      </c>
      <c r="S173" s="211">
        <v>0</v>
      </c>
      <c r="T173" s="212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13" t="s">
        <v>113</v>
      </c>
      <c r="AT173" s="213" t="s">
        <v>110</v>
      </c>
      <c r="AU173" s="213" t="s">
        <v>82</v>
      </c>
      <c r="AY173" s="13" t="s">
        <v>109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3" t="s">
        <v>82</v>
      </c>
      <c r="BK173" s="214">
        <f>ROUND(I173*H173,2)</f>
        <v>0</v>
      </c>
      <c r="BL173" s="13" t="s">
        <v>114</v>
      </c>
      <c r="BM173" s="213" t="s">
        <v>280</v>
      </c>
    </row>
    <row r="174" s="2" customFormat="1" ht="16.5" customHeight="1">
      <c r="A174" s="34"/>
      <c r="B174" s="35"/>
      <c r="C174" s="200" t="s">
        <v>281</v>
      </c>
      <c r="D174" s="200" t="s">
        <v>110</v>
      </c>
      <c r="E174" s="201" t="s">
        <v>281</v>
      </c>
      <c r="F174" s="202" t="s">
        <v>282</v>
      </c>
      <c r="G174" s="203" t="s">
        <v>112</v>
      </c>
      <c r="H174" s="204">
        <v>10</v>
      </c>
      <c r="I174" s="205"/>
      <c r="J174" s="206">
        <f>ROUND(I174*H174,2)</f>
        <v>0</v>
      </c>
      <c r="K174" s="207"/>
      <c r="L174" s="208"/>
      <c r="M174" s="209" t="s">
        <v>1</v>
      </c>
      <c r="N174" s="210" t="s">
        <v>42</v>
      </c>
      <c r="O174" s="87"/>
      <c r="P174" s="211">
        <f>O174*H174</f>
        <v>0</v>
      </c>
      <c r="Q174" s="211">
        <v>0</v>
      </c>
      <c r="R174" s="211">
        <f>Q174*H174</f>
        <v>0</v>
      </c>
      <c r="S174" s="211">
        <v>0</v>
      </c>
      <c r="T174" s="212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13" t="s">
        <v>113</v>
      </c>
      <c r="AT174" s="213" t="s">
        <v>110</v>
      </c>
      <c r="AU174" s="213" t="s">
        <v>82</v>
      </c>
      <c r="AY174" s="13" t="s">
        <v>109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3" t="s">
        <v>82</v>
      </c>
      <c r="BK174" s="214">
        <f>ROUND(I174*H174,2)</f>
        <v>0</v>
      </c>
      <c r="BL174" s="13" t="s">
        <v>114</v>
      </c>
      <c r="BM174" s="213" t="s">
        <v>283</v>
      </c>
    </row>
    <row r="175" s="2" customFormat="1" ht="16.5" customHeight="1">
      <c r="A175" s="34"/>
      <c r="B175" s="35"/>
      <c r="C175" s="200" t="s">
        <v>284</v>
      </c>
      <c r="D175" s="200" t="s">
        <v>110</v>
      </c>
      <c r="E175" s="201" t="s">
        <v>284</v>
      </c>
      <c r="F175" s="202" t="s">
        <v>285</v>
      </c>
      <c r="G175" s="203" t="s">
        <v>112</v>
      </c>
      <c r="H175" s="204">
        <v>15</v>
      </c>
      <c r="I175" s="205"/>
      <c r="J175" s="206">
        <f>ROUND(I175*H175,2)</f>
        <v>0</v>
      </c>
      <c r="K175" s="207"/>
      <c r="L175" s="208"/>
      <c r="M175" s="209" t="s">
        <v>1</v>
      </c>
      <c r="N175" s="210" t="s">
        <v>42</v>
      </c>
      <c r="O175" s="87"/>
      <c r="P175" s="211">
        <f>O175*H175</f>
        <v>0</v>
      </c>
      <c r="Q175" s="211">
        <v>0</v>
      </c>
      <c r="R175" s="211">
        <f>Q175*H175</f>
        <v>0</v>
      </c>
      <c r="S175" s="211">
        <v>0</v>
      </c>
      <c r="T175" s="212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13" t="s">
        <v>113</v>
      </c>
      <c r="AT175" s="213" t="s">
        <v>110</v>
      </c>
      <c r="AU175" s="213" t="s">
        <v>82</v>
      </c>
      <c r="AY175" s="13" t="s">
        <v>109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3" t="s">
        <v>82</v>
      </c>
      <c r="BK175" s="214">
        <f>ROUND(I175*H175,2)</f>
        <v>0</v>
      </c>
      <c r="BL175" s="13" t="s">
        <v>114</v>
      </c>
      <c r="BM175" s="213" t="s">
        <v>286</v>
      </c>
    </row>
    <row r="176" s="2" customFormat="1" ht="16.5" customHeight="1">
      <c r="A176" s="34"/>
      <c r="B176" s="35"/>
      <c r="C176" s="200" t="s">
        <v>287</v>
      </c>
      <c r="D176" s="200" t="s">
        <v>110</v>
      </c>
      <c r="E176" s="201" t="s">
        <v>287</v>
      </c>
      <c r="F176" s="202" t="s">
        <v>288</v>
      </c>
      <c r="G176" s="203" t="s">
        <v>112</v>
      </c>
      <c r="H176" s="204">
        <v>20</v>
      </c>
      <c r="I176" s="205"/>
      <c r="J176" s="206">
        <f>ROUND(I176*H176,2)</f>
        <v>0</v>
      </c>
      <c r="K176" s="207"/>
      <c r="L176" s="208"/>
      <c r="M176" s="209" t="s">
        <v>1</v>
      </c>
      <c r="N176" s="210" t="s">
        <v>42</v>
      </c>
      <c r="O176" s="87"/>
      <c r="P176" s="211">
        <f>O176*H176</f>
        <v>0</v>
      </c>
      <c r="Q176" s="211">
        <v>0</v>
      </c>
      <c r="R176" s="211">
        <f>Q176*H176</f>
        <v>0</v>
      </c>
      <c r="S176" s="211">
        <v>0</v>
      </c>
      <c r="T176" s="212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13" t="s">
        <v>113</v>
      </c>
      <c r="AT176" s="213" t="s">
        <v>110</v>
      </c>
      <c r="AU176" s="213" t="s">
        <v>82</v>
      </c>
      <c r="AY176" s="13" t="s">
        <v>109</v>
      </c>
      <c r="BE176" s="214">
        <f>IF(N176="základní",J176,0)</f>
        <v>0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13" t="s">
        <v>82</v>
      </c>
      <c r="BK176" s="214">
        <f>ROUND(I176*H176,2)</f>
        <v>0</v>
      </c>
      <c r="BL176" s="13" t="s">
        <v>114</v>
      </c>
      <c r="BM176" s="213" t="s">
        <v>289</v>
      </c>
    </row>
    <row r="177" s="2" customFormat="1" ht="16.5" customHeight="1">
      <c r="A177" s="34"/>
      <c r="B177" s="35"/>
      <c r="C177" s="200" t="s">
        <v>290</v>
      </c>
      <c r="D177" s="200" t="s">
        <v>110</v>
      </c>
      <c r="E177" s="201" t="s">
        <v>290</v>
      </c>
      <c r="F177" s="202" t="s">
        <v>291</v>
      </c>
      <c r="G177" s="203" t="s">
        <v>112</v>
      </c>
      <c r="H177" s="204">
        <v>15</v>
      </c>
      <c r="I177" s="205"/>
      <c r="J177" s="206">
        <f>ROUND(I177*H177,2)</f>
        <v>0</v>
      </c>
      <c r="K177" s="207"/>
      <c r="L177" s="208"/>
      <c r="M177" s="209" t="s">
        <v>1</v>
      </c>
      <c r="N177" s="210" t="s">
        <v>42</v>
      </c>
      <c r="O177" s="87"/>
      <c r="P177" s="211">
        <f>O177*H177</f>
        <v>0</v>
      </c>
      <c r="Q177" s="211">
        <v>0</v>
      </c>
      <c r="R177" s="211">
        <f>Q177*H177</f>
        <v>0</v>
      </c>
      <c r="S177" s="211">
        <v>0</v>
      </c>
      <c r="T177" s="212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13" t="s">
        <v>113</v>
      </c>
      <c r="AT177" s="213" t="s">
        <v>110</v>
      </c>
      <c r="AU177" s="213" t="s">
        <v>82</v>
      </c>
      <c r="AY177" s="13" t="s">
        <v>109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3" t="s">
        <v>82</v>
      </c>
      <c r="BK177" s="214">
        <f>ROUND(I177*H177,2)</f>
        <v>0</v>
      </c>
      <c r="BL177" s="13" t="s">
        <v>114</v>
      </c>
      <c r="BM177" s="213" t="s">
        <v>292</v>
      </c>
    </row>
    <row r="178" s="2" customFormat="1" ht="16.5" customHeight="1">
      <c r="A178" s="34"/>
      <c r="B178" s="35"/>
      <c r="C178" s="200" t="s">
        <v>293</v>
      </c>
      <c r="D178" s="200" t="s">
        <v>110</v>
      </c>
      <c r="E178" s="201" t="s">
        <v>293</v>
      </c>
      <c r="F178" s="202" t="s">
        <v>294</v>
      </c>
      <c r="G178" s="203" t="s">
        <v>112</v>
      </c>
      <c r="H178" s="204">
        <v>20</v>
      </c>
      <c r="I178" s="205"/>
      <c r="J178" s="206">
        <f>ROUND(I178*H178,2)</f>
        <v>0</v>
      </c>
      <c r="K178" s="207"/>
      <c r="L178" s="208"/>
      <c r="M178" s="209" t="s">
        <v>1</v>
      </c>
      <c r="N178" s="210" t="s">
        <v>42</v>
      </c>
      <c r="O178" s="87"/>
      <c r="P178" s="211">
        <f>O178*H178</f>
        <v>0</v>
      </c>
      <c r="Q178" s="211">
        <v>0</v>
      </c>
      <c r="R178" s="211">
        <f>Q178*H178</f>
        <v>0</v>
      </c>
      <c r="S178" s="211">
        <v>0</v>
      </c>
      <c r="T178" s="212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13" t="s">
        <v>113</v>
      </c>
      <c r="AT178" s="213" t="s">
        <v>110</v>
      </c>
      <c r="AU178" s="213" t="s">
        <v>82</v>
      </c>
      <c r="AY178" s="13" t="s">
        <v>109</v>
      </c>
      <c r="BE178" s="214">
        <f>IF(N178="základní",J178,0)</f>
        <v>0</v>
      </c>
      <c r="BF178" s="214">
        <f>IF(N178="snížená",J178,0)</f>
        <v>0</v>
      </c>
      <c r="BG178" s="214">
        <f>IF(N178="zákl. přenesená",J178,0)</f>
        <v>0</v>
      </c>
      <c r="BH178" s="214">
        <f>IF(N178="sníž. přenesená",J178,0)</f>
        <v>0</v>
      </c>
      <c r="BI178" s="214">
        <f>IF(N178="nulová",J178,0)</f>
        <v>0</v>
      </c>
      <c r="BJ178" s="13" t="s">
        <v>82</v>
      </c>
      <c r="BK178" s="214">
        <f>ROUND(I178*H178,2)</f>
        <v>0</v>
      </c>
      <c r="BL178" s="13" t="s">
        <v>114</v>
      </c>
      <c r="BM178" s="213" t="s">
        <v>295</v>
      </c>
    </row>
    <row r="179" s="2" customFormat="1" ht="16.5" customHeight="1">
      <c r="A179" s="34"/>
      <c r="B179" s="35"/>
      <c r="C179" s="200" t="s">
        <v>296</v>
      </c>
      <c r="D179" s="200" t="s">
        <v>110</v>
      </c>
      <c r="E179" s="201" t="s">
        <v>296</v>
      </c>
      <c r="F179" s="202" t="s">
        <v>297</v>
      </c>
      <c r="G179" s="203" t="s">
        <v>112</v>
      </c>
      <c r="H179" s="204">
        <v>20</v>
      </c>
      <c r="I179" s="205"/>
      <c r="J179" s="206">
        <f>ROUND(I179*H179,2)</f>
        <v>0</v>
      </c>
      <c r="K179" s="207"/>
      <c r="L179" s="208"/>
      <c r="M179" s="209" t="s">
        <v>1</v>
      </c>
      <c r="N179" s="210" t="s">
        <v>42</v>
      </c>
      <c r="O179" s="87"/>
      <c r="P179" s="211">
        <f>O179*H179</f>
        <v>0</v>
      </c>
      <c r="Q179" s="211">
        <v>0</v>
      </c>
      <c r="R179" s="211">
        <f>Q179*H179</f>
        <v>0</v>
      </c>
      <c r="S179" s="211">
        <v>0</v>
      </c>
      <c r="T179" s="212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13" t="s">
        <v>113</v>
      </c>
      <c r="AT179" s="213" t="s">
        <v>110</v>
      </c>
      <c r="AU179" s="213" t="s">
        <v>82</v>
      </c>
      <c r="AY179" s="13" t="s">
        <v>109</v>
      </c>
      <c r="BE179" s="214">
        <f>IF(N179="základní",J179,0)</f>
        <v>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13" t="s">
        <v>82</v>
      </c>
      <c r="BK179" s="214">
        <f>ROUND(I179*H179,2)</f>
        <v>0</v>
      </c>
      <c r="BL179" s="13" t="s">
        <v>114</v>
      </c>
      <c r="BM179" s="213" t="s">
        <v>298</v>
      </c>
    </row>
    <row r="180" s="2" customFormat="1" ht="16.5" customHeight="1">
      <c r="A180" s="34"/>
      <c r="B180" s="35"/>
      <c r="C180" s="200" t="s">
        <v>299</v>
      </c>
      <c r="D180" s="200" t="s">
        <v>110</v>
      </c>
      <c r="E180" s="201" t="s">
        <v>299</v>
      </c>
      <c r="F180" s="202" t="s">
        <v>300</v>
      </c>
      <c r="G180" s="203" t="s">
        <v>112</v>
      </c>
      <c r="H180" s="204">
        <v>20</v>
      </c>
      <c r="I180" s="205"/>
      <c r="J180" s="206">
        <f>ROUND(I180*H180,2)</f>
        <v>0</v>
      </c>
      <c r="K180" s="207"/>
      <c r="L180" s="208"/>
      <c r="M180" s="209" t="s">
        <v>1</v>
      </c>
      <c r="N180" s="210" t="s">
        <v>42</v>
      </c>
      <c r="O180" s="87"/>
      <c r="P180" s="211">
        <f>O180*H180</f>
        <v>0</v>
      </c>
      <c r="Q180" s="211">
        <v>0</v>
      </c>
      <c r="R180" s="211">
        <f>Q180*H180</f>
        <v>0</v>
      </c>
      <c r="S180" s="211">
        <v>0</v>
      </c>
      <c r="T180" s="212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13" t="s">
        <v>113</v>
      </c>
      <c r="AT180" s="213" t="s">
        <v>110</v>
      </c>
      <c r="AU180" s="213" t="s">
        <v>82</v>
      </c>
      <c r="AY180" s="13" t="s">
        <v>109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3" t="s">
        <v>82</v>
      </c>
      <c r="BK180" s="214">
        <f>ROUND(I180*H180,2)</f>
        <v>0</v>
      </c>
      <c r="BL180" s="13" t="s">
        <v>114</v>
      </c>
      <c r="BM180" s="213" t="s">
        <v>301</v>
      </c>
    </row>
    <row r="181" s="2" customFormat="1" ht="21.75" customHeight="1">
      <c r="A181" s="34"/>
      <c r="B181" s="35"/>
      <c r="C181" s="200" t="s">
        <v>302</v>
      </c>
      <c r="D181" s="200" t="s">
        <v>110</v>
      </c>
      <c r="E181" s="201" t="s">
        <v>302</v>
      </c>
      <c r="F181" s="202" t="s">
        <v>303</v>
      </c>
      <c r="G181" s="203" t="s">
        <v>112</v>
      </c>
      <c r="H181" s="204">
        <v>10</v>
      </c>
      <c r="I181" s="205"/>
      <c r="J181" s="206">
        <f>ROUND(I181*H181,2)</f>
        <v>0</v>
      </c>
      <c r="K181" s="207"/>
      <c r="L181" s="208"/>
      <c r="M181" s="209" t="s">
        <v>1</v>
      </c>
      <c r="N181" s="210" t="s">
        <v>42</v>
      </c>
      <c r="O181" s="87"/>
      <c r="P181" s="211">
        <f>O181*H181</f>
        <v>0</v>
      </c>
      <c r="Q181" s="211">
        <v>0</v>
      </c>
      <c r="R181" s="211">
        <f>Q181*H181</f>
        <v>0</v>
      </c>
      <c r="S181" s="211">
        <v>0</v>
      </c>
      <c r="T181" s="212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13" t="s">
        <v>113</v>
      </c>
      <c r="AT181" s="213" t="s">
        <v>110</v>
      </c>
      <c r="AU181" s="213" t="s">
        <v>82</v>
      </c>
      <c r="AY181" s="13" t="s">
        <v>109</v>
      </c>
      <c r="BE181" s="214">
        <f>IF(N181="základní",J181,0)</f>
        <v>0</v>
      </c>
      <c r="BF181" s="214">
        <f>IF(N181="snížená",J181,0)</f>
        <v>0</v>
      </c>
      <c r="BG181" s="214">
        <f>IF(N181="zákl. přenesená",J181,0)</f>
        <v>0</v>
      </c>
      <c r="BH181" s="214">
        <f>IF(N181="sníž. přenesená",J181,0)</f>
        <v>0</v>
      </c>
      <c r="BI181" s="214">
        <f>IF(N181="nulová",J181,0)</f>
        <v>0</v>
      </c>
      <c r="BJ181" s="13" t="s">
        <v>82</v>
      </c>
      <c r="BK181" s="214">
        <f>ROUND(I181*H181,2)</f>
        <v>0</v>
      </c>
      <c r="BL181" s="13" t="s">
        <v>114</v>
      </c>
      <c r="BM181" s="213" t="s">
        <v>304</v>
      </c>
    </row>
    <row r="182" s="2" customFormat="1" ht="21.75" customHeight="1">
      <c r="A182" s="34"/>
      <c r="B182" s="35"/>
      <c r="C182" s="200" t="s">
        <v>305</v>
      </c>
      <c r="D182" s="200" t="s">
        <v>110</v>
      </c>
      <c r="E182" s="201" t="s">
        <v>305</v>
      </c>
      <c r="F182" s="202" t="s">
        <v>306</v>
      </c>
      <c r="G182" s="203" t="s">
        <v>112</v>
      </c>
      <c r="H182" s="204">
        <v>10</v>
      </c>
      <c r="I182" s="205"/>
      <c r="J182" s="206">
        <f>ROUND(I182*H182,2)</f>
        <v>0</v>
      </c>
      <c r="K182" s="207"/>
      <c r="L182" s="208"/>
      <c r="M182" s="209" t="s">
        <v>1</v>
      </c>
      <c r="N182" s="210" t="s">
        <v>42</v>
      </c>
      <c r="O182" s="87"/>
      <c r="P182" s="211">
        <f>O182*H182</f>
        <v>0</v>
      </c>
      <c r="Q182" s="211">
        <v>0</v>
      </c>
      <c r="R182" s="211">
        <f>Q182*H182</f>
        <v>0</v>
      </c>
      <c r="S182" s="211">
        <v>0</v>
      </c>
      <c r="T182" s="212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13" t="s">
        <v>113</v>
      </c>
      <c r="AT182" s="213" t="s">
        <v>110</v>
      </c>
      <c r="AU182" s="213" t="s">
        <v>82</v>
      </c>
      <c r="AY182" s="13" t="s">
        <v>109</v>
      </c>
      <c r="BE182" s="214">
        <f>IF(N182="základní",J182,0)</f>
        <v>0</v>
      </c>
      <c r="BF182" s="214">
        <f>IF(N182="snížená",J182,0)</f>
        <v>0</v>
      </c>
      <c r="BG182" s="214">
        <f>IF(N182="zákl. přenesená",J182,0)</f>
        <v>0</v>
      </c>
      <c r="BH182" s="214">
        <f>IF(N182="sníž. přenesená",J182,0)</f>
        <v>0</v>
      </c>
      <c r="BI182" s="214">
        <f>IF(N182="nulová",J182,0)</f>
        <v>0</v>
      </c>
      <c r="BJ182" s="13" t="s">
        <v>82</v>
      </c>
      <c r="BK182" s="214">
        <f>ROUND(I182*H182,2)</f>
        <v>0</v>
      </c>
      <c r="BL182" s="13" t="s">
        <v>114</v>
      </c>
      <c r="BM182" s="213" t="s">
        <v>307</v>
      </c>
    </row>
    <row r="183" s="2" customFormat="1" ht="16.5" customHeight="1">
      <c r="A183" s="34"/>
      <c r="B183" s="35"/>
      <c r="C183" s="200" t="s">
        <v>308</v>
      </c>
      <c r="D183" s="200" t="s">
        <v>110</v>
      </c>
      <c r="E183" s="201" t="s">
        <v>308</v>
      </c>
      <c r="F183" s="202" t="s">
        <v>309</v>
      </c>
      <c r="G183" s="203" t="s">
        <v>112</v>
      </c>
      <c r="H183" s="204">
        <v>20</v>
      </c>
      <c r="I183" s="205"/>
      <c r="J183" s="206">
        <f>ROUND(I183*H183,2)</f>
        <v>0</v>
      </c>
      <c r="K183" s="207"/>
      <c r="L183" s="208"/>
      <c r="M183" s="209" t="s">
        <v>1</v>
      </c>
      <c r="N183" s="210" t="s">
        <v>42</v>
      </c>
      <c r="O183" s="87"/>
      <c r="P183" s="211">
        <f>O183*H183</f>
        <v>0</v>
      </c>
      <c r="Q183" s="211">
        <v>0</v>
      </c>
      <c r="R183" s="211">
        <f>Q183*H183</f>
        <v>0</v>
      </c>
      <c r="S183" s="211">
        <v>0</v>
      </c>
      <c r="T183" s="212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13" t="s">
        <v>113</v>
      </c>
      <c r="AT183" s="213" t="s">
        <v>110</v>
      </c>
      <c r="AU183" s="213" t="s">
        <v>82</v>
      </c>
      <c r="AY183" s="13" t="s">
        <v>109</v>
      </c>
      <c r="BE183" s="214">
        <f>IF(N183="základní",J183,0)</f>
        <v>0</v>
      </c>
      <c r="BF183" s="214">
        <f>IF(N183="snížená",J183,0)</f>
        <v>0</v>
      </c>
      <c r="BG183" s="214">
        <f>IF(N183="zákl. přenesená",J183,0)</f>
        <v>0</v>
      </c>
      <c r="BH183" s="214">
        <f>IF(N183="sníž. přenesená",J183,0)</f>
        <v>0</v>
      </c>
      <c r="BI183" s="214">
        <f>IF(N183="nulová",J183,0)</f>
        <v>0</v>
      </c>
      <c r="BJ183" s="13" t="s">
        <v>82</v>
      </c>
      <c r="BK183" s="214">
        <f>ROUND(I183*H183,2)</f>
        <v>0</v>
      </c>
      <c r="BL183" s="13" t="s">
        <v>114</v>
      </c>
      <c r="BM183" s="213" t="s">
        <v>310</v>
      </c>
    </row>
    <row r="184" s="2" customFormat="1" ht="16.5" customHeight="1">
      <c r="A184" s="34"/>
      <c r="B184" s="35"/>
      <c r="C184" s="200" t="s">
        <v>311</v>
      </c>
      <c r="D184" s="200" t="s">
        <v>110</v>
      </c>
      <c r="E184" s="201" t="s">
        <v>311</v>
      </c>
      <c r="F184" s="202" t="s">
        <v>312</v>
      </c>
      <c r="G184" s="203" t="s">
        <v>112</v>
      </c>
      <c r="H184" s="204">
        <v>20</v>
      </c>
      <c r="I184" s="205"/>
      <c r="J184" s="206">
        <f>ROUND(I184*H184,2)</f>
        <v>0</v>
      </c>
      <c r="K184" s="207"/>
      <c r="L184" s="208"/>
      <c r="M184" s="209" t="s">
        <v>1</v>
      </c>
      <c r="N184" s="210" t="s">
        <v>42</v>
      </c>
      <c r="O184" s="87"/>
      <c r="P184" s="211">
        <f>O184*H184</f>
        <v>0</v>
      </c>
      <c r="Q184" s="211">
        <v>0</v>
      </c>
      <c r="R184" s="211">
        <f>Q184*H184</f>
        <v>0</v>
      </c>
      <c r="S184" s="211">
        <v>0</v>
      </c>
      <c r="T184" s="212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13" t="s">
        <v>113</v>
      </c>
      <c r="AT184" s="213" t="s">
        <v>110</v>
      </c>
      <c r="AU184" s="213" t="s">
        <v>82</v>
      </c>
      <c r="AY184" s="13" t="s">
        <v>109</v>
      </c>
      <c r="BE184" s="214">
        <f>IF(N184="základní",J184,0)</f>
        <v>0</v>
      </c>
      <c r="BF184" s="214">
        <f>IF(N184="snížená",J184,0)</f>
        <v>0</v>
      </c>
      <c r="BG184" s="214">
        <f>IF(N184="zákl. přenesená",J184,0)</f>
        <v>0</v>
      </c>
      <c r="BH184" s="214">
        <f>IF(N184="sníž. přenesená",J184,0)</f>
        <v>0</v>
      </c>
      <c r="BI184" s="214">
        <f>IF(N184="nulová",J184,0)</f>
        <v>0</v>
      </c>
      <c r="BJ184" s="13" t="s">
        <v>82</v>
      </c>
      <c r="BK184" s="214">
        <f>ROUND(I184*H184,2)</f>
        <v>0</v>
      </c>
      <c r="BL184" s="13" t="s">
        <v>114</v>
      </c>
      <c r="BM184" s="213" t="s">
        <v>313</v>
      </c>
    </row>
    <row r="185" s="2" customFormat="1" ht="16.5" customHeight="1">
      <c r="A185" s="34"/>
      <c r="B185" s="35"/>
      <c r="C185" s="200" t="s">
        <v>314</v>
      </c>
      <c r="D185" s="200" t="s">
        <v>110</v>
      </c>
      <c r="E185" s="201" t="s">
        <v>314</v>
      </c>
      <c r="F185" s="202" t="s">
        <v>315</v>
      </c>
      <c r="G185" s="203" t="s">
        <v>112</v>
      </c>
      <c r="H185" s="204">
        <v>20</v>
      </c>
      <c r="I185" s="205"/>
      <c r="J185" s="206">
        <f>ROUND(I185*H185,2)</f>
        <v>0</v>
      </c>
      <c r="K185" s="207"/>
      <c r="L185" s="208"/>
      <c r="M185" s="209" t="s">
        <v>1</v>
      </c>
      <c r="N185" s="210" t="s">
        <v>42</v>
      </c>
      <c r="O185" s="87"/>
      <c r="P185" s="211">
        <f>O185*H185</f>
        <v>0</v>
      </c>
      <c r="Q185" s="211">
        <v>0</v>
      </c>
      <c r="R185" s="211">
        <f>Q185*H185</f>
        <v>0</v>
      </c>
      <c r="S185" s="211">
        <v>0</v>
      </c>
      <c r="T185" s="212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13" t="s">
        <v>113</v>
      </c>
      <c r="AT185" s="213" t="s">
        <v>110</v>
      </c>
      <c r="AU185" s="213" t="s">
        <v>82</v>
      </c>
      <c r="AY185" s="13" t="s">
        <v>109</v>
      </c>
      <c r="BE185" s="214">
        <f>IF(N185="základní",J185,0)</f>
        <v>0</v>
      </c>
      <c r="BF185" s="214">
        <f>IF(N185="snížená",J185,0)</f>
        <v>0</v>
      </c>
      <c r="BG185" s="214">
        <f>IF(N185="zákl. přenesená",J185,0)</f>
        <v>0</v>
      </c>
      <c r="BH185" s="214">
        <f>IF(N185="sníž. přenesená",J185,0)</f>
        <v>0</v>
      </c>
      <c r="BI185" s="214">
        <f>IF(N185="nulová",J185,0)</f>
        <v>0</v>
      </c>
      <c r="BJ185" s="13" t="s">
        <v>82</v>
      </c>
      <c r="BK185" s="214">
        <f>ROUND(I185*H185,2)</f>
        <v>0</v>
      </c>
      <c r="BL185" s="13" t="s">
        <v>114</v>
      </c>
      <c r="BM185" s="213" t="s">
        <v>316</v>
      </c>
    </row>
    <row r="186" s="2" customFormat="1" ht="16.5" customHeight="1">
      <c r="A186" s="34"/>
      <c r="B186" s="35"/>
      <c r="C186" s="200" t="s">
        <v>317</v>
      </c>
      <c r="D186" s="200" t="s">
        <v>110</v>
      </c>
      <c r="E186" s="201" t="s">
        <v>317</v>
      </c>
      <c r="F186" s="202" t="s">
        <v>318</v>
      </c>
      <c r="G186" s="203" t="s">
        <v>112</v>
      </c>
      <c r="H186" s="204">
        <v>20</v>
      </c>
      <c r="I186" s="205"/>
      <c r="J186" s="206">
        <f>ROUND(I186*H186,2)</f>
        <v>0</v>
      </c>
      <c r="K186" s="207"/>
      <c r="L186" s="208"/>
      <c r="M186" s="209" t="s">
        <v>1</v>
      </c>
      <c r="N186" s="210" t="s">
        <v>42</v>
      </c>
      <c r="O186" s="87"/>
      <c r="P186" s="211">
        <f>O186*H186</f>
        <v>0</v>
      </c>
      <c r="Q186" s="211">
        <v>0</v>
      </c>
      <c r="R186" s="211">
        <f>Q186*H186</f>
        <v>0</v>
      </c>
      <c r="S186" s="211">
        <v>0</v>
      </c>
      <c r="T186" s="212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13" t="s">
        <v>113</v>
      </c>
      <c r="AT186" s="213" t="s">
        <v>110</v>
      </c>
      <c r="AU186" s="213" t="s">
        <v>82</v>
      </c>
      <c r="AY186" s="13" t="s">
        <v>109</v>
      </c>
      <c r="BE186" s="214">
        <f>IF(N186="základní",J186,0)</f>
        <v>0</v>
      </c>
      <c r="BF186" s="214">
        <f>IF(N186="snížená",J186,0)</f>
        <v>0</v>
      </c>
      <c r="BG186" s="214">
        <f>IF(N186="zákl. přenesená",J186,0)</f>
        <v>0</v>
      </c>
      <c r="BH186" s="214">
        <f>IF(N186="sníž. přenesená",J186,0)</f>
        <v>0</v>
      </c>
      <c r="BI186" s="214">
        <f>IF(N186="nulová",J186,0)</f>
        <v>0</v>
      </c>
      <c r="BJ186" s="13" t="s">
        <v>82</v>
      </c>
      <c r="BK186" s="214">
        <f>ROUND(I186*H186,2)</f>
        <v>0</v>
      </c>
      <c r="BL186" s="13" t="s">
        <v>114</v>
      </c>
      <c r="BM186" s="213" t="s">
        <v>319</v>
      </c>
    </row>
    <row r="187" s="2" customFormat="1" ht="16.5" customHeight="1">
      <c r="A187" s="34"/>
      <c r="B187" s="35"/>
      <c r="C187" s="200" t="s">
        <v>320</v>
      </c>
      <c r="D187" s="200" t="s">
        <v>110</v>
      </c>
      <c r="E187" s="201" t="s">
        <v>320</v>
      </c>
      <c r="F187" s="202" t="s">
        <v>321</v>
      </c>
      <c r="G187" s="203" t="s">
        <v>112</v>
      </c>
      <c r="H187" s="204">
        <v>10</v>
      </c>
      <c r="I187" s="205"/>
      <c r="J187" s="206">
        <f>ROUND(I187*H187,2)</f>
        <v>0</v>
      </c>
      <c r="K187" s="207"/>
      <c r="L187" s="208"/>
      <c r="M187" s="209" t="s">
        <v>1</v>
      </c>
      <c r="N187" s="210" t="s">
        <v>42</v>
      </c>
      <c r="O187" s="87"/>
      <c r="P187" s="211">
        <f>O187*H187</f>
        <v>0</v>
      </c>
      <c r="Q187" s="211">
        <v>0</v>
      </c>
      <c r="R187" s="211">
        <f>Q187*H187</f>
        <v>0</v>
      </c>
      <c r="S187" s="211">
        <v>0</v>
      </c>
      <c r="T187" s="212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13" t="s">
        <v>113</v>
      </c>
      <c r="AT187" s="213" t="s">
        <v>110</v>
      </c>
      <c r="AU187" s="213" t="s">
        <v>82</v>
      </c>
      <c r="AY187" s="13" t="s">
        <v>109</v>
      </c>
      <c r="BE187" s="214">
        <f>IF(N187="základní",J187,0)</f>
        <v>0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13" t="s">
        <v>82</v>
      </c>
      <c r="BK187" s="214">
        <f>ROUND(I187*H187,2)</f>
        <v>0</v>
      </c>
      <c r="BL187" s="13" t="s">
        <v>114</v>
      </c>
      <c r="BM187" s="213" t="s">
        <v>322</v>
      </c>
    </row>
    <row r="188" s="2" customFormat="1" ht="16.5" customHeight="1">
      <c r="A188" s="34"/>
      <c r="B188" s="35"/>
      <c r="C188" s="200" t="s">
        <v>323</v>
      </c>
      <c r="D188" s="200" t="s">
        <v>110</v>
      </c>
      <c r="E188" s="201" t="s">
        <v>323</v>
      </c>
      <c r="F188" s="202" t="s">
        <v>324</v>
      </c>
      <c r="G188" s="203" t="s">
        <v>112</v>
      </c>
      <c r="H188" s="204">
        <v>10</v>
      </c>
      <c r="I188" s="205"/>
      <c r="J188" s="206">
        <f>ROUND(I188*H188,2)</f>
        <v>0</v>
      </c>
      <c r="K188" s="207"/>
      <c r="L188" s="208"/>
      <c r="M188" s="209" t="s">
        <v>1</v>
      </c>
      <c r="N188" s="210" t="s">
        <v>42</v>
      </c>
      <c r="O188" s="87"/>
      <c r="P188" s="211">
        <f>O188*H188</f>
        <v>0</v>
      </c>
      <c r="Q188" s="211">
        <v>0</v>
      </c>
      <c r="R188" s="211">
        <f>Q188*H188</f>
        <v>0</v>
      </c>
      <c r="S188" s="211">
        <v>0</v>
      </c>
      <c r="T188" s="212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13" t="s">
        <v>113</v>
      </c>
      <c r="AT188" s="213" t="s">
        <v>110</v>
      </c>
      <c r="AU188" s="213" t="s">
        <v>82</v>
      </c>
      <c r="AY188" s="13" t="s">
        <v>109</v>
      </c>
      <c r="BE188" s="214">
        <f>IF(N188="základní",J188,0)</f>
        <v>0</v>
      </c>
      <c r="BF188" s="214">
        <f>IF(N188="snížená",J188,0)</f>
        <v>0</v>
      </c>
      <c r="BG188" s="214">
        <f>IF(N188="zákl. přenesená",J188,0)</f>
        <v>0</v>
      </c>
      <c r="BH188" s="214">
        <f>IF(N188="sníž. přenesená",J188,0)</f>
        <v>0</v>
      </c>
      <c r="BI188" s="214">
        <f>IF(N188="nulová",J188,0)</f>
        <v>0</v>
      </c>
      <c r="BJ188" s="13" t="s">
        <v>82</v>
      </c>
      <c r="BK188" s="214">
        <f>ROUND(I188*H188,2)</f>
        <v>0</v>
      </c>
      <c r="BL188" s="13" t="s">
        <v>114</v>
      </c>
      <c r="BM188" s="213" t="s">
        <v>325</v>
      </c>
    </row>
    <row r="189" s="2" customFormat="1" ht="16.5" customHeight="1">
      <c r="A189" s="34"/>
      <c r="B189" s="35"/>
      <c r="C189" s="200" t="s">
        <v>326</v>
      </c>
      <c r="D189" s="200" t="s">
        <v>110</v>
      </c>
      <c r="E189" s="201" t="s">
        <v>326</v>
      </c>
      <c r="F189" s="202" t="s">
        <v>327</v>
      </c>
      <c r="G189" s="203" t="s">
        <v>112</v>
      </c>
      <c r="H189" s="204">
        <v>10</v>
      </c>
      <c r="I189" s="205"/>
      <c r="J189" s="206">
        <f>ROUND(I189*H189,2)</f>
        <v>0</v>
      </c>
      <c r="K189" s="207"/>
      <c r="L189" s="208"/>
      <c r="M189" s="209" t="s">
        <v>1</v>
      </c>
      <c r="N189" s="210" t="s">
        <v>42</v>
      </c>
      <c r="O189" s="87"/>
      <c r="P189" s="211">
        <f>O189*H189</f>
        <v>0</v>
      </c>
      <c r="Q189" s="211">
        <v>0</v>
      </c>
      <c r="R189" s="211">
        <f>Q189*H189</f>
        <v>0</v>
      </c>
      <c r="S189" s="211">
        <v>0</v>
      </c>
      <c r="T189" s="212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13" t="s">
        <v>113</v>
      </c>
      <c r="AT189" s="213" t="s">
        <v>110</v>
      </c>
      <c r="AU189" s="213" t="s">
        <v>82</v>
      </c>
      <c r="AY189" s="13" t="s">
        <v>109</v>
      </c>
      <c r="BE189" s="214">
        <f>IF(N189="základní",J189,0)</f>
        <v>0</v>
      </c>
      <c r="BF189" s="214">
        <f>IF(N189="snížená",J189,0)</f>
        <v>0</v>
      </c>
      <c r="BG189" s="214">
        <f>IF(N189="zákl. přenesená",J189,0)</f>
        <v>0</v>
      </c>
      <c r="BH189" s="214">
        <f>IF(N189="sníž. přenesená",J189,0)</f>
        <v>0</v>
      </c>
      <c r="BI189" s="214">
        <f>IF(N189="nulová",J189,0)</f>
        <v>0</v>
      </c>
      <c r="BJ189" s="13" t="s">
        <v>82</v>
      </c>
      <c r="BK189" s="214">
        <f>ROUND(I189*H189,2)</f>
        <v>0</v>
      </c>
      <c r="BL189" s="13" t="s">
        <v>114</v>
      </c>
      <c r="BM189" s="213" t="s">
        <v>328</v>
      </c>
    </row>
    <row r="190" s="2" customFormat="1" ht="16.5" customHeight="1">
      <c r="A190" s="34"/>
      <c r="B190" s="35"/>
      <c r="C190" s="200" t="s">
        <v>329</v>
      </c>
      <c r="D190" s="200" t="s">
        <v>110</v>
      </c>
      <c r="E190" s="201" t="s">
        <v>329</v>
      </c>
      <c r="F190" s="202" t="s">
        <v>330</v>
      </c>
      <c r="G190" s="203" t="s">
        <v>112</v>
      </c>
      <c r="H190" s="204">
        <v>5</v>
      </c>
      <c r="I190" s="205"/>
      <c r="J190" s="206">
        <f>ROUND(I190*H190,2)</f>
        <v>0</v>
      </c>
      <c r="K190" s="207"/>
      <c r="L190" s="208"/>
      <c r="M190" s="209" t="s">
        <v>1</v>
      </c>
      <c r="N190" s="210" t="s">
        <v>42</v>
      </c>
      <c r="O190" s="87"/>
      <c r="P190" s="211">
        <f>O190*H190</f>
        <v>0</v>
      </c>
      <c r="Q190" s="211">
        <v>0</v>
      </c>
      <c r="R190" s="211">
        <f>Q190*H190</f>
        <v>0</v>
      </c>
      <c r="S190" s="211">
        <v>0</v>
      </c>
      <c r="T190" s="212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13" t="s">
        <v>113</v>
      </c>
      <c r="AT190" s="213" t="s">
        <v>110</v>
      </c>
      <c r="AU190" s="213" t="s">
        <v>82</v>
      </c>
      <c r="AY190" s="13" t="s">
        <v>109</v>
      </c>
      <c r="BE190" s="214">
        <f>IF(N190="základní",J190,0)</f>
        <v>0</v>
      </c>
      <c r="BF190" s="214">
        <f>IF(N190="snížená",J190,0)</f>
        <v>0</v>
      </c>
      <c r="BG190" s="214">
        <f>IF(N190="zákl. přenesená",J190,0)</f>
        <v>0</v>
      </c>
      <c r="BH190" s="214">
        <f>IF(N190="sníž. přenesená",J190,0)</f>
        <v>0</v>
      </c>
      <c r="BI190" s="214">
        <f>IF(N190="nulová",J190,0)</f>
        <v>0</v>
      </c>
      <c r="BJ190" s="13" t="s">
        <v>82</v>
      </c>
      <c r="BK190" s="214">
        <f>ROUND(I190*H190,2)</f>
        <v>0</v>
      </c>
      <c r="BL190" s="13" t="s">
        <v>114</v>
      </c>
      <c r="BM190" s="213" t="s">
        <v>331</v>
      </c>
    </row>
    <row r="191" s="2" customFormat="1" ht="16.5" customHeight="1">
      <c r="A191" s="34"/>
      <c r="B191" s="35"/>
      <c r="C191" s="200" t="s">
        <v>332</v>
      </c>
      <c r="D191" s="200" t="s">
        <v>110</v>
      </c>
      <c r="E191" s="201" t="s">
        <v>332</v>
      </c>
      <c r="F191" s="202" t="s">
        <v>333</v>
      </c>
      <c r="G191" s="203" t="s">
        <v>112</v>
      </c>
      <c r="H191" s="204">
        <v>10</v>
      </c>
      <c r="I191" s="205"/>
      <c r="J191" s="206">
        <f>ROUND(I191*H191,2)</f>
        <v>0</v>
      </c>
      <c r="K191" s="207"/>
      <c r="L191" s="208"/>
      <c r="M191" s="209" t="s">
        <v>1</v>
      </c>
      <c r="N191" s="210" t="s">
        <v>42</v>
      </c>
      <c r="O191" s="87"/>
      <c r="P191" s="211">
        <f>O191*H191</f>
        <v>0</v>
      </c>
      <c r="Q191" s="211">
        <v>0</v>
      </c>
      <c r="R191" s="211">
        <f>Q191*H191</f>
        <v>0</v>
      </c>
      <c r="S191" s="211">
        <v>0</v>
      </c>
      <c r="T191" s="212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13" t="s">
        <v>113</v>
      </c>
      <c r="AT191" s="213" t="s">
        <v>110</v>
      </c>
      <c r="AU191" s="213" t="s">
        <v>82</v>
      </c>
      <c r="AY191" s="13" t="s">
        <v>109</v>
      </c>
      <c r="BE191" s="214">
        <f>IF(N191="základní",J191,0)</f>
        <v>0</v>
      </c>
      <c r="BF191" s="214">
        <f>IF(N191="snížená",J191,0)</f>
        <v>0</v>
      </c>
      <c r="BG191" s="214">
        <f>IF(N191="zákl. přenesená",J191,0)</f>
        <v>0</v>
      </c>
      <c r="BH191" s="214">
        <f>IF(N191="sníž. přenesená",J191,0)</f>
        <v>0</v>
      </c>
      <c r="BI191" s="214">
        <f>IF(N191="nulová",J191,0)</f>
        <v>0</v>
      </c>
      <c r="BJ191" s="13" t="s">
        <v>82</v>
      </c>
      <c r="BK191" s="214">
        <f>ROUND(I191*H191,2)</f>
        <v>0</v>
      </c>
      <c r="BL191" s="13" t="s">
        <v>114</v>
      </c>
      <c r="BM191" s="213" t="s">
        <v>334</v>
      </c>
    </row>
    <row r="192" s="2" customFormat="1" ht="16.5" customHeight="1">
      <c r="A192" s="34"/>
      <c r="B192" s="35"/>
      <c r="C192" s="200" t="s">
        <v>335</v>
      </c>
      <c r="D192" s="200" t="s">
        <v>110</v>
      </c>
      <c r="E192" s="201" t="s">
        <v>335</v>
      </c>
      <c r="F192" s="202" t="s">
        <v>336</v>
      </c>
      <c r="G192" s="203" t="s">
        <v>112</v>
      </c>
      <c r="H192" s="204">
        <v>10</v>
      </c>
      <c r="I192" s="205"/>
      <c r="J192" s="206">
        <f>ROUND(I192*H192,2)</f>
        <v>0</v>
      </c>
      <c r="K192" s="207"/>
      <c r="L192" s="208"/>
      <c r="M192" s="209" t="s">
        <v>1</v>
      </c>
      <c r="N192" s="210" t="s">
        <v>42</v>
      </c>
      <c r="O192" s="87"/>
      <c r="P192" s="211">
        <f>O192*H192</f>
        <v>0</v>
      </c>
      <c r="Q192" s="211">
        <v>0</v>
      </c>
      <c r="R192" s="211">
        <f>Q192*H192</f>
        <v>0</v>
      </c>
      <c r="S192" s="211">
        <v>0</v>
      </c>
      <c r="T192" s="212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13" t="s">
        <v>113</v>
      </c>
      <c r="AT192" s="213" t="s">
        <v>110</v>
      </c>
      <c r="AU192" s="213" t="s">
        <v>82</v>
      </c>
      <c r="AY192" s="13" t="s">
        <v>109</v>
      </c>
      <c r="BE192" s="214">
        <f>IF(N192="základní",J192,0)</f>
        <v>0</v>
      </c>
      <c r="BF192" s="214">
        <f>IF(N192="snížená",J192,0)</f>
        <v>0</v>
      </c>
      <c r="BG192" s="214">
        <f>IF(N192="zákl. přenesená",J192,0)</f>
        <v>0</v>
      </c>
      <c r="BH192" s="214">
        <f>IF(N192="sníž. přenesená",J192,0)</f>
        <v>0</v>
      </c>
      <c r="BI192" s="214">
        <f>IF(N192="nulová",J192,0)</f>
        <v>0</v>
      </c>
      <c r="BJ192" s="13" t="s">
        <v>82</v>
      </c>
      <c r="BK192" s="214">
        <f>ROUND(I192*H192,2)</f>
        <v>0</v>
      </c>
      <c r="BL192" s="13" t="s">
        <v>114</v>
      </c>
      <c r="BM192" s="213" t="s">
        <v>337</v>
      </c>
    </row>
    <row r="193" s="2" customFormat="1" ht="16.5" customHeight="1">
      <c r="A193" s="34"/>
      <c r="B193" s="35"/>
      <c r="C193" s="200" t="s">
        <v>338</v>
      </c>
      <c r="D193" s="200" t="s">
        <v>110</v>
      </c>
      <c r="E193" s="201" t="s">
        <v>338</v>
      </c>
      <c r="F193" s="202" t="s">
        <v>339</v>
      </c>
      <c r="G193" s="203" t="s">
        <v>112</v>
      </c>
      <c r="H193" s="204">
        <v>7</v>
      </c>
      <c r="I193" s="205"/>
      <c r="J193" s="206">
        <f>ROUND(I193*H193,2)</f>
        <v>0</v>
      </c>
      <c r="K193" s="207"/>
      <c r="L193" s="208"/>
      <c r="M193" s="209" t="s">
        <v>1</v>
      </c>
      <c r="N193" s="210" t="s">
        <v>42</v>
      </c>
      <c r="O193" s="87"/>
      <c r="P193" s="211">
        <f>O193*H193</f>
        <v>0</v>
      </c>
      <c r="Q193" s="211">
        <v>0</v>
      </c>
      <c r="R193" s="211">
        <f>Q193*H193</f>
        <v>0</v>
      </c>
      <c r="S193" s="211">
        <v>0</v>
      </c>
      <c r="T193" s="212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13" t="s">
        <v>113</v>
      </c>
      <c r="AT193" s="213" t="s">
        <v>110</v>
      </c>
      <c r="AU193" s="213" t="s">
        <v>82</v>
      </c>
      <c r="AY193" s="13" t="s">
        <v>109</v>
      </c>
      <c r="BE193" s="214">
        <f>IF(N193="základní",J193,0)</f>
        <v>0</v>
      </c>
      <c r="BF193" s="214">
        <f>IF(N193="snížená",J193,0)</f>
        <v>0</v>
      </c>
      <c r="BG193" s="214">
        <f>IF(N193="zákl. přenesená",J193,0)</f>
        <v>0</v>
      </c>
      <c r="BH193" s="214">
        <f>IF(N193="sníž. přenesená",J193,0)</f>
        <v>0</v>
      </c>
      <c r="BI193" s="214">
        <f>IF(N193="nulová",J193,0)</f>
        <v>0</v>
      </c>
      <c r="BJ193" s="13" t="s">
        <v>82</v>
      </c>
      <c r="BK193" s="214">
        <f>ROUND(I193*H193,2)</f>
        <v>0</v>
      </c>
      <c r="BL193" s="13" t="s">
        <v>114</v>
      </c>
      <c r="BM193" s="213" t="s">
        <v>340</v>
      </c>
    </row>
    <row r="194" s="2" customFormat="1" ht="16.5" customHeight="1">
      <c r="A194" s="34"/>
      <c r="B194" s="35"/>
      <c r="C194" s="200" t="s">
        <v>341</v>
      </c>
      <c r="D194" s="200" t="s">
        <v>110</v>
      </c>
      <c r="E194" s="201" t="s">
        <v>341</v>
      </c>
      <c r="F194" s="202" t="s">
        <v>342</v>
      </c>
      <c r="G194" s="203" t="s">
        <v>112</v>
      </c>
      <c r="H194" s="204">
        <v>10</v>
      </c>
      <c r="I194" s="205"/>
      <c r="J194" s="206">
        <f>ROUND(I194*H194,2)</f>
        <v>0</v>
      </c>
      <c r="K194" s="207"/>
      <c r="L194" s="208"/>
      <c r="M194" s="209" t="s">
        <v>1</v>
      </c>
      <c r="N194" s="210" t="s">
        <v>42</v>
      </c>
      <c r="O194" s="87"/>
      <c r="P194" s="211">
        <f>O194*H194</f>
        <v>0</v>
      </c>
      <c r="Q194" s="211">
        <v>0</v>
      </c>
      <c r="R194" s="211">
        <f>Q194*H194</f>
        <v>0</v>
      </c>
      <c r="S194" s="211">
        <v>0</v>
      </c>
      <c r="T194" s="212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13" t="s">
        <v>113</v>
      </c>
      <c r="AT194" s="213" t="s">
        <v>110</v>
      </c>
      <c r="AU194" s="213" t="s">
        <v>82</v>
      </c>
      <c r="AY194" s="13" t="s">
        <v>109</v>
      </c>
      <c r="BE194" s="214">
        <f>IF(N194="základní",J194,0)</f>
        <v>0</v>
      </c>
      <c r="BF194" s="214">
        <f>IF(N194="snížená",J194,0)</f>
        <v>0</v>
      </c>
      <c r="BG194" s="214">
        <f>IF(N194="zákl. přenesená",J194,0)</f>
        <v>0</v>
      </c>
      <c r="BH194" s="214">
        <f>IF(N194="sníž. přenesená",J194,0)</f>
        <v>0</v>
      </c>
      <c r="BI194" s="214">
        <f>IF(N194="nulová",J194,0)</f>
        <v>0</v>
      </c>
      <c r="BJ194" s="13" t="s">
        <v>82</v>
      </c>
      <c r="BK194" s="214">
        <f>ROUND(I194*H194,2)</f>
        <v>0</v>
      </c>
      <c r="BL194" s="13" t="s">
        <v>114</v>
      </c>
      <c r="BM194" s="213" t="s">
        <v>343</v>
      </c>
    </row>
    <row r="195" s="2" customFormat="1" ht="16.5" customHeight="1">
      <c r="A195" s="34"/>
      <c r="B195" s="35"/>
      <c r="C195" s="200" t="s">
        <v>344</v>
      </c>
      <c r="D195" s="200" t="s">
        <v>110</v>
      </c>
      <c r="E195" s="201" t="s">
        <v>344</v>
      </c>
      <c r="F195" s="202" t="s">
        <v>345</v>
      </c>
      <c r="G195" s="203" t="s">
        <v>112</v>
      </c>
      <c r="H195" s="204">
        <v>10</v>
      </c>
      <c r="I195" s="205"/>
      <c r="J195" s="206">
        <f>ROUND(I195*H195,2)</f>
        <v>0</v>
      </c>
      <c r="K195" s="207"/>
      <c r="L195" s="208"/>
      <c r="M195" s="209" t="s">
        <v>1</v>
      </c>
      <c r="N195" s="210" t="s">
        <v>42</v>
      </c>
      <c r="O195" s="87"/>
      <c r="P195" s="211">
        <f>O195*H195</f>
        <v>0</v>
      </c>
      <c r="Q195" s="211">
        <v>0</v>
      </c>
      <c r="R195" s="211">
        <f>Q195*H195</f>
        <v>0</v>
      </c>
      <c r="S195" s="211">
        <v>0</v>
      </c>
      <c r="T195" s="212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13" t="s">
        <v>113</v>
      </c>
      <c r="AT195" s="213" t="s">
        <v>110</v>
      </c>
      <c r="AU195" s="213" t="s">
        <v>82</v>
      </c>
      <c r="AY195" s="13" t="s">
        <v>109</v>
      </c>
      <c r="BE195" s="214">
        <f>IF(N195="základní",J195,0)</f>
        <v>0</v>
      </c>
      <c r="BF195" s="214">
        <f>IF(N195="snížená",J195,0)</f>
        <v>0</v>
      </c>
      <c r="BG195" s="214">
        <f>IF(N195="zákl. přenesená",J195,0)</f>
        <v>0</v>
      </c>
      <c r="BH195" s="214">
        <f>IF(N195="sníž. přenesená",J195,0)</f>
        <v>0</v>
      </c>
      <c r="BI195" s="214">
        <f>IF(N195="nulová",J195,0)</f>
        <v>0</v>
      </c>
      <c r="BJ195" s="13" t="s">
        <v>82</v>
      </c>
      <c r="BK195" s="214">
        <f>ROUND(I195*H195,2)</f>
        <v>0</v>
      </c>
      <c r="BL195" s="13" t="s">
        <v>114</v>
      </c>
      <c r="BM195" s="213" t="s">
        <v>346</v>
      </c>
    </row>
    <row r="196" s="2" customFormat="1" ht="16.5" customHeight="1">
      <c r="A196" s="34"/>
      <c r="B196" s="35"/>
      <c r="C196" s="200" t="s">
        <v>347</v>
      </c>
      <c r="D196" s="200" t="s">
        <v>110</v>
      </c>
      <c r="E196" s="201" t="s">
        <v>347</v>
      </c>
      <c r="F196" s="202" t="s">
        <v>348</v>
      </c>
      <c r="G196" s="203" t="s">
        <v>112</v>
      </c>
      <c r="H196" s="204">
        <v>10</v>
      </c>
      <c r="I196" s="205"/>
      <c r="J196" s="206">
        <f>ROUND(I196*H196,2)</f>
        <v>0</v>
      </c>
      <c r="K196" s="207"/>
      <c r="L196" s="208"/>
      <c r="M196" s="209" t="s">
        <v>1</v>
      </c>
      <c r="N196" s="210" t="s">
        <v>42</v>
      </c>
      <c r="O196" s="87"/>
      <c r="P196" s="211">
        <f>O196*H196</f>
        <v>0</v>
      </c>
      <c r="Q196" s="211">
        <v>0</v>
      </c>
      <c r="R196" s="211">
        <f>Q196*H196</f>
        <v>0</v>
      </c>
      <c r="S196" s="211">
        <v>0</v>
      </c>
      <c r="T196" s="212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13" t="s">
        <v>113</v>
      </c>
      <c r="AT196" s="213" t="s">
        <v>110</v>
      </c>
      <c r="AU196" s="213" t="s">
        <v>82</v>
      </c>
      <c r="AY196" s="13" t="s">
        <v>109</v>
      </c>
      <c r="BE196" s="214">
        <f>IF(N196="základní",J196,0)</f>
        <v>0</v>
      </c>
      <c r="BF196" s="214">
        <f>IF(N196="snížená",J196,0)</f>
        <v>0</v>
      </c>
      <c r="BG196" s="214">
        <f>IF(N196="zákl. přenesená",J196,0)</f>
        <v>0</v>
      </c>
      <c r="BH196" s="214">
        <f>IF(N196="sníž. přenesená",J196,0)</f>
        <v>0</v>
      </c>
      <c r="BI196" s="214">
        <f>IF(N196="nulová",J196,0)</f>
        <v>0</v>
      </c>
      <c r="BJ196" s="13" t="s">
        <v>82</v>
      </c>
      <c r="BK196" s="214">
        <f>ROUND(I196*H196,2)</f>
        <v>0</v>
      </c>
      <c r="BL196" s="13" t="s">
        <v>114</v>
      </c>
      <c r="BM196" s="213" t="s">
        <v>349</v>
      </c>
    </row>
    <row r="197" s="2" customFormat="1" ht="16.5" customHeight="1">
      <c r="A197" s="34"/>
      <c r="B197" s="35"/>
      <c r="C197" s="200" t="s">
        <v>350</v>
      </c>
      <c r="D197" s="200" t="s">
        <v>110</v>
      </c>
      <c r="E197" s="201" t="s">
        <v>350</v>
      </c>
      <c r="F197" s="202" t="s">
        <v>351</v>
      </c>
      <c r="G197" s="203" t="s">
        <v>112</v>
      </c>
      <c r="H197" s="204">
        <v>10</v>
      </c>
      <c r="I197" s="205"/>
      <c r="J197" s="206">
        <f>ROUND(I197*H197,2)</f>
        <v>0</v>
      </c>
      <c r="K197" s="207"/>
      <c r="L197" s="208"/>
      <c r="M197" s="209" t="s">
        <v>1</v>
      </c>
      <c r="N197" s="210" t="s">
        <v>42</v>
      </c>
      <c r="O197" s="87"/>
      <c r="P197" s="211">
        <f>O197*H197</f>
        <v>0</v>
      </c>
      <c r="Q197" s="211">
        <v>0</v>
      </c>
      <c r="R197" s="211">
        <f>Q197*H197</f>
        <v>0</v>
      </c>
      <c r="S197" s="211">
        <v>0</v>
      </c>
      <c r="T197" s="212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13" t="s">
        <v>113</v>
      </c>
      <c r="AT197" s="213" t="s">
        <v>110</v>
      </c>
      <c r="AU197" s="213" t="s">
        <v>82</v>
      </c>
      <c r="AY197" s="13" t="s">
        <v>109</v>
      </c>
      <c r="BE197" s="214">
        <f>IF(N197="základní",J197,0)</f>
        <v>0</v>
      </c>
      <c r="BF197" s="214">
        <f>IF(N197="snížená",J197,0)</f>
        <v>0</v>
      </c>
      <c r="BG197" s="214">
        <f>IF(N197="zákl. přenesená",J197,0)</f>
        <v>0</v>
      </c>
      <c r="BH197" s="214">
        <f>IF(N197="sníž. přenesená",J197,0)</f>
        <v>0</v>
      </c>
      <c r="BI197" s="214">
        <f>IF(N197="nulová",J197,0)</f>
        <v>0</v>
      </c>
      <c r="BJ197" s="13" t="s">
        <v>82</v>
      </c>
      <c r="BK197" s="214">
        <f>ROUND(I197*H197,2)</f>
        <v>0</v>
      </c>
      <c r="BL197" s="13" t="s">
        <v>114</v>
      </c>
      <c r="BM197" s="213" t="s">
        <v>352</v>
      </c>
    </row>
    <row r="198" s="2" customFormat="1" ht="16.5" customHeight="1">
      <c r="A198" s="34"/>
      <c r="B198" s="35"/>
      <c r="C198" s="200" t="s">
        <v>353</v>
      </c>
      <c r="D198" s="200" t="s">
        <v>110</v>
      </c>
      <c r="E198" s="201" t="s">
        <v>353</v>
      </c>
      <c r="F198" s="202" t="s">
        <v>354</v>
      </c>
      <c r="G198" s="203" t="s">
        <v>112</v>
      </c>
      <c r="H198" s="204">
        <v>10</v>
      </c>
      <c r="I198" s="205"/>
      <c r="J198" s="206">
        <f>ROUND(I198*H198,2)</f>
        <v>0</v>
      </c>
      <c r="K198" s="207"/>
      <c r="L198" s="208"/>
      <c r="M198" s="209" t="s">
        <v>1</v>
      </c>
      <c r="N198" s="210" t="s">
        <v>42</v>
      </c>
      <c r="O198" s="87"/>
      <c r="P198" s="211">
        <f>O198*H198</f>
        <v>0</v>
      </c>
      <c r="Q198" s="211">
        <v>0</v>
      </c>
      <c r="R198" s="211">
        <f>Q198*H198</f>
        <v>0</v>
      </c>
      <c r="S198" s="211">
        <v>0</v>
      </c>
      <c r="T198" s="212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13" t="s">
        <v>113</v>
      </c>
      <c r="AT198" s="213" t="s">
        <v>110</v>
      </c>
      <c r="AU198" s="213" t="s">
        <v>82</v>
      </c>
      <c r="AY198" s="13" t="s">
        <v>109</v>
      </c>
      <c r="BE198" s="214">
        <f>IF(N198="základní",J198,0)</f>
        <v>0</v>
      </c>
      <c r="BF198" s="214">
        <f>IF(N198="snížená",J198,0)</f>
        <v>0</v>
      </c>
      <c r="BG198" s="214">
        <f>IF(N198="zákl. přenesená",J198,0)</f>
        <v>0</v>
      </c>
      <c r="BH198" s="214">
        <f>IF(N198="sníž. přenesená",J198,0)</f>
        <v>0</v>
      </c>
      <c r="BI198" s="214">
        <f>IF(N198="nulová",J198,0)</f>
        <v>0</v>
      </c>
      <c r="BJ198" s="13" t="s">
        <v>82</v>
      </c>
      <c r="BK198" s="214">
        <f>ROUND(I198*H198,2)</f>
        <v>0</v>
      </c>
      <c r="BL198" s="13" t="s">
        <v>114</v>
      </c>
      <c r="BM198" s="213" t="s">
        <v>355</v>
      </c>
    </row>
    <row r="199" s="2" customFormat="1" ht="21.75" customHeight="1">
      <c r="A199" s="34"/>
      <c r="B199" s="35"/>
      <c r="C199" s="200" t="s">
        <v>356</v>
      </c>
      <c r="D199" s="200" t="s">
        <v>110</v>
      </c>
      <c r="E199" s="201" t="s">
        <v>356</v>
      </c>
      <c r="F199" s="202" t="s">
        <v>357</v>
      </c>
      <c r="G199" s="203" t="s">
        <v>112</v>
      </c>
      <c r="H199" s="204">
        <v>10</v>
      </c>
      <c r="I199" s="205"/>
      <c r="J199" s="206">
        <f>ROUND(I199*H199,2)</f>
        <v>0</v>
      </c>
      <c r="K199" s="207"/>
      <c r="L199" s="208"/>
      <c r="M199" s="209" t="s">
        <v>1</v>
      </c>
      <c r="N199" s="210" t="s">
        <v>42</v>
      </c>
      <c r="O199" s="87"/>
      <c r="P199" s="211">
        <f>O199*H199</f>
        <v>0</v>
      </c>
      <c r="Q199" s="211">
        <v>0</v>
      </c>
      <c r="R199" s="211">
        <f>Q199*H199</f>
        <v>0</v>
      </c>
      <c r="S199" s="211">
        <v>0</v>
      </c>
      <c r="T199" s="212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13" t="s">
        <v>113</v>
      </c>
      <c r="AT199" s="213" t="s">
        <v>110</v>
      </c>
      <c r="AU199" s="213" t="s">
        <v>82</v>
      </c>
      <c r="AY199" s="13" t="s">
        <v>109</v>
      </c>
      <c r="BE199" s="214">
        <f>IF(N199="základní",J199,0)</f>
        <v>0</v>
      </c>
      <c r="BF199" s="214">
        <f>IF(N199="snížená",J199,0)</f>
        <v>0</v>
      </c>
      <c r="BG199" s="214">
        <f>IF(N199="zákl. přenesená",J199,0)</f>
        <v>0</v>
      </c>
      <c r="BH199" s="214">
        <f>IF(N199="sníž. přenesená",J199,0)</f>
        <v>0</v>
      </c>
      <c r="BI199" s="214">
        <f>IF(N199="nulová",J199,0)</f>
        <v>0</v>
      </c>
      <c r="BJ199" s="13" t="s">
        <v>82</v>
      </c>
      <c r="BK199" s="214">
        <f>ROUND(I199*H199,2)</f>
        <v>0</v>
      </c>
      <c r="BL199" s="13" t="s">
        <v>114</v>
      </c>
      <c r="BM199" s="213" t="s">
        <v>358</v>
      </c>
    </row>
    <row r="200" s="2" customFormat="1" ht="16.5" customHeight="1">
      <c r="A200" s="34"/>
      <c r="B200" s="35"/>
      <c r="C200" s="200" t="s">
        <v>359</v>
      </c>
      <c r="D200" s="200" t="s">
        <v>110</v>
      </c>
      <c r="E200" s="201" t="s">
        <v>359</v>
      </c>
      <c r="F200" s="202" t="s">
        <v>360</v>
      </c>
      <c r="G200" s="203" t="s">
        <v>112</v>
      </c>
      <c r="H200" s="204">
        <v>10</v>
      </c>
      <c r="I200" s="205"/>
      <c r="J200" s="206">
        <f>ROUND(I200*H200,2)</f>
        <v>0</v>
      </c>
      <c r="K200" s="207"/>
      <c r="L200" s="208"/>
      <c r="M200" s="209" t="s">
        <v>1</v>
      </c>
      <c r="N200" s="210" t="s">
        <v>42</v>
      </c>
      <c r="O200" s="87"/>
      <c r="P200" s="211">
        <f>O200*H200</f>
        <v>0</v>
      </c>
      <c r="Q200" s="211">
        <v>0</v>
      </c>
      <c r="R200" s="211">
        <f>Q200*H200</f>
        <v>0</v>
      </c>
      <c r="S200" s="211">
        <v>0</v>
      </c>
      <c r="T200" s="212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13" t="s">
        <v>113</v>
      </c>
      <c r="AT200" s="213" t="s">
        <v>110</v>
      </c>
      <c r="AU200" s="213" t="s">
        <v>82</v>
      </c>
      <c r="AY200" s="13" t="s">
        <v>109</v>
      </c>
      <c r="BE200" s="214">
        <f>IF(N200="základní",J200,0)</f>
        <v>0</v>
      </c>
      <c r="BF200" s="214">
        <f>IF(N200="snížená",J200,0)</f>
        <v>0</v>
      </c>
      <c r="BG200" s="214">
        <f>IF(N200="zákl. přenesená",J200,0)</f>
        <v>0</v>
      </c>
      <c r="BH200" s="214">
        <f>IF(N200="sníž. přenesená",J200,0)</f>
        <v>0</v>
      </c>
      <c r="BI200" s="214">
        <f>IF(N200="nulová",J200,0)</f>
        <v>0</v>
      </c>
      <c r="BJ200" s="13" t="s">
        <v>82</v>
      </c>
      <c r="BK200" s="214">
        <f>ROUND(I200*H200,2)</f>
        <v>0</v>
      </c>
      <c r="BL200" s="13" t="s">
        <v>114</v>
      </c>
      <c r="BM200" s="213" t="s">
        <v>361</v>
      </c>
    </row>
    <row r="201" s="2" customFormat="1" ht="16.5" customHeight="1">
      <c r="A201" s="34"/>
      <c r="B201" s="35"/>
      <c r="C201" s="200" t="s">
        <v>362</v>
      </c>
      <c r="D201" s="200" t="s">
        <v>110</v>
      </c>
      <c r="E201" s="201" t="s">
        <v>362</v>
      </c>
      <c r="F201" s="202" t="s">
        <v>363</v>
      </c>
      <c r="G201" s="203" t="s">
        <v>112</v>
      </c>
      <c r="H201" s="204">
        <v>5</v>
      </c>
      <c r="I201" s="205"/>
      <c r="J201" s="206">
        <f>ROUND(I201*H201,2)</f>
        <v>0</v>
      </c>
      <c r="K201" s="207"/>
      <c r="L201" s="208"/>
      <c r="M201" s="209" t="s">
        <v>1</v>
      </c>
      <c r="N201" s="210" t="s">
        <v>42</v>
      </c>
      <c r="O201" s="87"/>
      <c r="P201" s="211">
        <f>O201*H201</f>
        <v>0</v>
      </c>
      <c r="Q201" s="211">
        <v>0</v>
      </c>
      <c r="R201" s="211">
        <f>Q201*H201</f>
        <v>0</v>
      </c>
      <c r="S201" s="211">
        <v>0</v>
      </c>
      <c r="T201" s="212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13" t="s">
        <v>113</v>
      </c>
      <c r="AT201" s="213" t="s">
        <v>110</v>
      </c>
      <c r="AU201" s="213" t="s">
        <v>82</v>
      </c>
      <c r="AY201" s="13" t="s">
        <v>109</v>
      </c>
      <c r="BE201" s="214">
        <f>IF(N201="základní",J201,0)</f>
        <v>0</v>
      </c>
      <c r="BF201" s="214">
        <f>IF(N201="snížená",J201,0)</f>
        <v>0</v>
      </c>
      <c r="BG201" s="214">
        <f>IF(N201="zákl. přenesená",J201,0)</f>
        <v>0</v>
      </c>
      <c r="BH201" s="214">
        <f>IF(N201="sníž. přenesená",J201,0)</f>
        <v>0</v>
      </c>
      <c r="BI201" s="214">
        <f>IF(N201="nulová",J201,0)</f>
        <v>0</v>
      </c>
      <c r="BJ201" s="13" t="s">
        <v>82</v>
      </c>
      <c r="BK201" s="214">
        <f>ROUND(I201*H201,2)</f>
        <v>0</v>
      </c>
      <c r="BL201" s="13" t="s">
        <v>114</v>
      </c>
      <c r="BM201" s="213" t="s">
        <v>364</v>
      </c>
    </row>
    <row r="202" s="2" customFormat="1" ht="16.5" customHeight="1">
      <c r="A202" s="34"/>
      <c r="B202" s="35"/>
      <c r="C202" s="200" t="s">
        <v>365</v>
      </c>
      <c r="D202" s="200" t="s">
        <v>110</v>
      </c>
      <c r="E202" s="201" t="s">
        <v>365</v>
      </c>
      <c r="F202" s="202" t="s">
        <v>366</v>
      </c>
      <c r="G202" s="203" t="s">
        <v>112</v>
      </c>
      <c r="H202" s="204">
        <v>10</v>
      </c>
      <c r="I202" s="205"/>
      <c r="J202" s="206">
        <f>ROUND(I202*H202,2)</f>
        <v>0</v>
      </c>
      <c r="K202" s="207"/>
      <c r="L202" s="208"/>
      <c r="M202" s="209" t="s">
        <v>1</v>
      </c>
      <c r="N202" s="210" t="s">
        <v>42</v>
      </c>
      <c r="O202" s="87"/>
      <c r="P202" s="211">
        <f>O202*H202</f>
        <v>0</v>
      </c>
      <c r="Q202" s="211">
        <v>0</v>
      </c>
      <c r="R202" s="211">
        <f>Q202*H202</f>
        <v>0</v>
      </c>
      <c r="S202" s="211">
        <v>0</v>
      </c>
      <c r="T202" s="212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13" t="s">
        <v>113</v>
      </c>
      <c r="AT202" s="213" t="s">
        <v>110</v>
      </c>
      <c r="AU202" s="213" t="s">
        <v>82</v>
      </c>
      <c r="AY202" s="13" t="s">
        <v>109</v>
      </c>
      <c r="BE202" s="214">
        <f>IF(N202="základní",J202,0)</f>
        <v>0</v>
      </c>
      <c r="BF202" s="214">
        <f>IF(N202="snížená",J202,0)</f>
        <v>0</v>
      </c>
      <c r="BG202" s="214">
        <f>IF(N202="zákl. přenesená",J202,0)</f>
        <v>0</v>
      </c>
      <c r="BH202" s="214">
        <f>IF(N202="sníž. přenesená",J202,0)</f>
        <v>0</v>
      </c>
      <c r="BI202" s="214">
        <f>IF(N202="nulová",J202,0)</f>
        <v>0</v>
      </c>
      <c r="BJ202" s="13" t="s">
        <v>82</v>
      </c>
      <c r="BK202" s="214">
        <f>ROUND(I202*H202,2)</f>
        <v>0</v>
      </c>
      <c r="BL202" s="13" t="s">
        <v>114</v>
      </c>
      <c r="BM202" s="213" t="s">
        <v>367</v>
      </c>
    </row>
    <row r="203" s="2" customFormat="1" ht="16.5" customHeight="1">
      <c r="A203" s="34"/>
      <c r="B203" s="35"/>
      <c r="C203" s="200" t="s">
        <v>368</v>
      </c>
      <c r="D203" s="200" t="s">
        <v>110</v>
      </c>
      <c r="E203" s="201" t="s">
        <v>368</v>
      </c>
      <c r="F203" s="202" t="s">
        <v>369</v>
      </c>
      <c r="G203" s="203" t="s">
        <v>112</v>
      </c>
      <c r="H203" s="204">
        <v>10</v>
      </c>
      <c r="I203" s="205"/>
      <c r="J203" s="206">
        <f>ROUND(I203*H203,2)</f>
        <v>0</v>
      </c>
      <c r="K203" s="207"/>
      <c r="L203" s="208"/>
      <c r="M203" s="209" t="s">
        <v>1</v>
      </c>
      <c r="N203" s="210" t="s">
        <v>42</v>
      </c>
      <c r="O203" s="87"/>
      <c r="P203" s="211">
        <f>O203*H203</f>
        <v>0</v>
      </c>
      <c r="Q203" s="211">
        <v>0</v>
      </c>
      <c r="R203" s="211">
        <f>Q203*H203</f>
        <v>0</v>
      </c>
      <c r="S203" s="211">
        <v>0</v>
      </c>
      <c r="T203" s="212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13" t="s">
        <v>113</v>
      </c>
      <c r="AT203" s="213" t="s">
        <v>110</v>
      </c>
      <c r="AU203" s="213" t="s">
        <v>82</v>
      </c>
      <c r="AY203" s="13" t="s">
        <v>109</v>
      </c>
      <c r="BE203" s="214">
        <f>IF(N203="základní",J203,0)</f>
        <v>0</v>
      </c>
      <c r="BF203" s="214">
        <f>IF(N203="snížená",J203,0)</f>
        <v>0</v>
      </c>
      <c r="BG203" s="214">
        <f>IF(N203="zákl. přenesená",J203,0)</f>
        <v>0</v>
      </c>
      <c r="BH203" s="214">
        <f>IF(N203="sníž. přenesená",J203,0)</f>
        <v>0</v>
      </c>
      <c r="BI203" s="214">
        <f>IF(N203="nulová",J203,0)</f>
        <v>0</v>
      </c>
      <c r="BJ203" s="13" t="s">
        <v>82</v>
      </c>
      <c r="BK203" s="214">
        <f>ROUND(I203*H203,2)</f>
        <v>0</v>
      </c>
      <c r="BL203" s="13" t="s">
        <v>114</v>
      </c>
      <c r="BM203" s="213" t="s">
        <v>370</v>
      </c>
    </row>
    <row r="204" s="2" customFormat="1" ht="16.5" customHeight="1">
      <c r="A204" s="34"/>
      <c r="B204" s="35"/>
      <c r="C204" s="200" t="s">
        <v>371</v>
      </c>
      <c r="D204" s="200" t="s">
        <v>110</v>
      </c>
      <c r="E204" s="201" t="s">
        <v>371</v>
      </c>
      <c r="F204" s="202" t="s">
        <v>372</v>
      </c>
      <c r="G204" s="203" t="s">
        <v>112</v>
      </c>
      <c r="H204" s="204">
        <v>10</v>
      </c>
      <c r="I204" s="205"/>
      <c r="J204" s="206">
        <f>ROUND(I204*H204,2)</f>
        <v>0</v>
      </c>
      <c r="K204" s="207"/>
      <c r="L204" s="208"/>
      <c r="M204" s="209" t="s">
        <v>1</v>
      </c>
      <c r="N204" s="210" t="s">
        <v>42</v>
      </c>
      <c r="O204" s="87"/>
      <c r="P204" s="211">
        <f>O204*H204</f>
        <v>0</v>
      </c>
      <c r="Q204" s="211">
        <v>0</v>
      </c>
      <c r="R204" s="211">
        <f>Q204*H204</f>
        <v>0</v>
      </c>
      <c r="S204" s="211">
        <v>0</v>
      </c>
      <c r="T204" s="212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13" t="s">
        <v>113</v>
      </c>
      <c r="AT204" s="213" t="s">
        <v>110</v>
      </c>
      <c r="AU204" s="213" t="s">
        <v>82</v>
      </c>
      <c r="AY204" s="13" t="s">
        <v>109</v>
      </c>
      <c r="BE204" s="214">
        <f>IF(N204="základní",J204,0)</f>
        <v>0</v>
      </c>
      <c r="BF204" s="214">
        <f>IF(N204="snížená",J204,0)</f>
        <v>0</v>
      </c>
      <c r="BG204" s="214">
        <f>IF(N204="zákl. přenesená",J204,0)</f>
        <v>0</v>
      </c>
      <c r="BH204" s="214">
        <f>IF(N204="sníž. přenesená",J204,0)</f>
        <v>0</v>
      </c>
      <c r="BI204" s="214">
        <f>IF(N204="nulová",J204,0)</f>
        <v>0</v>
      </c>
      <c r="BJ204" s="13" t="s">
        <v>82</v>
      </c>
      <c r="BK204" s="214">
        <f>ROUND(I204*H204,2)</f>
        <v>0</v>
      </c>
      <c r="BL204" s="13" t="s">
        <v>114</v>
      </c>
      <c r="BM204" s="213" t="s">
        <v>373</v>
      </c>
    </row>
    <row r="205" s="2" customFormat="1" ht="16.5" customHeight="1">
      <c r="A205" s="34"/>
      <c r="B205" s="35"/>
      <c r="C205" s="200" t="s">
        <v>374</v>
      </c>
      <c r="D205" s="200" t="s">
        <v>110</v>
      </c>
      <c r="E205" s="201" t="s">
        <v>374</v>
      </c>
      <c r="F205" s="202" t="s">
        <v>375</v>
      </c>
      <c r="G205" s="203" t="s">
        <v>112</v>
      </c>
      <c r="H205" s="204">
        <v>5</v>
      </c>
      <c r="I205" s="205"/>
      <c r="J205" s="206">
        <f>ROUND(I205*H205,2)</f>
        <v>0</v>
      </c>
      <c r="K205" s="207"/>
      <c r="L205" s="208"/>
      <c r="M205" s="209" t="s">
        <v>1</v>
      </c>
      <c r="N205" s="210" t="s">
        <v>42</v>
      </c>
      <c r="O205" s="87"/>
      <c r="P205" s="211">
        <f>O205*H205</f>
        <v>0</v>
      </c>
      <c r="Q205" s="211">
        <v>0</v>
      </c>
      <c r="R205" s="211">
        <f>Q205*H205</f>
        <v>0</v>
      </c>
      <c r="S205" s="211">
        <v>0</v>
      </c>
      <c r="T205" s="212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13" t="s">
        <v>113</v>
      </c>
      <c r="AT205" s="213" t="s">
        <v>110</v>
      </c>
      <c r="AU205" s="213" t="s">
        <v>82</v>
      </c>
      <c r="AY205" s="13" t="s">
        <v>109</v>
      </c>
      <c r="BE205" s="214">
        <f>IF(N205="základní",J205,0)</f>
        <v>0</v>
      </c>
      <c r="BF205" s="214">
        <f>IF(N205="snížená",J205,0)</f>
        <v>0</v>
      </c>
      <c r="BG205" s="214">
        <f>IF(N205="zákl. přenesená",J205,0)</f>
        <v>0</v>
      </c>
      <c r="BH205" s="214">
        <f>IF(N205="sníž. přenesená",J205,0)</f>
        <v>0</v>
      </c>
      <c r="BI205" s="214">
        <f>IF(N205="nulová",J205,0)</f>
        <v>0</v>
      </c>
      <c r="BJ205" s="13" t="s">
        <v>82</v>
      </c>
      <c r="BK205" s="214">
        <f>ROUND(I205*H205,2)</f>
        <v>0</v>
      </c>
      <c r="BL205" s="13" t="s">
        <v>114</v>
      </c>
      <c r="BM205" s="213" t="s">
        <v>376</v>
      </c>
    </row>
    <row r="206" s="2" customFormat="1" ht="16.5" customHeight="1">
      <c r="A206" s="34"/>
      <c r="B206" s="35"/>
      <c r="C206" s="200" t="s">
        <v>377</v>
      </c>
      <c r="D206" s="200" t="s">
        <v>110</v>
      </c>
      <c r="E206" s="201" t="s">
        <v>377</v>
      </c>
      <c r="F206" s="202" t="s">
        <v>378</v>
      </c>
      <c r="G206" s="203" t="s">
        <v>112</v>
      </c>
      <c r="H206" s="204">
        <v>10</v>
      </c>
      <c r="I206" s="205"/>
      <c r="J206" s="206">
        <f>ROUND(I206*H206,2)</f>
        <v>0</v>
      </c>
      <c r="K206" s="207"/>
      <c r="L206" s="208"/>
      <c r="M206" s="209" t="s">
        <v>1</v>
      </c>
      <c r="N206" s="210" t="s">
        <v>42</v>
      </c>
      <c r="O206" s="87"/>
      <c r="P206" s="211">
        <f>O206*H206</f>
        <v>0</v>
      </c>
      <c r="Q206" s="211">
        <v>0</v>
      </c>
      <c r="R206" s="211">
        <f>Q206*H206</f>
        <v>0</v>
      </c>
      <c r="S206" s="211">
        <v>0</v>
      </c>
      <c r="T206" s="212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13" t="s">
        <v>113</v>
      </c>
      <c r="AT206" s="213" t="s">
        <v>110</v>
      </c>
      <c r="AU206" s="213" t="s">
        <v>82</v>
      </c>
      <c r="AY206" s="13" t="s">
        <v>109</v>
      </c>
      <c r="BE206" s="214">
        <f>IF(N206="základní",J206,0)</f>
        <v>0</v>
      </c>
      <c r="BF206" s="214">
        <f>IF(N206="snížená",J206,0)</f>
        <v>0</v>
      </c>
      <c r="BG206" s="214">
        <f>IF(N206="zákl. přenesená",J206,0)</f>
        <v>0</v>
      </c>
      <c r="BH206" s="214">
        <f>IF(N206="sníž. přenesená",J206,0)</f>
        <v>0</v>
      </c>
      <c r="BI206" s="214">
        <f>IF(N206="nulová",J206,0)</f>
        <v>0</v>
      </c>
      <c r="BJ206" s="13" t="s">
        <v>82</v>
      </c>
      <c r="BK206" s="214">
        <f>ROUND(I206*H206,2)</f>
        <v>0</v>
      </c>
      <c r="BL206" s="13" t="s">
        <v>114</v>
      </c>
      <c r="BM206" s="213" t="s">
        <v>379</v>
      </c>
    </row>
    <row r="207" s="2" customFormat="1" ht="16.5" customHeight="1">
      <c r="A207" s="34"/>
      <c r="B207" s="35"/>
      <c r="C207" s="200" t="s">
        <v>380</v>
      </c>
      <c r="D207" s="200" t="s">
        <v>110</v>
      </c>
      <c r="E207" s="201" t="s">
        <v>380</v>
      </c>
      <c r="F207" s="202" t="s">
        <v>381</v>
      </c>
      <c r="G207" s="203" t="s">
        <v>112</v>
      </c>
      <c r="H207" s="204">
        <v>10</v>
      </c>
      <c r="I207" s="205"/>
      <c r="J207" s="206">
        <f>ROUND(I207*H207,2)</f>
        <v>0</v>
      </c>
      <c r="K207" s="207"/>
      <c r="L207" s="208"/>
      <c r="M207" s="209" t="s">
        <v>1</v>
      </c>
      <c r="N207" s="210" t="s">
        <v>42</v>
      </c>
      <c r="O207" s="87"/>
      <c r="P207" s="211">
        <f>O207*H207</f>
        <v>0</v>
      </c>
      <c r="Q207" s="211">
        <v>0</v>
      </c>
      <c r="R207" s="211">
        <f>Q207*H207</f>
        <v>0</v>
      </c>
      <c r="S207" s="211">
        <v>0</v>
      </c>
      <c r="T207" s="212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13" t="s">
        <v>113</v>
      </c>
      <c r="AT207" s="213" t="s">
        <v>110</v>
      </c>
      <c r="AU207" s="213" t="s">
        <v>82</v>
      </c>
      <c r="AY207" s="13" t="s">
        <v>109</v>
      </c>
      <c r="BE207" s="214">
        <f>IF(N207="základní",J207,0)</f>
        <v>0</v>
      </c>
      <c r="BF207" s="214">
        <f>IF(N207="snížená",J207,0)</f>
        <v>0</v>
      </c>
      <c r="BG207" s="214">
        <f>IF(N207="zákl. přenesená",J207,0)</f>
        <v>0</v>
      </c>
      <c r="BH207" s="214">
        <f>IF(N207="sníž. přenesená",J207,0)</f>
        <v>0</v>
      </c>
      <c r="BI207" s="214">
        <f>IF(N207="nulová",J207,0)</f>
        <v>0</v>
      </c>
      <c r="BJ207" s="13" t="s">
        <v>82</v>
      </c>
      <c r="BK207" s="214">
        <f>ROUND(I207*H207,2)</f>
        <v>0</v>
      </c>
      <c r="BL207" s="13" t="s">
        <v>114</v>
      </c>
      <c r="BM207" s="213" t="s">
        <v>382</v>
      </c>
    </row>
    <row r="208" s="2" customFormat="1" ht="16.5" customHeight="1">
      <c r="A208" s="34"/>
      <c r="B208" s="35"/>
      <c r="C208" s="200" t="s">
        <v>383</v>
      </c>
      <c r="D208" s="200" t="s">
        <v>110</v>
      </c>
      <c r="E208" s="201" t="s">
        <v>383</v>
      </c>
      <c r="F208" s="202" t="s">
        <v>384</v>
      </c>
      <c r="G208" s="203" t="s">
        <v>112</v>
      </c>
      <c r="H208" s="204">
        <v>10</v>
      </c>
      <c r="I208" s="205"/>
      <c r="J208" s="206">
        <f>ROUND(I208*H208,2)</f>
        <v>0</v>
      </c>
      <c r="K208" s="207"/>
      <c r="L208" s="208"/>
      <c r="M208" s="209" t="s">
        <v>1</v>
      </c>
      <c r="N208" s="210" t="s">
        <v>42</v>
      </c>
      <c r="O208" s="87"/>
      <c r="P208" s="211">
        <f>O208*H208</f>
        <v>0</v>
      </c>
      <c r="Q208" s="211">
        <v>0</v>
      </c>
      <c r="R208" s="211">
        <f>Q208*H208</f>
        <v>0</v>
      </c>
      <c r="S208" s="211">
        <v>0</v>
      </c>
      <c r="T208" s="212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13" t="s">
        <v>113</v>
      </c>
      <c r="AT208" s="213" t="s">
        <v>110</v>
      </c>
      <c r="AU208" s="213" t="s">
        <v>82</v>
      </c>
      <c r="AY208" s="13" t="s">
        <v>109</v>
      </c>
      <c r="BE208" s="214">
        <f>IF(N208="základní",J208,0)</f>
        <v>0</v>
      </c>
      <c r="BF208" s="214">
        <f>IF(N208="snížená",J208,0)</f>
        <v>0</v>
      </c>
      <c r="BG208" s="214">
        <f>IF(N208="zákl. přenesená",J208,0)</f>
        <v>0</v>
      </c>
      <c r="BH208" s="214">
        <f>IF(N208="sníž. přenesená",J208,0)</f>
        <v>0</v>
      </c>
      <c r="BI208" s="214">
        <f>IF(N208="nulová",J208,0)</f>
        <v>0</v>
      </c>
      <c r="BJ208" s="13" t="s">
        <v>82</v>
      </c>
      <c r="BK208" s="214">
        <f>ROUND(I208*H208,2)</f>
        <v>0</v>
      </c>
      <c r="BL208" s="13" t="s">
        <v>114</v>
      </c>
      <c r="BM208" s="213" t="s">
        <v>385</v>
      </c>
    </row>
    <row r="209" s="2" customFormat="1" ht="16.5" customHeight="1">
      <c r="A209" s="34"/>
      <c r="B209" s="35"/>
      <c r="C209" s="200" t="s">
        <v>386</v>
      </c>
      <c r="D209" s="200" t="s">
        <v>110</v>
      </c>
      <c r="E209" s="201" t="s">
        <v>386</v>
      </c>
      <c r="F209" s="202" t="s">
        <v>387</v>
      </c>
      <c r="G209" s="203" t="s">
        <v>112</v>
      </c>
      <c r="H209" s="204">
        <v>5</v>
      </c>
      <c r="I209" s="205"/>
      <c r="J209" s="206">
        <f>ROUND(I209*H209,2)</f>
        <v>0</v>
      </c>
      <c r="K209" s="207"/>
      <c r="L209" s="208"/>
      <c r="M209" s="209" t="s">
        <v>1</v>
      </c>
      <c r="N209" s="210" t="s">
        <v>42</v>
      </c>
      <c r="O209" s="87"/>
      <c r="P209" s="211">
        <f>O209*H209</f>
        <v>0</v>
      </c>
      <c r="Q209" s="211">
        <v>0</v>
      </c>
      <c r="R209" s="211">
        <f>Q209*H209</f>
        <v>0</v>
      </c>
      <c r="S209" s="211">
        <v>0</v>
      </c>
      <c r="T209" s="212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13" t="s">
        <v>113</v>
      </c>
      <c r="AT209" s="213" t="s">
        <v>110</v>
      </c>
      <c r="AU209" s="213" t="s">
        <v>82</v>
      </c>
      <c r="AY209" s="13" t="s">
        <v>109</v>
      </c>
      <c r="BE209" s="214">
        <f>IF(N209="základní",J209,0)</f>
        <v>0</v>
      </c>
      <c r="BF209" s="214">
        <f>IF(N209="snížená",J209,0)</f>
        <v>0</v>
      </c>
      <c r="BG209" s="214">
        <f>IF(N209="zákl. přenesená",J209,0)</f>
        <v>0</v>
      </c>
      <c r="BH209" s="214">
        <f>IF(N209="sníž. přenesená",J209,0)</f>
        <v>0</v>
      </c>
      <c r="BI209" s="214">
        <f>IF(N209="nulová",J209,0)</f>
        <v>0</v>
      </c>
      <c r="BJ209" s="13" t="s">
        <v>82</v>
      </c>
      <c r="BK209" s="214">
        <f>ROUND(I209*H209,2)</f>
        <v>0</v>
      </c>
      <c r="BL209" s="13" t="s">
        <v>114</v>
      </c>
      <c r="BM209" s="213" t="s">
        <v>388</v>
      </c>
    </row>
    <row r="210" s="2" customFormat="1" ht="16.5" customHeight="1">
      <c r="A210" s="34"/>
      <c r="B210" s="35"/>
      <c r="C210" s="200" t="s">
        <v>389</v>
      </c>
      <c r="D210" s="200" t="s">
        <v>110</v>
      </c>
      <c r="E210" s="201" t="s">
        <v>389</v>
      </c>
      <c r="F210" s="202" t="s">
        <v>390</v>
      </c>
      <c r="G210" s="203" t="s">
        <v>112</v>
      </c>
      <c r="H210" s="204">
        <v>5</v>
      </c>
      <c r="I210" s="205"/>
      <c r="J210" s="206">
        <f>ROUND(I210*H210,2)</f>
        <v>0</v>
      </c>
      <c r="K210" s="207"/>
      <c r="L210" s="208"/>
      <c r="M210" s="209" t="s">
        <v>1</v>
      </c>
      <c r="N210" s="210" t="s">
        <v>42</v>
      </c>
      <c r="O210" s="87"/>
      <c r="P210" s="211">
        <f>O210*H210</f>
        <v>0</v>
      </c>
      <c r="Q210" s="211">
        <v>0</v>
      </c>
      <c r="R210" s="211">
        <f>Q210*H210</f>
        <v>0</v>
      </c>
      <c r="S210" s="211">
        <v>0</v>
      </c>
      <c r="T210" s="212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13" t="s">
        <v>113</v>
      </c>
      <c r="AT210" s="213" t="s">
        <v>110</v>
      </c>
      <c r="AU210" s="213" t="s">
        <v>82</v>
      </c>
      <c r="AY210" s="13" t="s">
        <v>109</v>
      </c>
      <c r="BE210" s="214">
        <f>IF(N210="základní",J210,0)</f>
        <v>0</v>
      </c>
      <c r="BF210" s="214">
        <f>IF(N210="snížená",J210,0)</f>
        <v>0</v>
      </c>
      <c r="BG210" s="214">
        <f>IF(N210="zákl. přenesená",J210,0)</f>
        <v>0</v>
      </c>
      <c r="BH210" s="214">
        <f>IF(N210="sníž. přenesená",J210,0)</f>
        <v>0</v>
      </c>
      <c r="BI210" s="214">
        <f>IF(N210="nulová",J210,0)</f>
        <v>0</v>
      </c>
      <c r="BJ210" s="13" t="s">
        <v>82</v>
      </c>
      <c r="BK210" s="214">
        <f>ROUND(I210*H210,2)</f>
        <v>0</v>
      </c>
      <c r="BL210" s="13" t="s">
        <v>114</v>
      </c>
      <c r="BM210" s="213" t="s">
        <v>391</v>
      </c>
    </row>
    <row r="211" s="2" customFormat="1" ht="16.5" customHeight="1">
      <c r="A211" s="34"/>
      <c r="B211" s="35"/>
      <c r="C211" s="200" t="s">
        <v>392</v>
      </c>
      <c r="D211" s="200" t="s">
        <v>110</v>
      </c>
      <c r="E211" s="201" t="s">
        <v>392</v>
      </c>
      <c r="F211" s="202" t="s">
        <v>393</v>
      </c>
      <c r="G211" s="203" t="s">
        <v>112</v>
      </c>
      <c r="H211" s="204">
        <v>10</v>
      </c>
      <c r="I211" s="205"/>
      <c r="J211" s="206">
        <f>ROUND(I211*H211,2)</f>
        <v>0</v>
      </c>
      <c r="K211" s="207"/>
      <c r="L211" s="208"/>
      <c r="M211" s="209" t="s">
        <v>1</v>
      </c>
      <c r="N211" s="210" t="s">
        <v>42</v>
      </c>
      <c r="O211" s="87"/>
      <c r="P211" s="211">
        <f>O211*H211</f>
        <v>0</v>
      </c>
      <c r="Q211" s="211">
        <v>0</v>
      </c>
      <c r="R211" s="211">
        <f>Q211*H211</f>
        <v>0</v>
      </c>
      <c r="S211" s="211">
        <v>0</v>
      </c>
      <c r="T211" s="212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13" t="s">
        <v>113</v>
      </c>
      <c r="AT211" s="213" t="s">
        <v>110</v>
      </c>
      <c r="AU211" s="213" t="s">
        <v>82</v>
      </c>
      <c r="AY211" s="13" t="s">
        <v>109</v>
      </c>
      <c r="BE211" s="214">
        <f>IF(N211="základní",J211,0)</f>
        <v>0</v>
      </c>
      <c r="BF211" s="214">
        <f>IF(N211="snížená",J211,0)</f>
        <v>0</v>
      </c>
      <c r="BG211" s="214">
        <f>IF(N211="zákl. přenesená",J211,0)</f>
        <v>0</v>
      </c>
      <c r="BH211" s="214">
        <f>IF(N211="sníž. přenesená",J211,0)</f>
        <v>0</v>
      </c>
      <c r="BI211" s="214">
        <f>IF(N211="nulová",J211,0)</f>
        <v>0</v>
      </c>
      <c r="BJ211" s="13" t="s">
        <v>82</v>
      </c>
      <c r="BK211" s="214">
        <f>ROUND(I211*H211,2)</f>
        <v>0</v>
      </c>
      <c r="BL211" s="13" t="s">
        <v>114</v>
      </c>
      <c r="BM211" s="213" t="s">
        <v>394</v>
      </c>
    </row>
    <row r="212" s="2" customFormat="1" ht="16.5" customHeight="1">
      <c r="A212" s="34"/>
      <c r="B212" s="35"/>
      <c r="C212" s="200" t="s">
        <v>395</v>
      </c>
      <c r="D212" s="200" t="s">
        <v>110</v>
      </c>
      <c r="E212" s="201" t="s">
        <v>395</v>
      </c>
      <c r="F212" s="202" t="s">
        <v>396</v>
      </c>
      <c r="G212" s="203" t="s">
        <v>112</v>
      </c>
      <c r="H212" s="204">
        <v>10</v>
      </c>
      <c r="I212" s="205"/>
      <c r="J212" s="206">
        <f>ROUND(I212*H212,2)</f>
        <v>0</v>
      </c>
      <c r="K212" s="207"/>
      <c r="L212" s="208"/>
      <c r="M212" s="209" t="s">
        <v>1</v>
      </c>
      <c r="N212" s="210" t="s">
        <v>42</v>
      </c>
      <c r="O212" s="87"/>
      <c r="P212" s="211">
        <f>O212*H212</f>
        <v>0</v>
      </c>
      <c r="Q212" s="211">
        <v>0</v>
      </c>
      <c r="R212" s="211">
        <f>Q212*H212</f>
        <v>0</v>
      </c>
      <c r="S212" s="211">
        <v>0</v>
      </c>
      <c r="T212" s="212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13" t="s">
        <v>113</v>
      </c>
      <c r="AT212" s="213" t="s">
        <v>110</v>
      </c>
      <c r="AU212" s="213" t="s">
        <v>82</v>
      </c>
      <c r="AY212" s="13" t="s">
        <v>109</v>
      </c>
      <c r="BE212" s="214">
        <f>IF(N212="základní",J212,0)</f>
        <v>0</v>
      </c>
      <c r="BF212" s="214">
        <f>IF(N212="snížená",J212,0)</f>
        <v>0</v>
      </c>
      <c r="BG212" s="214">
        <f>IF(N212="zákl. přenesená",J212,0)</f>
        <v>0</v>
      </c>
      <c r="BH212" s="214">
        <f>IF(N212="sníž. přenesená",J212,0)</f>
        <v>0</v>
      </c>
      <c r="BI212" s="214">
        <f>IF(N212="nulová",J212,0)</f>
        <v>0</v>
      </c>
      <c r="BJ212" s="13" t="s">
        <v>82</v>
      </c>
      <c r="BK212" s="214">
        <f>ROUND(I212*H212,2)</f>
        <v>0</v>
      </c>
      <c r="BL212" s="13" t="s">
        <v>114</v>
      </c>
      <c r="BM212" s="213" t="s">
        <v>397</v>
      </c>
    </row>
    <row r="213" s="2" customFormat="1" ht="16.5" customHeight="1">
      <c r="A213" s="34"/>
      <c r="B213" s="35"/>
      <c r="C213" s="200" t="s">
        <v>398</v>
      </c>
      <c r="D213" s="200" t="s">
        <v>110</v>
      </c>
      <c r="E213" s="201" t="s">
        <v>398</v>
      </c>
      <c r="F213" s="202" t="s">
        <v>399</v>
      </c>
      <c r="G213" s="203" t="s">
        <v>112</v>
      </c>
      <c r="H213" s="204">
        <v>10</v>
      </c>
      <c r="I213" s="205"/>
      <c r="J213" s="206">
        <f>ROUND(I213*H213,2)</f>
        <v>0</v>
      </c>
      <c r="K213" s="207"/>
      <c r="L213" s="208"/>
      <c r="M213" s="209" t="s">
        <v>1</v>
      </c>
      <c r="N213" s="210" t="s">
        <v>42</v>
      </c>
      <c r="O213" s="87"/>
      <c r="P213" s="211">
        <f>O213*H213</f>
        <v>0</v>
      </c>
      <c r="Q213" s="211">
        <v>0</v>
      </c>
      <c r="R213" s="211">
        <f>Q213*H213</f>
        <v>0</v>
      </c>
      <c r="S213" s="211">
        <v>0</v>
      </c>
      <c r="T213" s="212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13" t="s">
        <v>113</v>
      </c>
      <c r="AT213" s="213" t="s">
        <v>110</v>
      </c>
      <c r="AU213" s="213" t="s">
        <v>82</v>
      </c>
      <c r="AY213" s="13" t="s">
        <v>109</v>
      </c>
      <c r="BE213" s="214">
        <f>IF(N213="základní",J213,0)</f>
        <v>0</v>
      </c>
      <c r="BF213" s="214">
        <f>IF(N213="snížená",J213,0)</f>
        <v>0</v>
      </c>
      <c r="BG213" s="214">
        <f>IF(N213="zákl. přenesená",J213,0)</f>
        <v>0</v>
      </c>
      <c r="BH213" s="214">
        <f>IF(N213="sníž. přenesená",J213,0)</f>
        <v>0</v>
      </c>
      <c r="BI213" s="214">
        <f>IF(N213="nulová",J213,0)</f>
        <v>0</v>
      </c>
      <c r="BJ213" s="13" t="s">
        <v>82</v>
      </c>
      <c r="BK213" s="214">
        <f>ROUND(I213*H213,2)</f>
        <v>0</v>
      </c>
      <c r="BL213" s="13" t="s">
        <v>114</v>
      </c>
      <c r="BM213" s="213" t="s">
        <v>400</v>
      </c>
    </row>
    <row r="214" s="2" customFormat="1" ht="16.5" customHeight="1">
      <c r="A214" s="34"/>
      <c r="B214" s="35"/>
      <c r="C214" s="200" t="s">
        <v>401</v>
      </c>
      <c r="D214" s="200" t="s">
        <v>110</v>
      </c>
      <c r="E214" s="201" t="s">
        <v>401</v>
      </c>
      <c r="F214" s="202" t="s">
        <v>402</v>
      </c>
      <c r="G214" s="203" t="s">
        <v>112</v>
      </c>
      <c r="H214" s="204">
        <v>10</v>
      </c>
      <c r="I214" s="205"/>
      <c r="J214" s="206">
        <f>ROUND(I214*H214,2)</f>
        <v>0</v>
      </c>
      <c r="K214" s="207"/>
      <c r="L214" s="208"/>
      <c r="M214" s="209" t="s">
        <v>1</v>
      </c>
      <c r="N214" s="210" t="s">
        <v>42</v>
      </c>
      <c r="O214" s="87"/>
      <c r="P214" s="211">
        <f>O214*H214</f>
        <v>0</v>
      </c>
      <c r="Q214" s="211">
        <v>0</v>
      </c>
      <c r="R214" s="211">
        <f>Q214*H214</f>
        <v>0</v>
      </c>
      <c r="S214" s="211">
        <v>0</v>
      </c>
      <c r="T214" s="212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13" t="s">
        <v>113</v>
      </c>
      <c r="AT214" s="213" t="s">
        <v>110</v>
      </c>
      <c r="AU214" s="213" t="s">
        <v>82</v>
      </c>
      <c r="AY214" s="13" t="s">
        <v>109</v>
      </c>
      <c r="BE214" s="214">
        <f>IF(N214="základní",J214,0)</f>
        <v>0</v>
      </c>
      <c r="BF214" s="214">
        <f>IF(N214="snížená",J214,0)</f>
        <v>0</v>
      </c>
      <c r="BG214" s="214">
        <f>IF(N214="zákl. přenesená",J214,0)</f>
        <v>0</v>
      </c>
      <c r="BH214" s="214">
        <f>IF(N214="sníž. přenesená",J214,0)</f>
        <v>0</v>
      </c>
      <c r="BI214" s="214">
        <f>IF(N214="nulová",J214,0)</f>
        <v>0</v>
      </c>
      <c r="BJ214" s="13" t="s">
        <v>82</v>
      </c>
      <c r="BK214" s="214">
        <f>ROUND(I214*H214,2)</f>
        <v>0</v>
      </c>
      <c r="BL214" s="13" t="s">
        <v>114</v>
      </c>
      <c r="BM214" s="213" t="s">
        <v>403</v>
      </c>
    </row>
    <row r="215" s="2" customFormat="1" ht="16.5" customHeight="1">
      <c r="A215" s="34"/>
      <c r="B215" s="35"/>
      <c r="C215" s="200" t="s">
        <v>404</v>
      </c>
      <c r="D215" s="200" t="s">
        <v>110</v>
      </c>
      <c r="E215" s="201" t="s">
        <v>404</v>
      </c>
      <c r="F215" s="202" t="s">
        <v>405</v>
      </c>
      <c r="G215" s="203" t="s">
        <v>112</v>
      </c>
      <c r="H215" s="204">
        <v>10</v>
      </c>
      <c r="I215" s="205"/>
      <c r="J215" s="206">
        <f>ROUND(I215*H215,2)</f>
        <v>0</v>
      </c>
      <c r="K215" s="207"/>
      <c r="L215" s="208"/>
      <c r="M215" s="209" t="s">
        <v>1</v>
      </c>
      <c r="N215" s="210" t="s">
        <v>42</v>
      </c>
      <c r="O215" s="87"/>
      <c r="P215" s="211">
        <f>O215*H215</f>
        <v>0</v>
      </c>
      <c r="Q215" s="211">
        <v>0</v>
      </c>
      <c r="R215" s="211">
        <f>Q215*H215</f>
        <v>0</v>
      </c>
      <c r="S215" s="211">
        <v>0</v>
      </c>
      <c r="T215" s="212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13" t="s">
        <v>113</v>
      </c>
      <c r="AT215" s="213" t="s">
        <v>110</v>
      </c>
      <c r="AU215" s="213" t="s">
        <v>82</v>
      </c>
      <c r="AY215" s="13" t="s">
        <v>109</v>
      </c>
      <c r="BE215" s="214">
        <f>IF(N215="základní",J215,0)</f>
        <v>0</v>
      </c>
      <c r="BF215" s="214">
        <f>IF(N215="snížená",J215,0)</f>
        <v>0</v>
      </c>
      <c r="BG215" s="214">
        <f>IF(N215="zákl. přenesená",J215,0)</f>
        <v>0</v>
      </c>
      <c r="BH215" s="214">
        <f>IF(N215="sníž. přenesená",J215,0)</f>
        <v>0</v>
      </c>
      <c r="BI215" s="214">
        <f>IF(N215="nulová",J215,0)</f>
        <v>0</v>
      </c>
      <c r="BJ215" s="13" t="s">
        <v>82</v>
      </c>
      <c r="BK215" s="214">
        <f>ROUND(I215*H215,2)</f>
        <v>0</v>
      </c>
      <c r="BL215" s="13" t="s">
        <v>114</v>
      </c>
      <c r="BM215" s="213" t="s">
        <v>406</v>
      </c>
    </row>
    <row r="216" s="2" customFormat="1" ht="16.5" customHeight="1">
      <c r="A216" s="34"/>
      <c r="B216" s="35"/>
      <c r="C216" s="200" t="s">
        <v>407</v>
      </c>
      <c r="D216" s="200" t="s">
        <v>110</v>
      </c>
      <c r="E216" s="201" t="s">
        <v>407</v>
      </c>
      <c r="F216" s="202" t="s">
        <v>408</v>
      </c>
      <c r="G216" s="203" t="s">
        <v>112</v>
      </c>
      <c r="H216" s="204">
        <v>5</v>
      </c>
      <c r="I216" s="205"/>
      <c r="J216" s="206">
        <f>ROUND(I216*H216,2)</f>
        <v>0</v>
      </c>
      <c r="K216" s="207"/>
      <c r="L216" s="208"/>
      <c r="M216" s="209" t="s">
        <v>1</v>
      </c>
      <c r="N216" s="210" t="s">
        <v>42</v>
      </c>
      <c r="O216" s="87"/>
      <c r="P216" s="211">
        <f>O216*H216</f>
        <v>0</v>
      </c>
      <c r="Q216" s="211">
        <v>0</v>
      </c>
      <c r="R216" s="211">
        <f>Q216*H216</f>
        <v>0</v>
      </c>
      <c r="S216" s="211">
        <v>0</v>
      </c>
      <c r="T216" s="212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13" t="s">
        <v>113</v>
      </c>
      <c r="AT216" s="213" t="s">
        <v>110</v>
      </c>
      <c r="AU216" s="213" t="s">
        <v>82</v>
      </c>
      <c r="AY216" s="13" t="s">
        <v>109</v>
      </c>
      <c r="BE216" s="214">
        <f>IF(N216="základní",J216,0)</f>
        <v>0</v>
      </c>
      <c r="BF216" s="214">
        <f>IF(N216="snížená",J216,0)</f>
        <v>0</v>
      </c>
      <c r="BG216" s="214">
        <f>IF(N216="zákl. přenesená",J216,0)</f>
        <v>0</v>
      </c>
      <c r="BH216" s="214">
        <f>IF(N216="sníž. přenesená",J216,0)</f>
        <v>0</v>
      </c>
      <c r="BI216" s="214">
        <f>IF(N216="nulová",J216,0)</f>
        <v>0</v>
      </c>
      <c r="BJ216" s="13" t="s">
        <v>82</v>
      </c>
      <c r="BK216" s="214">
        <f>ROUND(I216*H216,2)</f>
        <v>0</v>
      </c>
      <c r="BL216" s="13" t="s">
        <v>114</v>
      </c>
      <c r="BM216" s="213" t="s">
        <v>409</v>
      </c>
    </row>
    <row r="217" s="2" customFormat="1" ht="16.5" customHeight="1">
      <c r="A217" s="34"/>
      <c r="B217" s="35"/>
      <c r="C217" s="200" t="s">
        <v>410</v>
      </c>
      <c r="D217" s="200" t="s">
        <v>110</v>
      </c>
      <c r="E217" s="201" t="s">
        <v>410</v>
      </c>
      <c r="F217" s="202" t="s">
        <v>411</v>
      </c>
      <c r="G217" s="203" t="s">
        <v>112</v>
      </c>
      <c r="H217" s="204">
        <v>5</v>
      </c>
      <c r="I217" s="205"/>
      <c r="J217" s="206">
        <f>ROUND(I217*H217,2)</f>
        <v>0</v>
      </c>
      <c r="K217" s="207"/>
      <c r="L217" s="208"/>
      <c r="M217" s="209" t="s">
        <v>1</v>
      </c>
      <c r="N217" s="210" t="s">
        <v>42</v>
      </c>
      <c r="O217" s="87"/>
      <c r="P217" s="211">
        <f>O217*H217</f>
        <v>0</v>
      </c>
      <c r="Q217" s="211">
        <v>0</v>
      </c>
      <c r="R217" s="211">
        <f>Q217*H217</f>
        <v>0</v>
      </c>
      <c r="S217" s="211">
        <v>0</v>
      </c>
      <c r="T217" s="212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13" t="s">
        <v>113</v>
      </c>
      <c r="AT217" s="213" t="s">
        <v>110</v>
      </c>
      <c r="AU217" s="213" t="s">
        <v>82</v>
      </c>
      <c r="AY217" s="13" t="s">
        <v>109</v>
      </c>
      <c r="BE217" s="214">
        <f>IF(N217="základní",J217,0)</f>
        <v>0</v>
      </c>
      <c r="BF217" s="214">
        <f>IF(N217="snížená",J217,0)</f>
        <v>0</v>
      </c>
      <c r="BG217" s="214">
        <f>IF(N217="zákl. přenesená",J217,0)</f>
        <v>0</v>
      </c>
      <c r="BH217" s="214">
        <f>IF(N217="sníž. přenesená",J217,0)</f>
        <v>0</v>
      </c>
      <c r="BI217" s="214">
        <f>IF(N217="nulová",J217,0)</f>
        <v>0</v>
      </c>
      <c r="BJ217" s="13" t="s">
        <v>82</v>
      </c>
      <c r="BK217" s="214">
        <f>ROUND(I217*H217,2)</f>
        <v>0</v>
      </c>
      <c r="BL217" s="13" t="s">
        <v>114</v>
      </c>
      <c r="BM217" s="213" t="s">
        <v>412</v>
      </c>
    </row>
    <row r="218" s="2" customFormat="1" ht="16.5" customHeight="1">
      <c r="A218" s="34"/>
      <c r="B218" s="35"/>
      <c r="C218" s="200" t="s">
        <v>413</v>
      </c>
      <c r="D218" s="200" t="s">
        <v>110</v>
      </c>
      <c r="E218" s="201" t="s">
        <v>413</v>
      </c>
      <c r="F218" s="202" t="s">
        <v>414</v>
      </c>
      <c r="G218" s="203" t="s">
        <v>112</v>
      </c>
      <c r="H218" s="204">
        <v>5</v>
      </c>
      <c r="I218" s="205"/>
      <c r="J218" s="206">
        <f>ROUND(I218*H218,2)</f>
        <v>0</v>
      </c>
      <c r="K218" s="207"/>
      <c r="L218" s="208"/>
      <c r="M218" s="209" t="s">
        <v>1</v>
      </c>
      <c r="N218" s="210" t="s">
        <v>42</v>
      </c>
      <c r="O218" s="87"/>
      <c r="P218" s="211">
        <f>O218*H218</f>
        <v>0</v>
      </c>
      <c r="Q218" s="211">
        <v>0</v>
      </c>
      <c r="R218" s="211">
        <f>Q218*H218</f>
        <v>0</v>
      </c>
      <c r="S218" s="211">
        <v>0</v>
      </c>
      <c r="T218" s="212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13" t="s">
        <v>113</v>
      </c>
      <c r="AT218" s="213" t="s">
        <v>110</v>
      </c>
      <c r="AU218" s="213" t="s">
        <v>82</v>
      </c>
      <c r="AY218" s="13" t="s">
        <v>109</v>
      </c>
      <c r="BE218" s="214">
        <f>IF(N218="základní",J218,0)</f>
        <v>0</v>
      </c>
      <c r="BF218" s="214">
        <f>IF(N218="snížená",J218,0)</f>
        <v>0</v>
      </c>
      <c r="BG218" s="214">
        <f>IF(N218="zákl. přenesená",J218,0)</f>
        <v>0</v>
      </c>
      <c r="BH218" s="214">
        <f>IF(N218="sníž. přenesená",J218,0)</f>
        <v>0</v>
      </c>
      <c r="BI218" s="214">
        <f>IF(N218="nulová",J218,0)</f>
        <v>0</v>
      </c>
      <c r="BJ218" s="13" t="s">
        <v>82</v>
      </c>
      <c r="BK218" s="214">
        <f>ROUND(I218*H218,2)</f>
        <v>0</v>
      </c>
      <c r="BL218" s="13" t="s">
        <v>114</v>
      </c>
      <c r="BM218" s="213" t="s">
        <v>415</v>
      </c>
    </row>
    <row r="219" s="2" customFormat="1" ht="16.5" customHeight="1">
      <c r="A219" s="34"/>
      <c r="B219" s="35"/>
      <c r="C219" s="200" t="s">
        <v>416</v>
      </c>
      <c r="D219" s="200" t="s">
        <v>110</v>
      </c>
      <c r="E219" s="201" t="s">
        <v>416</v>
      </c>
      <c r="F219" s="202" t="s">
        <v>417</v>
      </c>
      <c r="G219" s="203" t="s">
        <v>112</v>
      </c>
      <c r="H219" s="204">
        <v>5</v>
      </c>
      <c r="I219" s="205"/>
      <c r="J219" s="206">
        <f>ROUND(I219*H219,2)</f>
        <v>0</v>
      </c>
      <c r="K219" s="207"/>
      <c r="L219" s="208"/>
      <c r="M219" s="209" t="s">
        <v>1</v>
      </c>
      <c r="N219" s="210" t="s">
        <v>42</v>
      </c>
      <c r="O219" s="87"/>
      <c r="P219" s="211">
        <f>O219*H219</f>
        <v>0</v>
      </c>
      <c r="Q219" s="211">
        <v>0</v>
      </c>
      <c r="R219" s="211">
        <f>Q219*H219</f>
        <v>0</v>
      </c>
      <c r="S219" s="211">
        <v>0</v>
      </c>
      <c r="T219" s="212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13" t="s">
        <v>113</v>
      </c>
      <c r="AT219" s="213" t="s">
        <v>110</v>
      </c>
      <c r="AU219" s="213" t="s">
        <v>82</v>
      </c>
      <c r="AY219" s="13" t="s">
        <v>109</v>
      </c>
      <c r="BE219" s="214">
        <f>IF(N219="základní",J219,0)</f>
        <v>0</v>
      </c>
      <c r="BF219" s="214">
        <f>IF(N219="snížená",J219,0)</f>
        <v>0</v>
      </c>
      <c r="BG219" s="214">
        <f>IF(N219="zákl. přenesená",J219,0)</f>
        <v>0</v>
      </c>
      <c r="BH219" s="214">
        <f>IF(N219="sníž. přenesená",J219,0)</f>
        <v>0</v>
      </c>
      <c r="BI219" s="214">
        <f>IF(N219="nulová",J219,0)</f>
        <v>0</v>
      </c>
      <c r="BJ219" s="13" t="s">
        <v>82</v>
      </c>
      <c r="BK219" s="214">
        <f>ROUND(I219*H219,2)</f>
        <v>0</v>
      </c>
      <c r="BL219" s="13" t="s">
        <v>114</v>
      </c>
      <c r="BM219" s="213" t="s">
        <v>418</v>
      </c>
    </row>
    <row r="220" s="2" customFormat="1" ht="16.5" customHeight="1">
      <c r="A220" s="34"/>
      <c r="B220" s="35"/>
      <c r="C220" s="200" t="s">
        <v>419</v>
      </c>
      <c r="D220" s="200" t="s">
        <v>110</v>
      </c>
      <c r="E220" s="201" t="s">
        <v>419</v>
      </c>
      <c r="F220" s="202" t="s">
        <v>420</v>
      </c>
      <c r="G220" s="203" t="s">
        <v>112</v>
      </c>
      <c r="H220" s="204">
        <v>5</v>
      </c>
      <c r="I220" s="205"/>
      <c r="J220" s="206">
        <f>ROUND(I220*H220,2)</f>
        <v>0</v>
      </c>
      <c r="K220" s="207"/>
      <c r="L220" s="208"/>
      <c r="M220" s="209" t="s">
        <v>1</v>
      </c>
      <c r="N220" s="210" t="s">
        <v>42</v>
      </c>
      <c r="O220" s="87"/>
      <c r="P220" s="211">
        <f>O220*H220</f>
        <v>0</v>
      </c>
      <c r="Q220" s="211">
        <v>0</v>
      </c>
      <c r="R220" s="211">
        <f>Q220*H220</f>
        <v>0</v>
      </c>
      <c r="S220" s="211">
        <v>0</v>
      </c>
      <c r="T220" s="212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13" t="s">
        <v>113</v>
      </c>
      <c r="AT220" s="213" t="s">
        <v>110</v>
      </c>
      <c r="AU220" s="213" t="s">
        <v>82</v>
      </c>
      <c r="AY220" s="13" t="s">
        <v>109</v>
      </c>
      <c r="BE220" s="214">
        <f>IF(N220="základní",J220,0)</f>
        <v>0</v>
      </c>
      <c r="BF220" s="214">
        <f>IF(N220="snížená",J220,0)</f>
        <v>0</v>
      </c>
      <c r="BG220" s="214">
        <f>IF(N220="zákl. přenesená",J220,0)</f>
        <v>0</v>
      </c>
      <c r="BH220" s="214">
        <f>IF(N220="sníž. přenesená",J220,0)</f>
        <v>0</v>
      </c>
      <c r="BI220" s="214">
        <f>IF(N220="nulová",J220,0)</f>
        <v>0</v>
      </c>
      <c r="BJ220" s="13" t="s">
        <v>82</v>
      </c>
      <c r="BK220" s="214">
        <f>ROUND(I220*H220,2)</f>
        <v>0</v>
      </c>
      <c r="BL220" s="13" t="s">
        <v>114</v>
      </c>
      <c r="BM220" s="213" t="s">
        <v>421</v>
      </c>
    </row>
    <row r="221" s="2" customFormat="1" ht="16.5" customHeight="1">
      <c r="A221" s="34"/>
      <c r="B221" s="35"/>
      <c r="C221" s="200" t="s">
        <v>422</v>
      </c>
      <c r="D221" s="200" t="s">
        <v>110</v>
      </c>
      <c r="E221" s="201" t="s">
        <v>422</v>
      </c>
      <c r="F221" s="202" t="s">
        <v>423</v>
      </c>
      <c r="G221" s="203" t="s">
        <v>112</v>
      </c>
      <c r="H221" s="204">
        <v>5</v>
      </c>
      <c r="I221" s="205"/>
      <c r="J221" s="206">
        <f>ROUND(I221*H221,2)</f>
        <v>0</v>
      </c>
      <c r="K221" s="207"/>
      <c r="L221" s="208"/>
      <c r="M221" s="209" t="s">
        <v>1</v>
      </c>
      <c r="N221" s="210" t="s">
        <v>42</v>
      </c>
      <c r="O221" s="87"/>
      <c r="P221" s="211">
        <f>O221*H221</f>
        <v>0</v>
      </c>
      <c r="Q221" s="211">
        <v>0</v>
      </c>
      <c r="R221" s="211">
        <f>Q221*H221</f>
        <v>0</v>
      </c>
      <c r="S221" s="211">
        <v>0</v>
      </c>
      <c r="T221" s="212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13" t="s">
        <v>113</v>
      </c>
      <c r="AT221" s="213" t="s">
        <v>110</v>
      </c>
      <c r="AU221" s="213" t="s">
        <v>82</v>
      </c>
      <c r="AY221" s="13" t="s">
        <v>109</v>
      </c>
      <c r="BE221" s="214">
        <f>IF(N221="základní",J221,0)</f>
        <v>0</v>
      </c>
      <c r="BF221" s="214">
        <f>IF(N221="snížená",J221,0)</f>
        <v>0</v>
      </c>
      <c r="BG221" s="214">
        <f>IF(N221="zákl. přenesená",J221,0)</f>
        <v>0</v>
      </c>
      <c r="BH221" s="214">
        <f>IF(N221="sníž. přenesená",J221,0)</f>
        <v>0</v>
      </c>
      <c r="BI221" s="214">
        <f>IF(N221="nulová",J221,0)</f>
        <v>0</v>
      </c>
      <c r="BJ221" s="13" t="s">
        <v>82</v>
      </c>
      <c r="BK221" s="214">
        <f>ROUND(I221*H221,2)</f>
        <v>0</v>
      </c>
      <c r="BL221" s="13" t="s">
        <v>114</v>
      </c>
      <c r="BM221" s="213" t="s">
        <v>424</v>
      </c>
    </row>
    <row r="222" s="2" customFormat="1" ht="16.5" customHeight="1">
      <c r="A222" s="34"/>
      <c r="B222" s="35"/>
      <c r="C222" s="200" t="s">
        <v>425</v>
      </c>
      <c r="D222" s="200" t="s">
        <v>110</v>
      </c>
      <c r="E222" s="201" t="s">
        <v>425</v>
      </c>
      <c r="F222" s="202" t="s">
        <v>426</v>
      </c>
      <c r="G222" s="203" t="s">
        <v>112</v>
      </c>
      <c r="H222" s="204">
        <v>6</v>
      </c>
      <c r="I222" s="205"/>
      <c r="J222" s="206">
        <f>ROUND(I222*H222,2)</f>
        <v>0</v>
      </c>
      <c r="K222" s="207"/>
      <c r="L222" s="208"/>
      <c r="M222" s="209" t="s">
        <v>1</v>
      </c>
      <c r="N222" s="210" t="s">
        <v>42</v>
      </c>
      <c r="O222" s="87"/>
      <c r="P222" s="211">
        <f>O222*H222</f>
        <v>0</v>
      </c>
      <c r="Q222" s="211">
        <v>0</v>
      </c>
      <c r="R222" s="211">
        <f>Q222*H222</f>
        <v>0</v>
      </c>
      <c r="S222" s="211">
        <v>0</v>
      </c>
      <c r="T222" s="212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13" t="s">
        <v>113</v>
      </c>
      <c r="AT222" s="213" t="s">
        <v>110</v>
      </c>
      <c r="AU222" s="213" t="s">
        <v>82</v>
      </c>
      <c r="AY222" s="13" t="s">
        <v>109</v>
      </c>
      <c r="BE222" s="214">
        <f>IF(N222="základní",J222,0)</f>
        <v>0</v>
      </c>
      <c r="BF222" s="214">
        <f>IF(N222="snížená",J222,0)</f>
        <v>0</v>
      </c>
      <c r="BG222" s="214">
        <f>IF(N222="zákl. přenesená",J222,0)</f>
        <v>0</v>
      </c>
      <c r="BH222" s="214">
        <f>IF(N222="sníž. přenesená",J222,0)</f>
        <v>0</v>
      </c>
      <c r="BI222" s="214">
        <f>IF(N222="nulová",J222,0)</f>
        <v>0</v>
      </c>
      <c r="BJ222" s="13" t="s">
        <v>82</v>
      </c>
      <c r="BK222" s="214">
        <f>ROUND(I222*H222,2)</f>
        <v>0</v>
      </c>
      <c r="BL222" s="13" t="s">
        <v>114</v>
      </c>
      <c r="BM222" s="213" t="s">
        <v>427</v>
      </c>
    </row>
    <row r="223" s="2" customFormat="1" ht="16.5" customHeight="1">
      <c r="A223" s="34"/>
      <c r="B223" s="35"/>
      <c r="C223" s="200" t="s">
        <v>428</v>
      </c>
      <c r="D223" s="200" t="s">
        <v>110</v>
      </c>
      <c r="E223" s="201" t="s">
        <v>428</v>
      </c>
      <c r="F223" s="202" t="s">
        <v>429</v>
      </c>
      <c r="G223" s="203" t="s">
        <v>112</v>
      </c>
      <c r="H223" s="204">
        <v>4</v>
      </c>
      <c r="I223" s="205"/>
      <c r="J223" s="206">
        <f>ROUND(I223*H223,2)</f>
        <v>0</v>
      </c>
      <c r="K223" s="207"/>
      <c r="L223" s="208"/>
      <c r="M223" s="209" t="s">
        <v>1</v>
      </c>
      <c r="N223" s="210" t="s">
        <v>42</v>
      </c>
      <c r="O223" s="87"/>
      <c r="P223" s="211">
        <f>O223*H223</f>
        <v>0</v>
      </c>
      <c r="Q223" s="211">
        <v>0</v>
      </c>
      <c r="R223" s="211">
        <f>Q223*H223</f>
        <v>0</v>
      </c>
      <c r="S223" s="211">
        <v>0</v>
      </c>
      <c r="T223" s="212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13" t="s">
        <v>113</v>
      </c>
      <c r="AT223" s="213" t="s">
        <v>110</v>
      </c>
      <c r="AU223" s="213" t="s">
        <v>82</v>
      </c>
      <c r="AY223" s="13" t="s">
        <v>109</v>
      </c>
      <c r="BE223" s="214">
        <f>IF(N223="základní",J223,0)</f>
        <v>0</v>
      </c>
      <c r="BF223" s="214">
        <f>IF(N223="snížená",J223,0)</f>
        <v>0</v>
      </c>
      <c r="BG223" s="214">
        <f>IF(N223="zákl. přenesená",J223,0)</f>
        <v>0</v>
      </c>
      <c r="BH223" s="214">
        <f>IF(N223="sníž. přenesená",J223,0)</f>
        <v>0</v>
      </c>
      <c r="BI223" s="214">
        <f>IF(N223="nulová",J223,0)</f>
        <v>0</v>
      </c>
      <c r="BJ223" s="13" t="s">
        <v>82</v>
      </c>
      <c r="BK223" s="214">
        <f>ROUND(I223*H223,2)</f>
        <v>0</v>
      </c>
      <c r="BL223" s="13" t="s">
        <v>114</v>
      </c>
      <c r="BM223" s="213" t="s">
        <v>430</v>
      </c>
    </row>
    <row r="224" s="2" customFormat="1" ht="16.5" customHeight="1">
      <c r="A224" s="34"/>
      <c r="B224" s="35"/>
      <c r="C224" s="200" t="s">
        <v>431</v>
      </c>
      <c r="D224" s="200" t="s">
        <v>110</v>
      </c>
      <c r="E224" s="201" t="s">
        <v>431</v>
      </c>
      <c r="F224" s="202" t="s">
        <v>432</v>
      </c>
      <c r="G224" s="203" t="s">
        <v>112</v>
      </c>
      <c r="H224" s="204">
        <v>4</v>
      </c>
      <c r="I224" s="205"/>
      <c r="J224" s="206">
        <f>ROUND(I224*H224,2)</f>
        <v>0</v>
      </c>
      <c r="K224" s="207"/>
      <c r="L224" s="208"/>
      <c r="M224" s="209" t="s">
        <v>1</v>
      </c>
      <c r="N224" s="210" t="s">
        <v>42</v>
      </c>
      <c r="O224" s="87"/>
      <c r="P224" s="211">
        <f>O224*H224</f>
        <v>0</v>
      </c>
      <c r="Q224" s="211">
        <v>0</v>
      </c>
      <c r="R224" s="211">
        <f>Q224*H224</f>
        <v>0</v>
      </c>
      <c r="S224" s="211">
        <v>0</v>
      </c>
      <c r="T224" s="212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13" t="s">
        <v>113</v>
      </c>
      <c r="AT224" s="213" t="s">
        <v>110</v>
      </c>
      <c r="AU224" s="213" t="s">
        <v>82</v>
      </c>
      <c r="AY224" s="13" t="s">
        <v>109</v>
      </c>
      <c r="BE224" s="214">
        <f>IF(N224="základní",J224,0)</f>
        <v>0</v>
      </c>
      <c r="BF224" s="214">
        <f>IF(N224="snížená",J224,0)</f>
        <v>0</v>
      </c>
      <c r="BG224" s="214">
        <f>IF(N224="zákl. přenesená",J224,0)</f>
        <v>0</v>
      </c>
      <c r="BH224" s="214">
        <f>IF(N224="sníž. přenesená",J224,0)</f>
        <v>0</v>
      </c>
      <c r="BI224" s="214">
        <f>IF(N224="nulová",J224,0)</f>
        <v>0</v>
      </c>
      <c r="BJ224" s="13" t="s">
        <v>82</v>
      </c>
      <c r="BK224" s="214">
        <f>ROUND(I224*H224,2)</f>
        <v>0</v>
      </c>
      <c r="BL224" s="13" t="s">
        <v>114</v>
      </c>
      <c r="BM224" s="213" t="s">
        <v>433</v>
      </c>
    </row>
    <row r="225" s="2" customFormat="1" ht="16.5" customHeight="1">
      <c r="A225" s="34"/>
      <c r="B225" s="35"/>
      <c r="C225" s="200" t="s">
        <v>434</v>
      </c>
      <c r="D225" s="200" t="s">
        <v>110</v>
      </c>
      <c r="E225" s="201" t="s">
        <v>434</v>
      </c>
      <c r="F225" s="202" t="s">
        <v>435</v>
      </c>
      <c r="G225" s="203" t="s">
        <v>112</v>
      </c>
      <c r="H225" s="204">
        <v>4</v>
      </c>
      <c r="I225" s="205"/>
      <c r="J225" s="206">
        <f>ROUND(I225*H225,2)</f>
        <v>0</v>
      </c>
      <c r="K225" s="207"/>
      <c r="L225" s="208"/>
      <c r="M225" s="209" t="s">
        <v>1</v>
      </c>
      <c r="N225" s="210" t="s">
        <v>42</v>
      </c>
      <c r="O225" s="87"/>
      <c r="P225" s="211">
        <f>O225*H225</f>
        <v>0</v>
      </c>
      <c r="Q225" s="211">
        <v>0</v>
      </c>
      <c r="R225" s="211">
        <f>Q225*H225</f>
        <v>0</v>
      </c>
      <c r="S225" s="211">
        <v>0</v>
      </c>
      <c r="T225" s="212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13" t="s">
        <v>113</v>
      </c>
      <c r="AT225" s="213" t="s">
        <v>110</v>
      </c>
      <c r="AU225" s="213" t="s">
        <v>82</v>
      </c>
      <c r="AY225" s="13" t="s">
        <v>109</v>
      </c>
      <c r="BE225" s="214">
        <f>IF(N225="základní",J225,0)</f>
        <v>0</v>
      </c>
      <c r="BF225" s="214">
        <f>IF(N225="snížená",J225,0)</f>
        <v>0</v>
      </c>
      <c r="BG225" s="214">
        <f>IF(N225="zákl. přenesená",J225,0)</f>
        <v>0</v>
      </c>
      <c r="BH225" s="214">
        <f>IF(N225="sníž. přenesená",J225,0)</f>
        <v>0</v>
      </c>
      <c r="BI225" s="214">
        <f>IF(N225="nulová",J225,0)</f>
        <v>0</v>
      </c>
      <c r="BJ225" s="13" t="s">
        <v>82</v>
      </c>
      <c r="BK225" s="214">
        <f>ROUND(I225*H225,2)</f>
        <v>0</v>
      </c>
      <c r="BL225" s="13" t="s">
        <v>114</v>
      </c>
      <c r="BM225" s="213" t="s">
        <v>436</v>
      </c>
    </row>
    <row r="226" s="2" customFormat="1" ht="16.5" customHeight="1">
      <c r="A226" s="34"/>
      <c r="B226" s="35"/>
      <c r="C226" s="200" t="s">
        <v>437</v>
      </c>
      <c r="D226" s="200" t="s">
        <v>110</v>
      </c>
      <c r="E226" s="201" t="s">
        <v>437</v>
      </c>
      <c r="F226" s="202" t="s">
        <v>438</v>
      </c>
      <c r="G226" s="203" t="s">
        <v>112</v>
      </c>
      <c r="H226" s="204">
        <v>4</v>
      </c>
      <c r="I226" s="205"/>
      <c r="J226" s="206">
        <f>ROUND(I226*H226,2)</f>
        <v>0</v>
      </c>
      <c r="K226" s="207"/>
      <c r="L226" s="208"/>
      <c r="M226" s="209" t="s">
        <v>1</v>
      </c>
      <c r="N226" s="210" t="s">
        <v>42</v>
      </c>
      <c r="O226" s="87"/>
      <c r="P226" s="211">
        <f>O226*H226</f>
        <v>0</v>
      </c>
      <c r="Q226" s="211">
        <v>0</v>
      </c>
      <c r="R226" s="211">
        <f>Q226*H226</f>
        <v>0</v>
      </c>
      <c r="S226" s="211">
        <v>0</v>
      </c>
      <c r="T226" s="212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13" t="s">
        <v>113</v>
      </c>
      <c r="AT226" s="213" t="s">
        <v>110</v>
      </c>
      <c r="AU226" s="213" t="s">
        <v>82</v>
      </c>
      <c r="AY226" s="13" t="s">
        <v>109</v>
      </c>
      <c r="BE226" s="214">
        <f>IF(N226="základní",J226,0)</f>
        <v>0</v>
      </c>
      <c r="BF226" s="214">
        <f>IF(N226="snížená",J226,0)</f>
        <v>0</v>
      </c>
      <c r="BG226" s="214">
        <f>IF(N226="zákl. přenesená",J226,0)</f>
        <v>0</v>
      </c>
      <c r="BH226" s="214">
        <f>IF(N226="sníž. přenesená",J226,0)</f>
        <v>0</v>
      </c>
      <c r="BI226" s="214">
        <f>IF(N226="nulová",J226,0)</f>
        <v>0</v>
      </c>
      <c r="BJ226" s="13" t="s">
        <v>82</v>
      </c>
      <c r="BK226" s="214">
        <f>ROUND(I226*H226,2)</f>
        <v>0</v>
      </c>
      <c r="BL226" s="13" t="s">
        <v>114</v>
      </c>
      <c r="BM226" s="213" t="s">
        <v>439</v>
      </c>
    </row>
    <row r="227" s="2" customFormat="1" ht="16.5" customHeight="1">
      <c r="A227" s="34"/>
      <c r="B227" s="35"/>
      <c r="C227" s="200" t="s">
        <v>440</v>
      </c>
      <c r="D227" s="200" t="s">
        <v>110</v>
      </c>
      <c r="E227" s="201" t="s">
        <v>440</v>
      </c>
      <c r="F227" s="202" t="s">
        <v>441</v>
      </c>
      <c r="G227" s="203" t="s">
        <v>112</v>
      </c>
      <c r="H227" s="204">
        <v>4</v>
      </c>
      <c r="I227" s="205"/>
      <c r="J227" s="206">
        <f>ROUND(I227*H227,2)</f>
        <v>0</v>
      </c>
      <c r="K227" s="207"/>
      <c r="L227" s="208"/>
      <c r="M227" s="209" t="s">
        <v>1</v>
      </c>
      <c r="N227" s="210" t="s">
        <v>42</v>
      </c>
      <c r="O227" s="87"/>
      <c r="P227" s="211">
        <f>O227*H227</f>
        <v>0</v>
      </c>
      <c r="Q227" s="211">
        <v>0</v>
      </c>
      <c r="R227" s="211">
        <f>Q227*H227</f>
        <v>0</v>
      </c>
      <c r="S227" s="211">
        <v>0</v>
      </c>
      <c r="T227" s="212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13" t="s">
        <v>113</v>
      </c>
      <c r="AT227" s="213" t="s">
        <v>110</v>
      </c>
      <c r="AU227" s="213" t="s">
        <v>82</v>
      </c>
      <c r="AY227" s="13" t="s">
        <v>109</v>
      </c>
      <c r="BE227" s="214">
        <f>IF(N227="základní",J227,0)</f>
        <v>0</v>
      </c>
      <c r="BF227" s="214">
        <f>IF(N227="snížená",J227,0)</f>
        <v>0</v>
      </c>
      <c r="BG227" s="214">
        <f>IF(N227="zákl. přenesená",J227,0)</f>
        <v>0</v>
      </c>
      <c r="BH227" s="214">
        <f>IF(N227="sníž. přenesená",J227,0)</f>
        <v>0</v>
      </c>
      <c r="BI227" s="214">
        <f>IF(N227="nulová",J227,0)</f>
        <v>0</v>
      </c>
      <c r="BJ227" s="13" t="s">
        <v>82</v>
      </c>
      <c r="BK227" s="214">
        <f>ROUND(I227*H227,2)</f>
        <v>0</v>
      </c>
      <c r="BL227" s="13" t="s">
        <v>114</v>
      </c>
      <c r="BM227" s="213" t="s">
        <v>442</v>
      </c>
    </row>
    <row r="228" s="2" customFormat="1" ht="16.5" customHeight="1">
      <c r="A228" s="34"/>
      <c r="B228" s="35"/>
      <c r="C228" s="200" t="s">
        <v>443</v>
      </c>
      <c r="D228" s="200" t="s">
        <v>110</v>
      </c>
      <c r="E228" s="201" t="s">
        <v>443</v>
      </c>
      <c r="F228" s="202" t="s">
        <v>444</v>
      </c>
      <c r="G228" s="203" t="s">
        <v>112</v>
      </c>
      <c r="H228" s="204">
        <v>4</v>
      </c>
      <c r="I228" s="205"/>
      <c r="J228" s="206">
        <f>ROUND(I228*H228,2)</f>
        <v>0</v>
      </c>
      <c r="K228" s="207"/>
      <c r="L228" s="208"/>
      <c r="M228" s="209" t="s">
        <v>1</v>
      </c>
      <c r="N228" s="210" t="s">
        <v>42</v>
      </c>
      <c r="O228" s="87"/>
      <c r="P228" s="211">
        <f>O228*H228</f>
        <v>0</v>
      </c>
      <c r="Q228" s="211">
        <v>0</v>
      </c>
      <c r="R228" s="211">
        <f>Q228*H228</f>
        <v>0</v>
      </c>
      <c r="S228" s="211">
        <v>0</v>
      </c>
      <c r="T228" s="212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13" t="s">
        <v>113</v>
      </c>
      <c r="AT228" s="213" t="s">
        <v>110</v>
      </c>
      <c r="AU228" s="213" t="s">
        <v>82</v>
      </c>
      <c r="AY228" s="13" t="s">
        <v>109</v>
      </c>
      <c r="BE228" s="214">
        <f>IF(N228="základní",J228,0)</f>
        <v>0</v>
      </c>
      <c r="BF228" s="214">
        <f>IF(N228="snížená",J228,0)</f>
        <v>0</v>
      </c>
      <c r="BG228" s="214">
        <f>IF(N228="zákl. přenesená",J228,0)</f>
        <v>0</v>
      </c>
      <c r="BH228" s="214">
        <f>IF(N228="sníž. přenesená",J228,0)</f>
        <v>0</v>
      </c>
      <c r="BI228" s="214">
        <f>IF(N228="nulová",J228,0)</f>
        <v>0</v>
      </c>
      <c r="BJ228" s="13" t="s">
        <v>82</v>
      </c>
      <c r="BK228" s="214">
        <f>ROUND(I228*H228,2)</f>
        <v>0</v>
      </c>
      <c r="BL228" s="13" t="s">
        <v>114</v>
      </c>
      <c r="BM228" s="213" t="s">
        <v>445</v>
      </c>
    </row>
    <row r="229" s="2" customFormat="1" ht="16.5" customHeight="1">
      <c r="A229" s="34"/>
      <c r="B229" s="35"/>
      <c r="C229" s="200" t="s">
        <v>446</v>
      </c>
      <c r="D229" s="200" t="s">
        <v>110</v>
      </c>
      <c r="E229" s="201" t="s">
        <v>446</v>
      </c>
      <c r="F229" s="202" t="s">
        <v>447</v>
      </c>
      <c r="G229" s="203" t="s">
        <v>112</v>
      </c>
      <c r="H229" s="204">
        <v>4</v>
      </c>
      <c r="I229" s="205"/>
      <c r="J229" s="206">
        <f>ROUND(I229*H229,2)</f>
        <v>0</v>
      </c>
      <c r="K229" s="207"/>
      <c r="L229" s="208"/>
      <c r="M229" s="209" t="s">
        <v>1</v>
      </c>
      <c r="N229" s="210" t="s">
        <v>42</v>
      </c>
      <c r="O229" s="87"/>
      <c r="P229" s="211">
        <f>O229*H229</f>
        <v>0</v>
      </c>
      <c r="Q229" s="211">
        <v>0</v>
      </c>
      <c r="R229" s="211">
        <f>Q229*H229</f>
        <v>0</v>
      </c>
      <c r="S229" s="211">
        <v>0</v>
      </c>
      <c r="T229" s="212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13" t="s">
        <v>113</v>
      </c>
      <c r="AT229" s="213" t="s">
        <v>110</v>
      </c>
      <c r="AU229" s="213" t="s">
        <v>82</v>
      </c>
      <c r="AY229" s="13" t="s">
        <v>109</v>
      </c>
      <c r="BE229" s="214">
        <f>IF(N229="základní",J229,0)</f>
        <v>0</v>
      </c>
      <c r="BF229" s="214">
        <f>IF(N229="snížená",J229,0)</f>
        <v>0</v>
      </c>
      <c r="BG229" s="214">
        <f>IF(N229="zákl. přenesená",J229,0)</f>
        <v>0</v>
      </c>
      <c r="BH229" s="214">
        <f>IF(N229="sníž. přenesená",J229,0)</f>
        <v>0</v>
      </c>
      <c r="BI229" s="214">
        <f>IF(N229="nulová",J229,0)</f>
        <v>0</v>
      </c>
      <c r="BJ229" s="13" t="s">
        <v>82</v>
      </c>
      <c r="BK229" s="214">
        <f>ROUND(I229*H229,2)</f>
        <v>0</v>
      </c>
      <c r="BL229" s="13" t="s">
        <v>114</v>
      </c>
      <c r="BM229" s="213" t="s">
        <v>448</v>
      </c>
    </row>
    <row r="230" s="2" customFormat="1" ht="16.5" customHeight="1">
      <c r="A230" s="34"/>
      <c r="B230" s="35"/>
      <c r="C230" s="200" t="s">
        <v>449</v>
      </c>
      <c r="D230" s="200" t="s">
        <v>110</v>
      </c>
      <c r="E230" s="201" t="s">
        <v>449</v>
      </c>
      <c r="F230" s="202" t="s">
        <v>435</v>
      </c>
      <c r="G230" s="203" t="s">
        <v>112</v>
      </c>
      <c r="H230" s="204">
        <v>4</v>
      </c>
      <c r="I230" s="205"/>
      <c r="J230" s="206">
        <f>ROUND(I230*H230,2)</f>
        <v>0</v>
      </c>
      <c r="K230" s="207"/>
      <c r="L230" s="208"/>
      <c r="M230" s="209" t="s">
        <v>1</v>
      </c>
      <c r="N230" s="210" t="s">
        <v>42</v>
      </c>
      <c r="O230" s="87"/>
      <c r="P230" s="211">
        <f>O230*H230</f>
        <v>0</v>
      </c>
      <c r="Q230" s="211">
        <v>0</v>
      </c>
      <c r="R230" s="211">
        <f>Q230*H230</f>
        <v>0</v>
      </c>
      <c r="S230" s="211">
        <v>0</v>
      </c>
      <c r="T230" s="212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213" t="s">
        <v>113</v>
      </c>
      <c r="AT230" s="213" t="s">
        <v>110</v>
      </c>
      <c r="AU230" s="213" t="s">
        <v>82</v>
      </c>
      <c r="AY230" s="13" t="s">
        <v>109</v>
      </c>
      <c r="BE230" s="214">
        <f>IF(N230="základní",J230,0)</f>
        <v>0</v>
      </c>
      <c r="BF230" s="214">
        <f>IF(N230="snížená",J230,0)</f>
        <v>0</v>
      </c>
      <c r="BG230" s="214">
        <f>IF(N230="zákl. přenesená",J230,0)</f>
        <v>0</v>
      </c>
      <c r="BH230" s="214">
        <f>IF(N230="sníž. přenesená",J230,0)</f>
        <v>0</v>
      </c>
      <c r="BI230" s="214">
        <f>IF(N230="nulová",J230,0)</f>
        <v>0</v>
      </c>
      <c r="BJ230" s="13" t="s">
        <v>82</v>
      </c>
      <c r="BK230" s="214">
        <f>ROUND(I230*H230,2)</f>
        <v>0</v>
      </c>
      <c r="BL230" s="13" t="s">
        <v>114</v>
      </c>
      <c r="BM230" s="213" t="s">
        <v>450</v>
      </c>
    </row>
    <row r="231" s="2" customFormat="1" ht="21.75" customHeight="1">
      <c r="A231" s="34"/>
      <c r="B231" s="35"/>
      <c r="C231" s="200" t="s">
        <v>451</v>
      </c>
      <c r="D231" s="200" t="s">
        <v>110</v>
      </c>
      <c r="E231" s="201" t="s">
        <v>451</v>
      </c>
      <c r="F231" s="202" t="s">
        <v>452</v>
      </c>
      <c r="G231" s="203" t="s">
        <v>453</v>
      </c>
      <c r="H231" s="204">
        <v>30</v>
      </c>
      <c r="I231" s="205"/>
      <c r="J231" s="206">
        <f>ROUND(I231*H231,2)</f>
        <v>0</v>
      </c>
      <c r="K231" s="207"/>
      <c r="L231" s="208"/>
      <c r="M231" s="209" t="s">
        <v>1</v>
      </c>
      <c r="N231" s="210" t="s">
        <v>42</v>
      </c>
      <c r="O231" s="87"/>
      <c r="P231" s="211">
        <f>O231*H231</f>
        <v>0</v>
      </c>
      <c r="Q231" s="211">
        <v>0</v>
      </c>
      <c r="R231" s="211">
        <f>Q231*H231</f>
        <v>0</v>
      </c>
      <c r="S231" s="211">
        <v>0</v>
      </c>
      <c r="T231" s="212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13" t="s">
        <v>113</v>
      </c>
      <c r="AT231" s="213" t="s">
        <v>110</v>
      </c>
      <c r="AU231" s="213" t="s">
        <v>82</v>
      </c>
      <c r="AY231" s="13" t="s">
        <v>109</v>
      </c>
      <c r="BE231" s="214">
        <f>IF(N231="základní",J231,0)</f>
        <v>0</v>
      </c>
      <c r="BF231" s="214">
        <f>IF(N231="snížená",J231,0)</f>
        <v>0</v>
      </c>
      <c r="BG231" s="214">
        <f>IF(N231="zákl. přenesená",J231,0)</f>
        <v>0</v>
      </c>
      <c r="BH231" s="214">
        <f>IF(N231="sníž. přenesená",J231,0)</f>
        <v>0</v>
      </c>
      <c r="BI231" s="214">
        <f>IF(N231="nulová",J231,0)</f>
        <v>0</v>
      </c>
      <c r="BJ231" s="13" t="s">
        <v>82</v>
      </c>
      <c r="BK231" s="214">
        <f>ROUND(I231*H231,2)</f>
        <v>0</v>
      </c>
      <c r="BL231" s="13" t="s">
        <v>114</v>
      </c>
      <c r="BM231" s="213" t="s">
        <v>454</v>
      </c>
    </row>
    <row r="232" s="2" customFormat="1">
      <c r="A232" s="34"/>
      <c r="B232" s="35"/>
      <c r="C232" s="36"/>
      <c r="D232" s="215" t="s">
        <v>455</v>
      </c>
      <c r="E232" s="36"/>
      <c r="F232" s="216" t="s">
        <v>456</v>
      </c>
      <c r="G232" s="36"/>
      <c r="H232" s="36"/>
      <c r="I232" s="217"/>
      <c r="J232" s="36"/>
      <c r="K232" s="36"/>
      <c r="L232" s="40"/>
      <c r="M232" s="218"/>
      <c r="N232" s="219"/>
      <c r="O232" s="87"/>
      <c r="P232" s="87"/>
      <c r="Q232" s="87"/>
      <c r="R232" s="87"/>
      <c r="S232" s="87"/>
      <c r="T232" s="88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3" t="s">
        <v>455</v>
      </c>
      <c r="AU232" s="13" t="s">
        <v>82</v>
      </c>
    </row>
    <row r="233" s="2" customFormat="1" ht="16.5" customHeight="1">
      <c r="A233" s="34"/>
      <c r="B233" s="35"/>
      <c r="C233" s="200" t="s">
        <v>457</v>
      </c>
      <c r="D233" s="200" t="s">
        <v>110</v>
      </c>
      <c r="E233" s="201" t="s">
        <v>457</v>
      </c>
      <c r="F233" s="202" t="s">
        <v>458</v>
      </c>
      <c r="G233" s="203" t="s">
        <v>453</v>
      </c>
      <c r="H233" s="204">
        <v>20</v>
      </c>
      <c r="I233" s="205"/>
      <c r="J233" s="206">
        <f>ROUND(I233*H233,2)</f>
        <v>0</v>
      </c>
      <c r="K233" s="207"/>
      <c r="L233" s="208"/>
      <c r="M233" s="209" t="s">
        <v>1</v>
      </c>
      <c r="N233" s="210" t="s">
        <v>42</v>
      </c>
      <c r="O233" s="87"/>
      <c r="P233" s="211">
        <f>O233*H233</f>
        <v>0</v>
      </c>
      <c r="Q233" s="211">
        <v>0</v>
      </c>
      <c r="R233" s="211">
        <f>Q233*H233</f>
        <v>0</v>
      </c>
      <c r="S233" s="211">
        <v>0</v>
      </c>
      <c r="T233" s="212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13" t="s">
        <v>113</v>
      </c>
      <c r="AT233" s="213" t="s">
        <v>110</v>
      </c>
      <c r="AU233" s="213" t="s">
        <v>82</v>
      </c>
      <c r="AY233" s="13" t="s">
        <v>109</v>
      </c>
      <c r="BE233" s="214">
        <f>IF(N233="základní",J233,0)</f>
        <v>0</v>
      </c>
      <c r="BF233" s="214">
        <f>IF(N233="snížená",J233,0)</f>
        <v>0</v>
      </c>
      <c r="BG233" s="214">
        <f>IF(N233="zákl. přenesená",J233,0)</f>
        <v>0</v>
      </c>
      <c r="BH233" s="214">
        <f>IF(N233="sníž. přenesená",J233,0)</f>
        <v>0</v>
      </c>
      <c r="BI233" s="214">
        <f>IF(N233="nulová",J233,0)</f>
        <v>0</v>
      </c>
      <c r="BJ233" s="13" t="s">
        <v>82</v>
      </c>
      <c r="BK233" s="214">
        <f>ROUND(I233*H233,2)</f>
        <v>0</v>
      </c>
      <c r="BL233" s="13" t="s">
        <v>114</v>
      </c>
      <c r="BM233" s="213" t="s">
        <v>459</v>
      </c>
    </row>
    <row r="234" s="11" customFormat="1" ht="25.92" customHeight="1">
      <c r="A234" s="11"/>
      <c r="B234" s="186"/>
      <c r="C234" s="187"/>
      <c r="D234" s="188" t="s">
        <v>76</v>
      </c>
      <c r="E234" s="189" t="s">
        <v>460</v>
      </c>
      <c r="F234" s="189" t="s">
        <v>461</v>
      </c>
      <c r="G234" s="187"/>
      <c r="H234" s="187"/>
      <c r="I234" s="190"/>
      <c r="J234" s="191">
        <f>BK234</f>
        <v>0</v>
      </c>
      <c r="K234" s="187"/>
      <c r="L234" s="192"/>
      <c r="M234" s="193"/>
      <c r="N234" s="194"/>
      <c r="O234" s="194"/>
      <c r="P234" s="195">
        <f>SUM(P235:P256)</f>
        <v>0</v>
      </c>
      <c r="Q234" s="194"/>
      <c r="R234" s="195">
        <f>SUM(R235:R256)</f>
        <v>0</v>
      </c>
      <c r="S234" s="194"/>
      <c r="T234" s="196">
        <f>SUM(T235:T256)</f>
        <v>0</v>
      </c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R234" s="197" t="s">
        <v>82</v>
      </c>
      <c r="AT234" s="198" t="s">
        <v>76</v>
      </c>
      <c r="AU234" s="198" t="s">
        <v>77</v>
      </c>
      <c r="AY234" s="197" t="s">
        <v>109</v>
      </c>
      <c r="BK234" s="199">
        <f>SUM(BK235:BK256)</f>
        <v>0</v>
      </c>
    </row>
    <row r="235" s="2" customFormat="1" ht="16.5" customHeight="1">
      <c r="A235" s="34"/>
      <c r="B235" s="35"/>
      <c r="C235" s="200" t="s">
        <v>462</v>
      </c>
      <c r="D235" s="200" t="s">
        <v>110</v>
      </c>
      <c r="E235" s="201" t="s">
        <v>462</v>
      </c>
      <c r="F235" s="202" t="s">
        <v>463</v>
      </c>
      <c r="G235" s="203" t="s">
        <v>112</v>
      </c>
      <c r="H235" s="204">
        <v>60</v>
      </c>
      <c r="I235" s="205"/>
      <c r="J235" s="206">
        <f>ROUND(I235*H235,2)</f>
        <v>0</v>
      </c>
      <c r="K235" s="207"/>
      <c r="L235" s="208"/>
      <c r="M235" s="209" t="s">
        <v>1</v>
      </c>
      <c r="N235" s="210" t="s">
        <v>42</v>
      </c>
      <c r="O235" s="87"/>
      <c r="P235" s="211">
        <f>O235*H235</f>
        <v>0</v>
      </c>
      <c r="Q235" s="211">
        <v>0</v>
      </c>
      <c r="R235" s="211">
        <f>Q235*H235</f>
        <v>0</v>
      </c>
      <c r="S235" s="211">
        <v>0</v>
      </c>
      <c r="T235" s="212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13" t="s">
        <v>113</v>
      </c>
      <c r="AT235" s="213" t="s">
        <v>110</v>
      </c>
      <c r="AU235" s="213" t="s">
        <v>82</v>
      </c>
      <c r="AY235" s="13" t="s">
        <v>109</v>
      </c>
      <c r="BE235" s="214">
        <f>IF(N235="základní",J235,0)</f>
        <v>0</v>
      </c>
      <c r="BF235" s="214">
        <f>IF(N235="snížená",J235,0)</f>
        <v>0</v>
      </c>
      <c r="BG235" s="214">
        <f>IF(N235="zákl. přenesená",J235,0)</f>
        <v>0</v>
      </c>
      <c r="BH235" s="214">
        <f>IF(N235="sníž. přenesená",J235,0)</f>
        <v>0</v>
      </c>
      <c r="BI235" s="214">
        <f>IF(N235="nulová",J235,0)</f>
        <v>0</v>
      </c>
      <c r="BJ235" s="13" t="s">
        <v>82</v>
      </c>
      <c r="BK235" s="214">
        <f>ROUND(I235*H235,2)</f>
        <v>0</v>
      </c>
      <c r="BL235" s="13" t="s">
        <v>114</v>
      </c>
      <c r="BM235" s="213" t="s">
        <v>464</v>
      </c>
    </row>
    <row r="236" s="2" customFormat="1" ht="16.5" customHeight="1">
      <c r="A236" s="34"/>
      <c r="B236" s="35"/>
      <c r="C236" s="200" t="s">
        <v>465</v>
      </c>
      <c r="D236" s="200" t="s">
        <v>110</v>
      </c>
      <c r="E236" s="201" t="s">
        <v>465</v>
      </c>
      <c r="F236" s="202" t="s">
        <v>466</v>
      </c>
      <c r="G236" s="203" t="s">
        <v>112</v>
      </c>
      <c r="H236" s="204">
        <v>10</v>
      </c>
      <c r="I236" s="205"/>
      <c r="J236" s="206">
        <f>ROUND(I236*H236,2)</f>
        <v>0</v>
      </c>
      <c r="K236" s="207"/>
      <c r="L236" s="208"/>
      <c r="M236" s="209" t="s">
        <v>1</v>
      </c>
      <c r="N236" s="210" t="s">
        <v>42</v>
      </c>
      <c r="O236" s="87"/>
      <c r="P236" s="211">
        <f>O236*H236</f>
        <v>0</v>
      </c>
      <c r="Q236" s="211">
        <v>0</v>
      </c>
      <c r="R236" s="211">
        <f>Q236*H236</f>
        <v>0</v>
      </c>
      <c r="S236" s="211">
        <v>0</v>
      </c>
      <c r="T236" s="212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13" t="s">
        <v>113</v>
      </c>
      <c r="AT236" s="213" t="s">
        <v>110</v>
      </c>
      <c r="AU236" s="213" t="s">
        <v>82</v>
      </c>
      <c r="AY236" s="13" t="s">
        <v>109</v>
      </c>
      <c r="BE236" s="214">
        <f>IF(N236="základní",J236,0)</f>
        <v>0</v>
      </c>
      <c r="BF236" s="214">
        <f>IF(N236="snížená",J236,0)</f>
        <v>0</v>
      </c>
      <c r="BG236" s="214">
        <f>IF(N236="zákl. přenesená",J236,0)</f>
        <v>0</v>
      </c>
      <c r="BH236" s="214">
        <f>IF(N236="sníž. přenesená",J236,0)</f>
        <v>0</v>
      </c>
      <c r="BI236" s="214">
        <f>IF(N236="nulová",J236,0)</f>
        <v>0</v>
      </c>
      <c r="BJ236" s="13" t="s">
        <v>82</v>
      </c>
      <c r="BK236" s="214">
        <f>ROUND(I236*H236,2)</f>
        <v>0</v>
      </c>
      <c r="BL236" s="13" t="s">
        <v>114</v>
      </c>
      <c r="BM236" s="213" t="s">
        <v>467</v>
      </c>
    </row>
    <row r="237" s="2" customFormat="1" ht="16.5" customHeight="1">
      <c r="A237" s="34"/>
      <c r="B237" s="35"/>
      <c r="C237" s="200" t="s">
        <v>468</v>
      </c>
      <c r="D237" s="200" t="s">
        <v>110</v>
      </c>
      <c r="E237" s="201" t="s">
        <v>468</v>
      </c>
      <c r="F237" s="202" t="s">
        <v>469</v>
      </c>
      <c r="G237" s="203" t="s">
        <v>112</v>
      </c>
      <c r="H237" s="204">
        <v>10</v>
      </c>
      <c r="I237" s="205"/>
      <c r="J237" s="206">
        <f>ROUND(I237*H237,2)</f>
        <v>0</v>
      </c>
      <c r="K237" s="207"/>
      <c r="L237" s="208"/>
      <c r="M237" s="209" t="s">
        <v>1</v>
      </c>
      <c r="N237" s="210" t="s">
        <v>42</v>
      </c>
      <c r="O237" s="87"/>
      <c r="P237" s="211">
        <f>O237*H237</f>
        <v>0</v>
      </c>
      <c r="Q237" s="211">
        <v>0</v>
      </c>
      <c r="R237" s="211">
        <f>Q237*H237</f>
        <v>0</v>
      </c>
      <c r="S237" s="211">
        <v>0</v>
      </c>
      <c r="T237" s="212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213" t="s">
        <v>113</v>
      </c>
      <c r="AT237" s="213" t="s">
        <v>110</v>
      </c>
      <c r="AU237" s="213" t="s">
        <v>82</v>
      </c>
      <c r="AY237" s="13" t="s">
        <v>109</v>
      </c>
      <c r="BE237" s="214">
        <f>IF(N237="základní",J237,0)</f>
        <v>0</v>
      </c>
      <c r="BF237" s="214">
        <f>IF(N237="snížená",J237,0)</f>
        <v>0</v>
      </c>
      <c r="BG237" s="214">
        <f>IF(N237="zákl. přenesená",J237,0)</f>
        <v>0</v>
      </c>
      <c r="BH237" s="214">
        <f>IF(N237="sníž. přenesená",J237,0)</f>
        <v>0</v>
      </c>
      <c r="BI237" s="214">
        <f>IF(N237="nulová",J237,0)</f>
        <v>0</v>
      </c>
      <c r="BJ237" s="13" t="s">
        <v>82</v>
      </c>
      <c r="BK237" s="214">
        <f>ROUND(I237*H237,2)</f>
        <v>0</v>
      </c>
      <c r="BL237" s="13" t="s">
        <v>114</v>
      </c>
      <c r="BM237" s="213" t="s">
        <v>470</v>
      </c>
    </row>
    <row r="238" s="2" customFormat="1" ht="16.5" customHeight="1">
      <c r="A238" s="34"/>
      <c r="B238" s="35"/>
      <c r="C238" s="200" t="s">
        <v>471</v>
      </c>
      <c r="D238" s="200" t="s">
        <v>110</v>
      </c>
      <c r="E238" s="201" t="s">
        <v>471</v>
      </c>
      <c r="F238" s="202" t="s">
        <v>472</v>
      </c>
      <c r="G238" s="203" t="s">
        <v>112</v>
      </c>
      <c r="H238" s="204">
        <v>10</v>
      </c>
      <c r="I238" s="205"/>
      <c r="J238" s="206">
        <f>ROUND(I238*H238,2)</f>
        <v>0</v>
      </c>
      <c r="K238" s="207"/>
      <c r="L238" s="208"/>
      <c r="M238" s="209" t="s">
        <v>1</v>
      </c>
      <c r="N238" s="210" t="s">
        <v>42</v>
      </c>
      <c r="O238" s="87"/>
      <c r="P238" s="211">
        <f>O238*H238</f>
        <v>0</v>
      </c>
      <c r="Q238" s="211">
        <v>0</v>
      </c>
      <c r="R238" s="211">
        <f>Q238*H238</f>
        <v>0</v>
      </c>
      <c r="S238" s="211">
        <v>0</v>
      </c>
      <c r="T238" s="212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13" t="s">
        <v>113</v>
      </c>
      <c r="AT238" s="213" t="s">
        <v>110</v>
      </c>
      <c r="AU238" s="213" t="s">
        <v>82</v>
      </c>
      <c r="AY238" s="13" t="s">
        <v>109</v>
      </c>
      <c r="BE238" s="214">
        <f>IF(N238="základní",J238,0)</f>
        <v>0</v>
      </c>
      <c r="BF238" s="214">
        <f>IF(N238="snížená",J238,0)</f>
        <v>0</v>
      </c>
      <c r="BG238" s="214">
        <f>IF(N238="zákl. přenesená",J238,0)</f>
        <v>0</v>
      </c>
      <c r="BH238" s="214">
        <f>IF(N238="sníž. přenesená",J238,0)</f>
        <v>0</v>
      </c>
      <c r="BI238" s="214">
        <f>IF(N238="nulová",J238,0)</f>
        <v>0</v>
      </c>
      <c r="BJ238" s="13" t="s">
        <v>82</v>
      </c>
      <c r="BK238" s="214">
        <f>ROUND(I238*H238,2)</f>
        <v>0</v>
      </c>
      <c r="BL238" s="13" t="s">
        <v>114</v>
      </c>
      <c r="BM238" s="213" t="s">
        <v>473</v>
      </c>
    </row>
    <row r="239" s="2" customFormat="1" ht="16.5" customHeight="1">
      <c r="A239" s="34"/>
      <c r="B239" s="35"/>
      <c r="C239" s="200" t="s">
        <v>474</v>
      </c>
      <c r="D239" s="200" t="s">
        <v>110</v>
      </c>
      <c r="E239" s="201" t="s">
        <v>474</v>
      </c>
      <c r="F239" s="202" t="s">
        <v>475</v>
      </c>
      <c r="G239" s="203" t="s">
        <v>112</v>
      </c>
      <c r="H239" s="204">
        <v>10</v>
      </c>
      <c r="I239" s="205"/>
      <c r="J239" s="206">
        <f>ROUND(I239*H239,2)</f>
        <v>0</v>
      </c>
      <c r="K239" s="207"/>
      <c r="L239" s="208"/>
      <c r="M239" s="209" t="s">
        <v>1</v>
      </c>
      <c r="N239" s="210" t="s">
        <v>42</v>
      </c>
      <c r="O239" s="87"/>
      <c r="P239" s="211">
        <f>O239*H239</f>
        <v>0</v>
      </c>
      <c r="Q239" s="211">
        <v>0</v>
      </c>
      <c r="R239" s="211">
        <f>Q239*H239</f>
        <v>0</v>
      </c>
      <c r="S239" s="211">
        <v>0</v>
      </c>
      <c r="T239" s="212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213" t="s">
        <v>113</v>
      </c>
      <c r="AT239" s="213" t="s">
        <v>110</v>
      </c>
      <c r="AU239" s="213" t="s">
        <v>82</v>
      </c>
      <c r="AY239" s="13" t="s">
        <v>109</v>
      </c>
      <c r="BE239" s="214">
        <f>IF(N239="základní",J239,0)</f>
        <v>0</v>
      </c>
      <c r="BF239" s="214">
        <f>IF(N239="snížená",J239,0)</f>
        <v>0</v>
      </c>
      <c r="BG239" s="214">
        <f>IF(N239="zákl. přenesená",J239,0)</f>
        <v>0</v>
      </c>
      <c r="BH239" s="214">
        <f>IF(N239="sníž. přenesená",J239,0)</f>
        <v>0</v>
      </c>
      <c r="BI239" s="214">
        <f>IF(N239="nulová",J239,0)</f>
        <v>0</v>
      </c>
      <c r="BJ239" s="13" t="s">
        <v>82</v>
      </c>
      <c r="BK239" s="214">
        <f>ROUND(I239*H239,2)</f>
        <v>0</v>
      </c>
      <c r="BL239" s="13" t="s">
        <v>114</v>
      </c>
      <c r="BM239" s="213" t="s">
        <v>476</v>
      </c>
    </row>
    <row r="240" s="2" customFormat="1" ht="16.5" customHeight="1">
      <c r="A240" s="34"/>
      <c r="B240" s="35"/>
      <c r="C240" s="200" t="s">
        <v>477</v>
      </c>
      <c r="D240" s="200" t="s">
        <v>110</v>
      </c>
      <c r="E240" s="201" t="s">
        <v>477</v>
      </c>
      <c r="F240" s="202" t="s">
        <v>478</v>
      </c>
      <c r="G240" s="203" t="s">
        <v>112</v>
      </c>
      <c r="H240" s="204">
        <v>90</v>
      </c>
      <c r="I240" s="205"/>
      <c r="J240" s="206">
        <f>ROUND(I240*H240,2)</f>
        <v>0</v>
      </c>
      <c r="K240" s="207"/>
      <c r="L240" s="208"/>
      <c r="M240" s="209" t="s">
        <v>1</v>
      </c>
      <c r="N240" s="210" t="s">
        <v>42</v>
      </c>
      <c r="O240" s="87"/>
      <c r="P240" s="211">
        <f>O240*H240</f>
        <v>0</v>
      </c>
      <c r="Q240" s="211">
        <v>0</v>
      </c>
      <c r="R240" s="211">
        <f>Q240*H240</f>
        <v>0</v>
      </c>
      <c r="S240" s="211">
        <v>0</v>
      </c>
      <c r="T240" s="212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13" t="s">
        <v>113</v>
      </c>
      <c r="AT240" s="213" t="s">
        <v>110</v>
      </c>
      <c r="AU240" s="213" t="s">
        <v>82</v>
      </c>
      <c r="AY240" s="13" t="s">
        <v>109</v>
      </c>
      <c r="BE240" s="214">
        <f>IF(N240="základní",J240,0)</f>
        <v>0</v>
      </c>
      <c r="BF240" s="214">
        <f>IF(N240="snížená",J240,0)</f>
        <v>0</v>
      </c>
      <c r="BG240" s="214">
        <f>IF(N240="zákl. přenesená",J240,0)</f>
        <v>0</v>
      </c>
      <c r="BH240" s="214">
        <f>IF(N240="sníž. přenesená",J240,0)</f>
        <v>0</v>
      </c>
      <c r="BI240" s="214">
        <f>IF(N240="nulová",J240,0)</f>
        <v>0</v>
      </c>
      <c r="BJ240" s="13" t="s">
        <v>82</v>
      </c>
      <c r="BK240" s="214">
        <f>ROUND(I240*H240,2)</f>
        <v>0</v>
      </c>
      <c r="BL240" s="13" t="s">
        <v>114</v>
      </c>
      <c r="BM240" s="213" t="s">
        <v>479</v>
      </c>
    </row>
    <row r="241" s="2" customFormat="1" ht="16.5" customHeight="1">
      <c r="A241" s="34"/>
      <c r="B241" s="35"/>
      <c r="C241" s="200" t="s">
        <v>480</v>
      </c>
      <c r="D241" s="200" t="s">
        <v>110</v>
      </c>
      <c r="E241" s="201" t="s">
        <v>480</v>
      </c>
      <c r="F241" s="202" t="s">
        <v>481</v>
      </c>
      <c r="G241" s="203" t="s">
        <v>112</v>
      </c>
      <c r="H241" s="204">
        <v>2</v>
      </c>
      <c r="I241" s="205"/>
      <c r="J241" s="206">
        <f>ROUND(I241*H241,2)</f>
        <v>0</v>
      </c>
      <c r="K241" s="207"/>
      <c r="L241" s="208"/>
      <c r="M241" s="209" t="s">
        <v>1</v>
      </c>
      <c r="N241" s="210" t="s">
        <v>42</v>
      </c>
      <c r="O241" s="87"/>
      <c r="P241" s="211">
        <f>O241*H241</f>
        <v>0</v>
      </c>
      <c r="Q241" s="211">
        <v>0</v>
      </c>
      <c r="R241" s="211">
        <f>Q241*H241</f>
        <v>0</v>
      </c>
      <c r="S241" s="211">
        <v>0</v>
      </c>
      <c r="T241" s="212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13" t="s">
        <v>113</v>
      </c>
      <c r="AT241" s="213" t="s">
        <v>110</v>
      </c>
      <c r="AU241" s="213" t="s">
        <v>82</v>
      </c>
      <c r="AY241" s="13" t="s">
        <v>109</v>
      </c>
      <c r="BE241" s="214">
        <f>IF(N241="základní",J241,0)</f>
        <v>0</v>
      </c>
      <c r="BF241" s="214">
        <f>IF(N241="snížená",J241,0)</f>
        <v>0</v>
      </c>
      <c r="BG241" s="214">
        <f>IF(N241="zákl. přenesená",J241,0)</f>
        <v>0</v>
      </c>
      <c r="BH241" s="214">
        <f>IF(N241="sníž. přenesená",J241,0)</f>
        <v>0</v>
      </c>
      <c r="BI241" s="214">
        <f>IF(N241="nulová",J241,0)</f>
        <v>0</v>
      </c>
      <c r="BJ241" s="13" t="s">
        <v>82</v>
      </c>
      <c r="BK241" s="214">
        <f>ROUND(I241*H241,2)</f>
        <v>0</v>
      </c>
      <c r="BL241" s="13" t="s">
        <v>114</v>
      </c>
      <c r="BM241" s="213" t="s">
        <v>482</v>
      </c>
    </row>
    <row r="242" s="2" customFormat="1" ht="16.5" customHeight="1">
      <c r="A242" s="34"/>
      <c r="B242" s="35"/>
      <c r="C242" s="200" t="s">
        <v>483</v>
      </c>
      <c r="D242" s="200" t="s">
        <v>110</v>
      </c>
      <c r="E242" s="201" t="s">
        <v>483</v>
      </c>
      <c r="F242" s="202" t="s">
        <v>484</v>
      </c>
      <c r="G242" s="203" t="s">
        <v>112</v>
      </c>
      <c r="H242" s="204">
        <v>30</v>
      </c>
      <c r="I242" s="205"/>
      <c r="J242" s="206">
        <f>ROUND(I242*H242,2)</f>
        <v>0</v>
      </c>
      <c r="K242" s="207"/>
      <c r="L242" s="208"/>
      <c r="M242" s="209" t="s">
        <v>1</v>
      </c>
      <c r="N242" s="210" t="s">
        <v>42</v>
      </c>
      <c r="O242" s="87"/>
      <c r="P242" s="211">
        <f>O242*H242</f>
        <v>0</v>
      </c>
      <c r="Q242" s="211">
        <v>0</v>
      </c>
      <c r="R242" s="211">
        <f>Q242*H242</f>
        <v>0</v>
      </c>
      <c r="S242" s="211">
        <v>0</v>
      </c>
      <c r="T242" s="212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13" t="s">
        <v>113</v>
      </c>
      <c r="AT242" s="213" t="s">
        <v>110</v>
      </c>
      <c r="AU242" s="213" t="s">
        <v>82</v>
      </c>
      <c r="AY242" s="13" t="s">
        <v>109</v>
      </c>
      <c r="BE242" s="214">
        <f>IF(N242="základní",J242,0)</f>
        <v>0</v>
      </c>
      <c r="BF242" s="214">
        <f>IF(N242="snížená",J242,0)</f>
        <v>0</v>
      </c>
      <c r="BG242" s="214">
        <f>IF(N242="zákl. přenesená",J242,0)</f>
        <v>0</v>
      </c>
      <c r="BH242" s="214">
        <f>IF(N242="sníž. přenesená",J242,0)</f>
        <v>0</v>
      </c>
      <c r="BI242" s="214">
        <f>IF(N242="nulová",J242,0)</f>
        <v>0</v>
      </c>
      <c r="BJ242" s="13" t="s">
        <v>82</v>
      </c>
      <c r="BK242" s="214">
        <f>ROUND(I242*H242,2)</f>
        <v>0</v>
      </c>
      <c r="BL242" s="13" t="s">
        <v>114</v>
      </c>
      <c r="BM242" s="213" t="s">
        <v>485</v>
      </c>
    </row>
    <row r="243" s="2" customFormat="1" ht="16.5" customHeight="1">
      <c r="A243" s="34"/>
      <c r="B243" s="35"/>
      <c r="C243" s="200" t="s">
        <v>486</v>
      </c>
      <c r="D243" s="200" t="s">
        <v>110</v>
      </c>
      <c r="E243" s="201" t="s">
        <v>486</v>
      </c>
      <c r="F243" s="202" t="s">
        <v>487</v>
      </c>
      <c r="G243" s="203" t="s">
        <v>117</v>
      </c>
      <c r="H243" s="204">
        <v>100</v>
      </c>
      <c r="I243" s="205"/>
      <c r="J243" s="206">
        <f>ROUND(I243*H243,2)</f>
        <v>0</v>
      </c>
      <c r="K243" s="207"/>
      <c r="L243" s="208"/>
      <c r="M243" s="209" t="s">
        <v>1</v>
      </c>
      <c r="N243" s="210" t="s">
        <v>42</v>
      </c>
      <c r="O243" s="87"/>
      <c r="P243" s="211">
        <f>O243*H243</f>
        <v>0</v>
      </c>
      <c r="Q243" s="211">
        <v>0</v>
      </c>
      <c r="R243" s="211">
        <f>Q243*H243</f>
        <v>0</v>
      </c>
      <c r="S243" s="211">
        <v>0</v>
      </c>
      <c r="T243" s="212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213" t="s">
        <v>113</v>
      </c>
      <c r="AT243" s="213" t="s">
        <v>110</v>
      </c>
      <c r="AU243" s="213" t="s">
        <v>82</v>
      </c>
      <c r="AY243" s="13" t="s">
        <v>109</v>
      </c>
      <c r="BE243" s="214">
        <f>IF(N243="základní",J243,0)</f>
        <v>0</v>
      </c>
      <c r="BF243" s="214">
        <f>IF(N243="snížená",J243,0)</f>
        <v>0</v>
      </c>
      <c r="BG243" s="214">
        <f>IF(N243="zákl. přenesená",J243,0)</f>
        <v>0</v>
      </c>
      <c r="BH243" s="214">
        <f>IF(N243="sníž. přenesená",J243,0)</f>
        <v>0</v>
      </c>
      <c r="BI243" s="214">
        <f>IF(N243="nulová",J243,0)</f>
        <v>0</v>
      </c>
      <c r="BJ243" s="13" t="s">
        <v>82</v>
      </c>
      <c r="BK243" s="214">
        <f>ROUND(I243*H243,2)</f>
        <v>0</v>
      </c>
      <c r="BL243" s="13" t="s">
        <v>114</v>
      </c>
      <c r="BM243" s="213" t="s">
        <v>488</v>
      </c>
    </row>
    <row r="244" s="2" customFormat="1" ht="16.5" customHeight="1">
      <c r="A244" s="34"/>
      <c r="B244" s="35"/>
      <c r="C244" s="200" t="s">
        <v>489</v>
      </c>
      <c r="D244" s="200" t="s">
        <v>110</v>
      </c>
      <c r="E244" s="201" t="s">
        <v>489</v>
      </c>
      <c r="F244" s="202" t="s">
        <v>490</v>
      </c>
      <c r="G244" s="203" t="s">
        <v>112</v>
      </c>
      <c r="H244" s="204">
        <v>30</v>
      </c>
      <c r="I244" s="205"/>
      <c r="J244" s="206">
        <f>ROUND(I244*H244,2)</f>
        <v>0</v>
      </c>
      <c r="K244" s="207"/>
      <c r="L244" s="208"/>
      <c r="M244" s="209" t="s">
        <v>1</v>
      </c>
      <c r="N244" s="210" t="s">
        <v>42</v>
      </c>
      <c r="O244" s="87"/>
      <c r="P244" s="211">
        <f>O244*H244</f>
        <v>0</v>
      </c>
      <c r="Q244" s="211">
        <v>0</v>
      </c>
      <c r="R244" s="211">
        <f>Q244*H244</f>
        <v>0</v>
      </c>
      <c r="S244" s="211">
        <v>0</v>
      </c>
      <c r="T244" s="212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213" t="s">
        <v>113</v>
      </c>
      <c r="AT244" s="213" t="s">
        <v>110</v>
      </c>
      <c r="AU244" s="213" t="s">
        <v>82</v>
      </c>
      <c r="AY244" s="13" t="s">
        <v>109</v>
      </c>
      <c r="BE244" s="214">
        <f>IF(N244="základní",J244,0)</f>
        <v>0</v>
      </c>
      <c r="BF244" s="214">
        <f>IF(N244="snížená",J244,0)</f>
        <v>0</v>
      </c>
      <c r="BG244" s="214">
        <f>IF(N244="zákl. přenesená",J244,0)</f>
        <v>0</v>
      </c>
      <c r="BH244" s="214">
        <f>IF(N244="sníž. přenesená",J244,0)</f>
        <v>0</v>
      </c>
      <c r="BI244" s="214">
        <f>IF(N244="nulová",J244,0)</f>
        <v>0</v>
      </c>
      <c r="BJ244" s="13" t="s">
        <v>82</v>
      </c>
      <c r="BK244" s="214">
        <f>ROUND(I244*H244,2)</f>
        <v>0</v>
      </c>
      <c r="BL244" s="13" t="s">
        <v>114</v>
      </c>
      <c r="BM244" s="213" t="s">
        <v>491</v>
      </c>
    </row>
    <row r="245" s="2" customFormat="1" ht="16.5" customHeight="1">
      <c r="A245" s="34"/>
      <c r="B245" s="35"/>
      <c r="C245" s="200" t="s">
        <v>492</v>
      </c>
      <c r="D245" s="200" t="s">
        <v>110</v>
      </c>
      <c r="E245" s="201" t="s">
        <v>492</v>
      </c>
      <c r="F245" s="202" t="s">
        <v>493</v>
      </c>
      <c r="G245" s="203" t="s">
        <v>112</v>
      </c>
      <c r="H245" s="204">
        <v>6</v>
      </c>
      <c r="I245" s="205"/>
      <c r="J245" s="206">
        <f>ROUND(I245*H245,2)</f>
        <v>0</v>
      </c>
      <c r="K245" s="207"/>
      <c r="L245" s="208"/>
      <c r="M245" s="209" t="s">
        <v>1</v>
      </c>
      <c r="N245" s="210" t="s">
        <v>42</v>
      </c>
      <c r="O245" s="87"/>
      <c r="P245" s="211">
        <f>O245*H245</f>
        <v>0</v>
      </c>
      <c r="Q245" s="211">
        <v>0</v>
      </c>
      <c r="R245" s="211">
        <f>Q245*H245</f>
        <v>0</v>
      </c>
      <c r="S245" s="211">
        <v>0</v>
      </c>
      <c r="T245" s="212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213" t="s">
        <v>113</v>
      </c>
      <c r="AT245" s="213" t="s">
        <v>110</v>
      </c>
      <c r="AU245" s="213" t="s">
        <v>82</v>
      </c>
      <c r="AY245" s="13" t="s">
        <v>109</v>
      </c>
      <c r="BE245" s="214">
        <f>IF(N245="základní",J245,0)</f>
        <v>0</v>
      </c>
      <c r="BF245" s="214">
        <f>IF(N245="snížená",J245,0)</f>
        <v>0</v>
      </c>
      <c r="BG245" s="214">
        <f>IF(N245="zákl. přenesená",J245,0)</f>
        <v>0</v>
      </c>
      <c r="BH245" s="214">
        <f>IF(N245="sníž. přenesená",J245,0)</f>
        <v>0</v>
      </c>
      <c r="BI245" s="214">
        <f>IF(N245="nulová",J245,0)</f>
        <v>0</v>
      </c>
      <c r="BJ245" s="13" t="s">
        <v>82</v>
      </c>
      <c r="BK245" s="214">
        <f>ROUND(I245*H245,2)</f>
        <v>0</v>
      </c>
      <c r="BL245" s="13" t="s">
        <v>114</v>
      </c>
      <c r="BM245" s="213" t="s">
        <v>494</v>
      </c>
    </row>
    <row r="246" s="2" customFormat="1" ht="16.5" customHeight="1">
      <c r="A246" s="34"/>
      <c r="B246" s="35"/>
      <c r="C246" s="200" t="s">
        <v>495</v>
      </c>
      <c r="D246" s="200" t="s">
        <v>110</v>
      </c>
      <c r="E246" s="201" t="s">
        <v>495</v>
      </c>
      <c r="F246" s="202" t="s">
        <v>496</v>
      </c>
      <c r="G246" s="203" t="s">
        <v>112</v>
      </c>
      <c r="H246" s="204">
        <v>30</v>
      </c>
      <c r="I246" s="205"/>
      <c r="J246" s="206">
        <f>ROUND(I246*H246,2)</f>
        <v>0</v>
      </c>
      <c r="K246" s="207"/>
      <c r="L246" s="208"/>
      <c r="M246" s="209" t="s">
        <v>1</v>
      </c>
      <c r="N246" s="210" t="s">
        <v>42</v>
      </c>
      <c r="O246" s="87"/>
      <c r="P246" s="211">
        <f>O246*H246</f>
        <v>0</v>
      </c>
      <c r="Q246" s="211">
        <v>0</v>
      </c>
      <c r="R246" s="211">
        <f>Q246*H246</f>
        <v>0</v>
      </c>
      <c r="S246" s="211">
        <v>0</v>
      </c>
      <c r="T246" s="212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213" t="s">
        <v>113</v>
      </c>
      <c r="AT246" s="213" t="s">
        <v>110</v>
      </c>
      <c r="AU246" s="213" t="s">
        <v>82</v>
      </c>
      <c r="AY246" s="13" t="s">
        <v>109</v>
      </c>
      <c r="BE246" s="214">
        <f>IF(N246="základní",J246,0)</f>
        <v>0</v>
      </c>
      <c r="BF246" s="214">
        <f>IF(N246="snížená",J246,0)</f>
        <v>0</v>
      </c>
      <c r="BG246" s="214">
        <f>IF(N246="zákl. přenesená",J246,0)</f>
        <v>0</v>
      </c>
      <c r="BH246" s="214">
        <f>IF(N246="sníž. přenesená",J246,0)</f>
        <v>0</v>
      </c>
      <c r="BI246" s="214">
        <f>IF(N246="nulová",J246,0)</f>
        <v>0</v>
      </c>
      <c r="BJ246" s="13" t="s">
        <v>82</v>
      </c>
      <c r="BK246" s="214">
        <f>ROUND(I246*H246,2)</f>
        <v>0</v>
      </c>
      <c r="BL246" s="13" t="s">
        <v>114</v>
      </c>
      <c r="BM246" s="213" t="s">
        <v>497</v>
      </c>
    </row>
    <row r="247" s="2" customFormat="1" ht="16.5" customHeight="1">
      <c r="A247" s="34"/>
      <c r="B247" s="35"/>
      <c r="C247" s="200" t="s">
        <v>498</v>
      </c>
      <c r="D247" s="200" t="s">
        <v>110</v>
      </c>
      <c r="E247" s="201" t="s">
        <v>498</v>
      </c>
      <c r="F247" s="202" t="s">
        <v>234</v>
      </c>
      <c r="G247" s="203" t="s">
        <v>112</v>
      </c>
      <c r="H247" s="204">
        <v>30</v>
      </c>
      <c r="I247" s="205"/>
      <c r="J247" s="206">
        <f>ROUND(I247*H247,2)</f>
        <v>0</v>
      </c>
      <c r="K247" s="207"/>
      <c r="L247" s="208"/>
      <c r="M247" s="209" t="s">
        <v>1</v>
      </c>
      <c r="N247" s="210" t="s">
        <v>42</v>
      </c>
      <c r="O247" s="87"/>
      <c r="P247" s="211">
        <f>O247*H247</f>
        <v>0</v>
      </c>
      <c r="Q247" s="211">
        <v>0</v>
      </c>
      <c r="R247" s="211">
        <f>Q247*H247</f>
        <v>0</v>
      </c>
      <c r="S247" s="211">
        <v>0</v>
      </c>
      <c r="T247" s="212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213" t="s">
        <v>113</v>
      </c>
      <c r="AT247" s="213" t="s">
        <v>110</v>
      </c>
      <c r="AU247" s="213" t="s">
        <v>82</v>
      </c>
      <c r="AY247" s="13" t="s">
        <v>109</v>
      </c>
      <c r="BE247" s="214">
        <f>IF(N247="základní",J247,0)</f>
        <v>0</v>
      </c>
      <c r="BF247" s="214">
        <f>IF(N247="snížená",J247,0)</f>
        <v>0</v>
      </c>
      <c r="BG247" s="214">
        <f>IF(N247="zákl. přenesená",J247,0)</f>
        <v>0</v>
      </c>
      <c r="BH247" s="214">
        <f>IF(N247="sníž. přenesená",J247,0)</f>
        <v>0</v>
      </c>
      <c r="BI247" s="214">
        <f>IF(N247="nulová",J247,0)</f>
        <v>0</v>
      </c>
      <c r="BJ247" s="13" t="s">
        <v>82</v>
      </c>
      <c r="BK247" s="214">
        <f>ROUND(I247*H247,2)</f>
        <v>0</v>
      </c>
      <c r="BL247" s="13" t="s">
        <v>114</v>
      </c>
      <c r="BM247" s="213" t="s">
        <v>499</v>
      </c>
    </row>
    <row r="248" s="2" customFormat="1" ht="16.5" customHeight="1">
      <c r="A248" s="34"/>
      <c r="B248" s="35"/>
      <c r="C248" s="200" t="s">
        <v>500</v>
      </c>
      <c r="D248" s="200" t="s">
        <v>110</v>
      </c>
      <c r="E248" s="201" t="s">
        <v>500</v>
      </c>
      <c r="F248" s="202" t="s">
        <v>501</v>
      </c>
      <c r="G248" s="203" t="s">
        <v>112</v>
      </c>
      <c r="H248" s="204">
        <v>10</v>
      </c>
      <c r="I248" s="205"/>
      <c r="J248" s="206">
        <f>ROUND(I248*H248,2)</f>
        <v>0</v>
      </c>
      <c r="K248" s="207"/>
      <c r="L248" s="208"/>
      <c r="M248" s="209" t="s">
        <v>1</v>
      </c>
      <c r="N248" s="210" t="s">
        <v>42</v>
      </c>
      <c r="O248" s="87"/>
      <c r="P248" s="211">
        <f>O248*H248</f>
        <v>0</v>
      </c>
      <c r="Q248" s="211">
        <v>0</v>
      </c>
      <c r="R248" s="211">
        <f>Q248*H248</f>
        <v>0</v>
      </c>
      <c r="S248" s="211">
        <v>0</v>
      </c>
      <c r="T248" s="212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13" t="s">
        <v>113</v>
      </c>
      <c r="AT248" s="213" t="s">
        <v>110</v>
      </c>
      <c r="AU248" s="213" t="s">
        <v>82</v>
      </c>
      <c r="AY248" s="13" t="s">
        <v>109</v>
      </c>
      <c r="BE248" s="214">
        <f>IF(N248="základní",J248,0)</f>
        <v>0</v>
      </c>
      <c r="BF248" s="214">
        <f>IF(N248="snížená",J248,0)</f>
        <v>0</v>
      </c>
      <c r="BG248" s="214">
        <f>IF(N248="zákl. přenesená",J248,0)</f>
        <v>0</v>
      </c>
      <c r="BH248" s="214">
        <f>IF(N248="sníž. přenesená",J248,0)</f>
        <v>0</v>
      </c>
      <c r="BI248" s="214">
        <f>IF(N248="nulová",J248,0)</f>
        <v>0</v>
      </c>
      <c r="BJ248" s="13" t="s">
        <v>82</v>
      </c>
      <c r="BK248" s="214">
        <f>ROUND(I248*H248,2)</f>
        <v>0</v>
      </c>
      <c r="BL248" s="13" t="s">
        <v>114</v>
      </c>
      <c r="BM248" s="213" t="s">
        <v>502</v>
      </c>
    </row>
    <row r="249" s="2" customFormat="1" ht="16.5" customHeight="1">
      <c r="A249" s="34"/>
      <c r="B249" s="35"/>
      <c r="C249" s="200" t="s">
        <v>503</v>
      </c>
      <c r="D249" s="200" t="s">
        <v>110</v>
      </c>
      <c r="E249" s="201" t="s">
        <v>503</v>
      </c>
      <c r="F249" s="202" t="s">
        <v>504</v>
      </c>
      <c r="G249" s="203" t="s">
        <v>112</v>
      </c>
      <c r="H249" s="204">
        <v>10</v>
      </c>
      <c r="I249" s="205"/>
      <c r="J249" s="206">
        <f>ROUND(I249*H249,2)</f>
        <v>0</v>
      </c>
      <c r="K249" s="207"/>
      <c r="L249" s="208"/>
      <c r="M249" s="209" t="s">
        <v>1</v>
      </c>
      <c r="N249" s="210" t="s">
        <v>42</v>
      </c>
      <c r="O249" s="87"/>
      <c r="P249" s="211">
        <f>O249*H249</f>
        <v>0</v>
      </c>
      <c r="Q249" s="211">
        <v>0</v>
      </c>
      <c r="R249" s="211">
        <f>Q249*H249</f>
        <v>0</v>
      </c>
      <c r="S249" s="211">
        <v>0</v>
      </c>
      <c r="T249" s="212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213" t="s">
        <v>113</v>
      </c>
      <c r="AT249" s="213" t="s">
        <v>110</v>
      </c>
      <c r="AU249" s="213" t="s">
        <v>82</v>
      </c>
      <c r="AY249" s="13" t="s">
        <v>109</v>
      </c>
      <c r="BE249" s="214">
        <f>IF(N249="základní",J249,0)</f>
        <v>0</v>
      </c>
      <c r="BF249" s="214">
        <f>IF(N249="snížená",J249,0)</f>
        <v>0</v>
      </c>
      <c r="BG249" s="214">
        <f>IF(N249="zákl. přenesená",J249,0)</f>
        <v>0</v>
      </c>
      <c r="BH249" s="214">
        <f>IF(N249="sníž. přenesená",J249,0)</f>
        <v>0</v>
      </c>
      <c r="BI249" s="214">
        <f>IF(N249="nulová",J249,0)</f>
        <v>0</v>
      </c>
      <c r="BJ249" s="13" t="s">
        <v>82</v>
      </c>
      <c r="BK249" s="214">
        <f>ROUND(I249*H249,2)</f>
        <v>0</v>
      </c>
      <c r="BL249" s="13" t="s">
        <v>114</v>
      </c>
      <c r="BM249" s="213" t="s">
        <v>505</v>
      </c>
    </row>
    <row r="250" s="2" customFormat="1" ht="16.5" customHeight="1">
      <c r="A250" s="34"/>
      <c r="B250" s="35"/>
      <c r="C250" s="200" t="s">
        <v>506</v>
      </c>
      <c r="D250" s="200" t="s">
        <v>110</v>
      </c>
      <c r="E250" s="201" t="s">
        <v>506</v>
      </c>
      <c r="F250" s="202" t="s">
        <v>507</v>
      </c>
      <c r="G250" s="203" t="s">
        <v>112</v>
      </c>
      <c r="H250" s="204">
        <v>5</v>
      </c>
      <c r="I250" s="205"/>
      <c r="J250" s="206">
        <f>ROUND(I250*H250,2)</f>
        <v>0</v>
      </c>
      <c r="K250" s="207"/>
      <c r="L250" s="208"/>
      <c r="M250" s="209" t="s">
        <v>1</v>
      </c>
      <c r="N250" s="210" t="s">
        <v>42</v>
      </c>
      <c r="O250" s="87"/>
      <c r="P250" s="211">
        <f>O250*H250</f>
        <v>0</v>
      </c>
      <c r="Q250" s="211">
        <v>0</v>
      </c>
      <c r="R250" s="211">
        <f>Q250*H250</f>
        <v>0</v>
      </c>
      <c r="S250" s="211">
        <v>0</v>
      </c>
      <c r="T250" s="212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13" t="s">
        <v>113</v>
      </c>
      <c r="AT250" s="213" t="s">
        <v>110</v>
      </c>
      <c r="AU250" s="213" t="s">
        <v>82</v>
      </c>
      <c r="AY250" s="13" t="s">
        <v>109</v>
      </c>
      <c r="BE250" s="214">
        <f>IF(N250="základní",J250,0)</f>
        <v>0</v>
      </c>
      <c r="BF250" s="214">
        <f>IF(N250="snížená",J250,0)</f>
        <v>0</v>
      </c>
      <c r="BG250" s="214">
        <f>IF(N250="zákl. přenesená",J250,0)</f>
        <v>0</v>
      </c>
      <c r="BH250" s="214">
        <f>IF(N250="sníž. přenesená",J250,0)</f>
        <v>0</v>
      </c>
      <c r="BI250" s="214">
        <f>IF(N250="nulová",J250,0)</f>
        <v>0</v>
      </c>
      <c r="BJ250" s="13" t="s">
        <v>82</v>
      </c>
      <c r="BK250" s="214">
        <f>ROUND(I250*H250,2)</f>
        <v>0</v>
      </c>
      <c r="BL250" s="13" t="s">
        <v>114</v>
      </c>
      <c r="BM250" s="213" t="s">
        <v>508</v>
      </c>
    </row>
    <row r="251" s="2" customFormat="1" ht="16.5" customHeight="1">
      <c r="A251" s="34"/>
      <c r="B251" s="35"/>
      <c r="C251" s="200" t="s">
        <v>509</v>
      </c>
      <c r="D251" s="200" t="s">
        <v>110</v>
      </c>
      <c r="E251" s="201" t="s">
        <v>509</v>
      </c>
      <c r="F251" s="202" t="s">
        <v>510</v>
      </c>
      <c r="G251" s="203" t="s">
        <v>112</v>
      </c>
      <c r="H251" s="204">
        <v>5</v>
      </c>
      <c r="I251" s="205"/>
      <c r="J251" s="206">
        <f>ROUND(I251*H251,2)</f>
        <v>0</v>
      </c>
      <c r="K251" s="207"/>
      <c r="L251" s="208"/>
      <c r="M251" s="209" t="s">
        <v>1</v>
      </c>
      <c r="N251" s="210" t="s">
        <v>42</v>
      </c>
      <c r="O251" s="87"/>
      <c r="P251" s="211">
        <f>O251*H251</f>
        <v>0</v>
      </c>
      <c r="Q251" s="211">
        <v>0</v>
      </c>
      <c r="R251" s="211">
        <f>Q251*H251</f>
        <v>0</v>
      </c>
      <c r="S251" s="211">
        <v>0</v>
      </c>
      <c r="T251" s="212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213" t="s">
        <v>113</v>
      </c>
      <c r="AT251" s="213" t="s">
        <v>110</v>
      </c>
      <c r="AU251" s="213" t="s">
        <v>82</v>
      </c>
      <c r="AY251" s="13" t="s">
        <v>109</v>
      </c>
      <c r="BE251" s="214">
        <f>IF(N251="základní",J251,0)</f>
        <v>0</v>
      </c>
      <c r="BF251" s="214">
        <f>IF(N251="snížená",J251,0)</f>
        <v>0</v>
      </c>
      <c r="BG251" s="214">
        <f>IF(N251="zákl. přenesená",J251,0)</f>
        <v>0</v>
      </c>
      <c r="BH251" s="214">
        <f>IF(N251="sníž. přenesená",J251,0)</f>
        <v>0</v>
      </c>
      <c r="BI251" s="214">
        <f>IF(N251="nulová",J251,0)</f>
        <v>0</v>
      </c>
      <c r="BJ251" s="13" t="s">
        <v>82</v>
      </c>
      <c r="BK251" s="214">
        <f>ROUND(I251*H251,2)</f>
        <v>0</v>
      </c>
      <c r="BL251" s="13" t="s">
        <v>114</v>
      </c>
      <c r="BM251" s="213" t="s">
        <v>511</v>
      </c>
    </row>
    <row r="252" s="2" customFormat="1" ht="16.5" customHeight="1">
      <c r="A252" s="34"/>
      <c r="B252" s="35"/>
      <c r="C252" s="200" t="s">
        <v>512</v>
      </c>
      <c r="D252" s="200" t="s">
        <v>110</v>
      </c>
      <c r="E252" s="201" t="s">
        <v>512</v>
      </c>
      <c r="F252" s="202" t="s">
        <v>513</v>
      </c>
      <c r="G252" s="203" t="s">
        <v>112</v>
      </c>
      <c r="H252" s="204">
        <v>5</v>
      </c>
      <c r="I252" s="205"/>
      <c r="J252" s="206">
        <f>ROUND(I252*H252,2)</f>
        <v>0</v>
      </c>
      <c r="K252" s="207"/>
      <c r="L252" s="208"/>
      <c r="M252" s="209" t="s">
        <v>1</v>
      </c>
      <c r="N252" s="210" t="s">
        <v>42</v>
      </c>
      <c r="O252" s="87"/>
      <c r="P252" s="211">
        <f>O252*H252</f>
        <v>0</v>
      </c>
      <c r="Q252" s="211">
        <v>0</v>
      </c>
      <c r="R252" s="211">
        <f>Q252*H252</f>
        <v>0</v>
      </c>
      <c r="S252" s="211">
        <v>0</v>
      </c>
      <c r="T252" s="212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213" t="s">
        <v>113</v>
      </c>
      <c r="AT252" s="213" t="s">
        <v>110</v>
      </c>
      <c r="AU252" s="213" t="s">
        <v>82</v>
      </c>
      <c r="AY252" s="13" t="s">
        <v>109</v>
      </c>
      <c r="BE252" s="214">
        <f>IF(N252="základní",J252,0)</f>
        <v>0</v>
      </c>
      <c r="BF252" s="214">
        <f>IF(N252="snížená",J252,0)</f>
        <v>0</v>
      </c>
      <c r="BG252" s="214">
        <f>IF(N252="zákl. přenesená",J252,0)</f>
        <v>0</v>
      </c>
      <c r="BH252" s="214">
        <f>IF(N252="sníž. přenesená",J252,0)</f>
        <v>0</v>
      </c>
      <c r="BI252" s="214">
        <f>IF(N252="nulová",J252,0)</f>
        <v>0</v>
      </c>
      <c r="BJ252" s="13" t="s">
        <v>82</v>
      </c>
      <c r="BK252" s="214">
        <f>ROUND(I252*H252,2)</f>
        <v>0</v>
      </c>
      <c r="BL252" s="13" t="s">
        <v>114</v>
      </c>
      <c r="BM252" s="213" t="s">
        <v>514</v>
      </c>
    </row>
    <row r="253" s="2" customFormat="1" ht="16.5" customHeight="1">
      <c r="A253" s="34"/>
      <c r="B253" s="35"/>
      <c r="C253" s="200" t="s">
        <v>515</v>
      </c>
      <c r="D253" s="200" t="s">
        <v>110</v>
      </c>
      <c r="E253" s="201" t="s">
        <v>515</v>
      </c>
      <c r="F253" s="202" t="s">
        <v>516</v>
      </c>
      <c r="G253" s="203" t="s">
        <v>112</v>
      </c>
      <c r="H253" s="204">
        <v>10</v>
      </c>
      <c r="I253" s="205"/>
      <c r="J253" s="206">
        <f>ROUND(I253*H253,2)</f>
        <v>0</v>
      </c>
      <c r="K253" s="207"/>
      <c r="L253" s="208"/>
      <c r="M253" s="209" t="s">
        <v>1</v>
      </c>
      <c r="N253" s="210" t="s">
        <v>42</v>
      </c>
      <c r="O253" s="87"/>
      <c r="P253" s="211">
        <f>O253*H253</f>
        <v>0</v>
      </c>
      <c r="Q253" s="211">
        <v>0</v>
      </c>
      <c r="R253" s="211">
        <f>Q253*H253</f>
        <v>0</v>
      </c>
      <c r="S253" s="211">
        <v>0</v>
      </c>
      <c r="T253" s="212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213" t="s">
        <v>113</v>
      </c>
      <c r="AT253" s="213" t="s">
        <v>110</v>
      </c>
      <c r="AU253" s="213" t="s">
        <v>82</v>
      </c>
      <c r="AY253" s="13" t="s">
        <v>109</v>
      </c>
      <c r="BE253" s="214">
        <f>IF(N253="základní",J253,0)</f>
        <v>0</v>
      </c>
      <c r="BF253" s="214">
        <f>IF(N253="snížená",J253,0)</f>
        <v>0</v>
      </c>
      <c r="BG253" s="214">
        <f>IF(N253="zákl. přenesená",J253,0)</f>
        <v>0</v>
      </c>
      <c r="BH253" s="214">
        <f>IF(N253="sníž. přenesená",J253,0)</f>
        <v>0</v>
      </c>
      <c r="BI253" s="214">
        <f>IF(N253="nulová",J253,0)</f>
        <v>0</v>
      </c>
      <c r="BJ253" s="13" t="s">
        <v>82</v>
      </c>
      <c r="BK253" s="214">
        <f>ROUND(I253*H253,2)</f>
        <v>0</v>
      </c>
      <c r="BL253" s="13" t="s">
        <v>114</v>
      </c>
      <c r="BM253" s="213" t="s">
        <v>517</v>
      </c>
    </row>
    <row r="254" s="2" customFormat="1" ht="16.5" customHeight="1">
      <c r="A254" s="34"/>
      <c r="B254" s="35"/>
      <c r="C254" s="200" t="s">
        <v>518</v>
      </c>
      <c r="D254" s="200" t="s">
        <v>110</v>
      </c>
      <c r="E254" s="201" t="s">
        <v>518</v>
      </c>
      <c r="F254" s="202" t="s">
        <v>519</v>
      </c>
      <c r="G254" s="203" t="s">
        <v>112</v>
      </c>
      <c r="H254" s="204">
        <v>15</v>
      </c>
      <c r="I254" s="205"/>
      <c r="J254" s="206">
        <f>ROUND(I254*H254,2)</f>
        <v>0</v>
      </c>
      <c r="K254" s="207"/>
      <c r="L254" s="208"/>
      <c r="M254" s="209" t="s">
        <v>1</v>
      </c>
      <c r="N254" s="210" t="s">
        <v>42</v>
      </c>
      <c r="O254" s="87"/>
      <c r="P254" s="211">
        <f>O254*H254</f>
        <v>0</v>
      </c>
      <c r="Q254" s="211">
        <v>0</v>
      </c>
      <c r="R254" s="211">
        <f>Q254*H254</f>
        <v>0</v>
      </c>
      <c r="S254" s="211">
        <v>0</v>
      </c>
      <c r="T254" s="212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213" t="s">
        <v>113</v>
      </c>
      <c r="AT254" s="213" t="s">
        <v>110</v>
      </c>
      <c r="AU254" s="213" t="s">
        <v>82</v>
      </c>
      <c r="AY254" s="13" t="s">
        <v>109</v>
      </c>
      <c r="BE254" s="214">
        <f>IF(N254="základní",J254,0)</f>
        <v>0</v>
      </c>
      <c r="BF254" s="214">
        <f>IF(N254="snížená",J254,0)</f>
        <v>0</v>
      </c>
      <c r="BG254" s="214">
        <f>IF(N254="zákl. přenesená",J254,0)</f>
        <v>0</v>
      </c>
      <c r="BH254" s="214">
        <f>IF(N254="sníž. přenesená",J254,0)</f>
        <v>0</v>
      </c>
      <c r="BI254" s="214">
        <f>IF(N254="nulová",J254,0)</f>
        <v>0</v>
      </c>
      <c r="BJ254" s="13" t="s">
        <v>82</v>
      </c>
      <c r="BK254" s="214">
        <f>ROUND(I254*H254,2)</f>
        <v>0</v>
      </c>
      <c r="BL254" s="13" t="s">
        <v>114</v>
      </c>
      <c r="BM254" s="213" t="s">
        <v>520</v>
      </c>
    </row>
    <row r="255" s="2" customFormat="1" ht="21.75" customHeight="1">
      <c r="A255" s="34"/>
      <c r="B255" s="35"/>
      <c r="C255" s="200" t="s">
        <v>521</v>
      </c>
      <c r="D255" s="200" t="s">
        <v>110</v>
      </c>
      <c r="E255" s="201" t="s">
        <v>521</v>
      </c>
      <c r="F255" s="202" t="s">
        <v>522</v>
      </c>
      <c r="G255" s="203" t="s">
        <v>453</v>
      </c>
      <c r="H255" s="204">
        <v>15</v>
      </c>
      <c r="I255" s="205"/>
      <c r="J255" s="206">
        <f>ROUND(I255*H255,2)</f>
        <v>0</v>
      </c>
      <c r="K255" s="207"/>
      <c r="L255" s="208"/>
      <c r="M255" s="209" t="s">
        <v>1</v>
      </c>
      <c r="N255" s="210" t="s">
        <v>42</v>
      </c>
      <c r="O255" s="87"/>
      <c r="P255" s="211">
        <f>O255*H255</f>
        <v>0</v>
      </c>
      <c r="Q255" s="211">
        <v>0</v>
      </c>
      <c r="R255" s="211">
        <f>Q255*H255</f>
        <v>0</v>
      </c>
      <c r="S255" s="211">
        <v>0</v>
      </c>
      <c r="T255" s="212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213" t="s">
        <v>113</v>
      </c>
      <c r="AT255" s="213" t="s">
        <v>110</v>
      </c>
      <c r="AU255" s="213" t="s">
        <v>82</v>
      </c>
      <c r="AY255" s="13" t="s">
        <v>109</v>
      </c>
      <c r="BE255" s="214">
        <f>IF(N255="základní",J255,0)</f>
        <v>0</v>
      </c>
      <c r="BF255" s="214">
        <f>IF(N255="snížená",J255,0)</f>
        <v>0</v>
      </c>
      <c r="BG255" s="214">
        <f>IF(N255="zákl. přenesená",J255,0)</f>
        <v>0</v>
      </c>
      <c r="BH255" s="214">
        <f>IF(N255="sníž. přenesená",J255,0)</f>
        <v>0</v>
      </c>
      <c r="BI255" s="214">
        <f>IF(N255="nulová",J255,0)</f>
        <v>0</v>
      </c>
      <c r="BJ255" s="13" t="s">
        <v>82</v>
      </c>
      <c r="BK255" s="214">
        <f>ROUND(I255*H255,2)</f>
        <v>0</v>
      </c>
      <c r="BL255" s="13" t="s">
        <v>114</v>
      </c>
      <c r="BM255" s="213" t="s">
        <v>523</v>
      </c>
    </row>
    <row r="256" s="2" customFormat="1" ht="21.75" customHeight="1">
      <c r="A256" s="34"/>
      <c r="B256" s="35"/>
      <c r="C256" s="200" t="s">
        <v>524</v>
      </c>
      <c r="D256" s="200" t="s">
        <v>110</v>
      </c>
      <c r="E256" s="201" t="s">
        <v>524</v>
      </c>
      <c r="F256" s="202" t="s">
        <v>525</v>
      </c>
      <c r="G256" s="203" t="s">
        <v>453</v>
      </c>
      <c r="H256" s="204">
        <v>15</v>
      </c>
      <c r="I256" s="205"/>
      <c r="J256" s="206">
        <f>ROUND(I256*H256,2)</f>
        <v>0</v>
      </c>
      <c r="K256" s="207"/>
      <c r="L256" s="208"/>
      <c r="M256" s="209" t="s">
        <v>1</v>
      </c>
      <c r="N256" s="210" t="s">
        <v>42</v>
      </c>
      <c r="O256" s="87"/>
      <c r="P256" s="211">
        <f>O256*H256</f>
        <v>0</v>
      </c>
      <c r="Q256" s="211">
        <v>0</v>
      </c>
      <c r="R256" s="211">
        <f>Q256*H256</f>
        <v>0</v>
      </c>
      <c r="S256" s="211">
        <v>0</v>
      </c>
      <c r="T256" s="212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213" t="s">
        <v>113</v>
      </c>
      <c r="AT256" s="213" t="s">
        <v>110</v>
      </c>
      <c r="AU256" s="213" t="s">
        <v>82</v>
      </c>
      <c r="AY256" s="13" t="s">
        <v>109</v>
      </c>
      <c r="BE256" s="214">
        <f>IF(N256="základní",J256,0)</f>
        <v>0</v>
      </c>
      <c r="BF256" s="214">
        <f>IF(N256="snížená",J256,0)</f>
        <v>0</v>
      </c>
      <c r="BG256" s="214">
        <f>IF(N256="zákl. přenesená",J256,0)</f>
        <v>0</v>
      </c>
      <c r="BH256" s="214">
        <f>IF(N256="sníž. přenesená",J256,0)</f>
        <v>0</v>
      </c>
      <c r="BI256" s="214">
        <f>IF(N256="nulová",J256,0)</f>
        <v>0</v>
      </c>
      <c r="BJ256" s="13" t="s">
        <v>82</v>
      </c>
      <c r="BK256" s="214">
        <f>ROUND(I256*H256,2)</f>
        <v>0</v>
      </c>
      <c r="BL256" s="13" t="s">
        <v>114</v>
      </c>
      <c r="BM256" s="213" t="s">
        <v>526</v>
      </c>
    </row>
    <row r="257" s="11" customFormat="1" ht="25.92" customHeight="1">
      <c r="A257" s="11"/>
      <c r="B257" s="186"/>
      <c r="C257" s="187"/>
      <c r="D257" s="188" t="s">
        <v>76</v>
      </c>
      <c r="E257" s="189" t="s">
        <v>527</v>
      </c>
      <c r="F257" s="189" t="s">
        <v>528</v>
      </c>
      <c r="G257" s="187"/>
      <c r="H257" s="187"/>
      <c r="I257" s="190"/>
      <c r="J257" s="191">
        <f>BK257</f>
        <v>0</v>
      </c>
      <c r="K257" s="187"/>
      <c r="L257" s="192"/>
      <c r="M257" s="193"/>
      <c r="N257" s="194"/>
      <c r="O257" s="194"/>
      <c r="P257" s="195">
        <f>SUM(P258:P265)</f>
        <v>0</v>
      </c>
      <c r="Q257" s="194"/>
      <c r="R257" s="195">
        <f>SUM(R258:R265)</f>
        <v>0</v>
      </c>
      <c r="S257" s="194"/>
      <c r="T257" s="196">
        <f>SUM(T258:T265)</f>
        <v>0</v>
      </c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R257" s="197" t="s">
        <v>82</v>
      </c>
      <c r="AT257" s="198" t="s">
        <v>76</v>
      </c>
      <c r="AU257" s="198" t="s">
        <v>77</v>
      </c>
      <c r="AY257" s="197" t="s">
        <v>109</v>
      </c>
      <c r="BK257" s="199">
        <f>SUM(BK258:BK265)</f>
        <v>0</v>
      </c>
    </row>
    <row r="258" s="2" customFormat="1" ht="16.5" customHeight="1">
      <c r="A258" s="34"/>
      <c r="B258" s="35"/>
      <c r="C258" s="220" t="s">
        <v>529</v>
      </c>
      <c r="D258" s="220" t="s">
        <v>530</v>
      </c>
      <c r="E258" s="221" t="s">
        <v>529</v>
      </c>
      <c r="F258" s="222" t="s">
        <v>531</v>
      </c>
      <c r="G258" s="223" t="s">
        <v>172</v>
      </c>
      <c r="H258" s="224">
        <v>5000</v>
      </c>
      <c r="I258" s="225"/>
      <c r="J258" s="226">
        <f>ROUND(I258*H258,2)</f>
        <v>0</v>
      </c>
      <c r="K258" s="227"/>
      <c r="L258" s="40"/>
      <c r="M258" s="228" t="s">
        <v>1</v>
      </c>
      <c r="N258" s="229" t="s">
        <v>42</v>
      </c>
      <c r="O258" s="87"/>
      <c r="P258" s="211">
        <f>O258*H258</f>
        <v>0</v>
      </c>
      <c r="Q258" s="211">
        <v>0</v>
      </c>
      <c r="R258" s="211">
        <f>Q258*H258</f>
        <v>0</v>
      </c>
      <c r="S258" s="211">
        <v>0</v>
      </c>
      <c r="T258" s="212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213" t="s">
        <v>114</v>
      </c>
      <c r="AT258" s="213" t="s">
        <v>530</v>
      </c>
      <c r="AU258" s="213" t="s">
        <v>82</v>
      </c>
      <c r="AY258" s="13" t="s">
        <v>109</v>
      </c>
      <c r="BE258" s="214">
        <f>IF(N258="základní",J258,0)</f>
        <v>0</v>
      </c>
      <c r="BF258" s="214">
        <f>IF(N258="snížená",J258,0)</f>
        <v>0</v>
      </c>
      <c r="BG258" s="214">
        <f>IF(N258="zákl. přenesená",J258,0)</f>
        <v>0</v>
      </c>
      <c r="BH258" s="214">
        <f>IF(N258="sníž. přenesená",J258,0)</f>
        <v>0</v>
      </c>
      <c r="BI258" s="214">
        <f>IF(N258="nulová",J258,0)</f>
        <v>0</v>
      </c>
      <c r="BJ258" s="13" t="s">
        <v>82</v>
      </c>
      <c r="BK258" s="214">
        <f>ROUND(I258*H258,2)</f>
        <v>0</v>
      </c>
      <c r="BL258" s="13" t="s">
        <v>114</v>
      </c>
      <c r="BM258" s="213" t="s">
        <v>532</v>
      </c>
    </row>
    <row r="259" s="2" customFormat="1" ht="16.5" customHeight="1">
      <c r="A259" s="34"/>
      <c r="B259" s="35"/>
      <c r="C259" s="220" t="s">
        <v>533</v>
      </c>
      <c r="D259" s="220" t="s">
        <v>530</v>
      </c>
      <c r="E259" s="221" t="s">
        <v>533</v>
      </c>
      <c r="F259" s="222" t="s">
        <v>534</v>
      </c>
      <c r="G259" s="223" t="s">
        <v>112</v>
      </c>
      <c r="H259" s="224">
        <v>100</v>
      </c>
      <c r="I259" s="225"/>
      <c r="J259" s="226">
        <f>ROUND(I259*H259,2)</f>
        <v>0</v>
      </c>
      <c r="K259" s="227"/>
      <c r="L259" s="40"/>
      <c r="M259" s="228" t="s">
        <v>1</v>
      </c>
      <c r="N259" s="229" t="s">
        <v>42</v>
      </c>
      <c r="O259" s="87"/>
      <c r="P259" s="211">
        <f>O259*H259</f>
        <v>0</v>
      </c>
      <c r="Q259" s="211">
        <v>0</v>
      </c>
      <c r="R259" s="211">
        <f>Q259*H259</f>
        <v>0</v>
      </c>
      <c r="S259" s="211">
        <v>0</v>
      </c>
      <c r="T259" s="212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213" t="s">
        <v>114</v>
      </c>
      <c r="AT259" s="213" t="s">
        <v>530</v>
      </c>
      <c r="AU259" s="213" t="s">
        <v>82</v>
      </c>
      <c r="AY259" s="13" t="s">
        <v>109</v>
      </c>
      <c r="BE259" s="214">
        <f>IF(N259="základní",J259,0)</f>
        <v>0</v>
      </c>
      <c r="BF259" s="214">
        <f>IF(N259="snížená",J259,0)</f>
        <v>0</v>
      </c>
      <c r="BG259" s="214">
        <f>IF(N259="zákl. přenesená",J259,0)</f>
        <v>0</v>
      </c>
      <c r="BH259" s="214">
        <f>IF(N259="sníž. přenesená",J259,0)</f>
        <v>0</v>
      </c>
      <c r="BI259" s="214">
        <f>IF(N259="nulová",J259,0)</f>
        <v>0</v>
      </c>
      <c r="BJ259" s="13" t="s">
        <v>82</v>
      </c>
      <c r="BK259" s="214">
        <f>ROUND(I259*H259,2)</f>
        <v>0</v>
      </c>
      <c r="BL259" s="13" t="s">
        <v>114</v>
      </c>
      <c r="BM259" s="213" t="s">
        <v>535</v>
      </c>
    </row>
    <row r="260" s="2" customFormat="1" ht="16.5" customHeight="1">
      <c r="A260" s="34"/>
      <c r="B260" s="35"/>
      <c r="C260" s="220" t="s">
        <v>536</v>
      </c>
      <c r="D260" s="220" t="s">
        <v>530</v>
      </c>
      <c r="E260" s="221" t="s">
        <v>536</v>
      </c>
      <c r="F260" s="222" t="s">
        <v>537</v>
      </c>
      <c r="G260" s="223" t="s">
        <v>538</v>
      </c>
      <c r="H260" s="224">
        <v>2300</v>
      </c>
      <c r="I260" s="225"/>
      <c r="J260" s="226">
        <f>ROUND(I260*H260,2)</f>
        <v>0</v>
      </c>
      <c r="K260" s="227"/>
      <c r="L260" s="40"/>
      <c r="M260" s="228" t="s">
        <v>1</v>
      </c>
      <c r="N260" s="229" t="s">
        <v>42</v>
      </c>
      <c r="O260" s="87"/>
      <c r="P260" s="211">
        <f>O260*H260</f>
        <v>0</v>
      </c>
      <c r="Q260" s="211">
        <v>0</v>
      </c>
      <c r="R260" s="211">
        <f>Q260*H260</f>
        <v>0</v>
      </c>
      <c r="S260" s="211">
        <v>0</v>
      </c>
      <c r="T260" s="212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213" t="s">
        <v>114</v>
      </c>
      <c r="AT260" s="213" t="s">
        <v>530</v>
      </c>
      <c r="AU260" s="213" t="s">
        <v>82</v>
      </c>
      <c r="AY260" s="13" t="s">
        <v>109</v>
      </c>
      <c r="BE260" s="214">
        <f>IF(N260="základní",J260,0)</f>
        <v>0</v>
      </c>
      <c r="BF260" s="214">
        <f>IF(N260="snížená",J260,0)</f>
        <v>0</v>
      </c>
      <c r="BG260" s="214">
        <f>IF(N260="zákl. přenesená",J260,0)</f>
        <v>0</v>
      </c>
      <c r="BH260" s="214">
        <f>IF(N260="sníž. přenesená",J260,0)</f>
        <v>0</v>
      </c>
      <c r="BI260" s="214">
        <f>IF(N260="nulová",J260,0)</f>
        <v>0</v>
      </c>
      <c r="BJ260" s="13" t="s">
        <v>82</v>
      </c>
      <c r="BK260" s="214">
        <f>ROUND(I260*H260,2)</f>
        <v>0</v>
      </c>
      <c r="BL260" s="13" t="s">
        <v>114</v>
      </c>
      <c r="BM260" s="213" t="s">
        <v>539</v>
      </c>
    </row>
    <row r="261" s="2" customFormat="1">
      <c r="A261" s="34"/>
      <c r="B261" s="35"/>
      <c r="C261" s="36"/>
      <c r="D261" s="215" t="s">
        <v>455</v>
      </c>
      <c r="E261" s="36"/>
      <c r="F261" s="216" t="s">
        <v>540</v>
      </c>
      <c r="G261" s="36"/>
      <c r="H261" s="36"/>
      <c r="I261" s="217"/>
      <c r="J261" s="36"/>
      <c r="K261" s="36"/>
      <c r="L261" s="40"/>
      <c r="M261" s="218"/>
      <c r="N261" s="219"/>
      <c r="O261" s="87"/>
      <c r="P261" s="87"/>
      <c r="Q261" s="87"/>
      <c r="R261" s="87"/>
      <c r="S261" s="87"/>
      <c r="T261" s="88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3" t="s">
        <v>455</v>
      </c>
      <c r="AU261" s="13" t="s">
        <v>82</v>
      </c>
    </row>
    <row r="262" s="2" customFormat="1" ht="16.5" customHeight="1">
      <c r="A262" s="34"/>
      <c r="B262" s="35"/>
      <c r="C262" s="220" t="s">
        <v>541</v>
      </c>
      <c r="D262" s="220" t="s">
        <v>530</v>
      </c>
      <c r="E262" s="221" t="s">
        <v>542</v>
      </c>
      <c r="F262" s="222" t="s">
        <v>543</v>
      </c>
      <c r="G262" s="223" t="s">
        <v>538</v>
      </c>
      <c r="H262" s="224">
        <v>10</v>
      </c>
      <c r="I262" s="225"/>
      <c r="J262" s="226">
        <f>ROUND(I262*H262,2)</f>
        <v>0</v>
      </c>
      <c r="K262" s="227"/>
      <c r="L262" s="40"/>
      <c r="M262" s="228" t="s">
        <v>1</v>
      </c>
      <c r="N262" s="229" t="s">
        <v>42</v>
      </c>
      <c r="O262" s="87"/>
      <c r="P262" s="211">
        <f>O262*H262</f>
        <v>0</v>
      </c>
      <c r="Q262" s="211">
        <v>0</v>
      </c>
      <c r="R262" s="211">
        <f>Q262*H262</f>
        <v>0</v>
      </c>
      <c r="S262" s="211">
        <v>0</v>
      </c>
      <c r="T262" s="212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213" t="s">
        <v>114</v>
      </c>
      <c r="AT262" s="213" t="s">
        <v>530</v>
      </c>
      <c r="AU262" s="213" t="s">
        <v>82</v>
      </c>
      <c r="AY262" s="13" t="s">
        <v>109</v>
      </c>
      <c r="BE262" s="214">
        <f>IF(N262="základní",J262,0)</f>
        <v>0</v>
      </c>
      <c r="BF262" s="214">
        <f>IF(N262="snížená",J262,0)</f>
        <v>0</v>
      </c>
      <c r="BG262" s="214">
        <f>IF(N262="zákl. přenesená",J262,0)</f>
        <v>0</v>
      </c>
      <c r="BH262" s="214">
        <f>IF(N262="sníž. přenesená",J262,0)</f>
        <v>0</v>
      </c>
      <c r="BI262" s="214">
        <f>IF(N262="nulová",J262,0)</f>
        <v>0</v>
      </c>
      <c r="BJ262" s="13" t="s">
        <v>82</v>
      </c>
      <c r="BK262" s="214">
        <f>ROUND(I262*H262,2)</f>
        <v>0</v>
      </c>
      <c r="BL262" s="13" t="s">
        <v>114</v>
      </c>
      <c r="BM262" s="213" t="s">
        <v>544</v>
      </c>
    </row>
    <row r="263" s="2" customFormat="1">
      <c r="A263" s="34"/>
      <c r="B263" s="35"/>
      <c r="C263" s="36"/>
      <c r="D263" s="215" t="s">
        <v>455</v>
      </c>
      <c r="E263" s="36"/>
      <c r="F263" s="216" t="s">
        <v>545</v>
      </c>
      <c r="G263" s="36"/>
      <c r="H263" s="36"/>
      <c r="I263" s="217"/>
      <c r="J263" s="36"/>
      <c r="K263" s="36"/>
      <c r="L263" s="40"/>
      <c r="M263" s="218"/>
      <c r="N263" s="219"/>
      <c r="O263" s="87"/>
      <c r="P263" s="87"/>
      <c r="Q263" s="87"/>
      <c r="R263" s="87"/>
      <c r="S263" s="87"/>
      <c r="T263" s="88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3" t="s">
        <v>455</v>
      </c>
      <c r="AU263" s="13" t="s">
        <v>82</v>
      </c>
    </row>
    <row r="264" s="2" customFormat="1" ht="16.5" customHeight="1">
      <c r="A264" s="34"/>
      <c r="B264" s="35"/>
      <c r="C264" s="220" t="s">
        <v>542</v>
      </c>
      <c r="D264" s="220" t="s">
        <v>530</v>
      </c>
      <c r="E264" s="221" t="s">
        <v>546</v>
      </c>
      <c r="F264" s="222" t="s">
        <v>547</v>
      </c>
      <c r="G264" s="223" t="s">
        <v>538</v>
      </c>
      <c r="H264" s="224">
        <v>10</v>
      </c>
      <c r="I264" s="225"/>
      <c r="J264" s="226">
        <f>ROUND(I264*H264,2)</f>
        <v>0</v>
      </c>
      <c r="K264" s="227"/>
      <c r="L264" s="40"/>
      <c r="M264" s="228" t="s">
        <v>1</v>
      </c>
      <c r="N264" s="229" t="s">
        <v>42</v>
      </c>
      <c r="O264" s="87"/>
      <c r="P264" s="211">
        <f>O264*H264</f>
        <v>0</v>
      </c>
      <c r="Q264" s="211">
        <v>0</v>
      </c>
      <c r="R264" s="211">
        <f>Q264*H264</f>
        <v>0</v>
      </c>
      <c r="S264" s="211">
        <v>0</v>
      </c>
      <c r="T264" s="212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213" t="s">
        <v>114</v>
      </c>
      <c r="AT264" s="213" t="s">
        <v>530</v>
      </c>
      <c r="AU264" s="213" t="s">
        <v>82</v>
      </c>
      <c r="AY264" s="13" t="s">
        <v>109</v>
      </c>
      <c r="BE264" s="214">
        <f>IF(N264="základní",J264,0)</f>
        <v>0</v>
      </c>
      <c r="BF264" s="214">
        <f>IF(N264="snížená",J264,0)</f>
        <v>0</v>
      </c>
      <c r="BG264" s="214">
        <f>IF(N264="zákl. přenesená",J264,0)</f>
        <v>0</v>
      </c>
      <c r="BH264" s="214">
        <f>IF(N264="sníž. přenesená",J264,0)</f>
        <v>0</v>
      </c>
      <c r="BI264" s="214">
        <f>IF(N264="nulová",J264,0)</f>
        <v>0</v>
      </c>
      <c r="BJ264" s="13" t="s">
        <v>82</v>
      </c>
      <c r="BK264" s="214">
        <f>ROUND(I264*H264,2)</f>
        <v>0</v>
      </c>
      <c r="BL264" s="13" t="s">
        <v>114</v>
      </c>
      <c r="BM264" s="213" t="s">
        <v>548</v>
      </c>
    </row>
    <row r="265" s="2" customFormat="1">
      <c r="A265" s="34"/>
      <c r="B265" s="35"/>
      <c r="C265" s="36"/>
      <c r="D265" s="215" t="s">
        <v>455</v>
      </c>
      <c r="E265" s="36"/>
      <c r="F265" s="216" t="s">
        <v>549</v>
      </c>
      <c r="G265" s="36"/>
      <c r="H265" s="36"/>
      <c r="I265" s="217"/>
      <c r="J265" s="36"/>
      <c r="K265" s="36"/>
      <c r="L265" s="40"/>
      <c r="M265" s="230"/>
      <c r="N265" s="231"/>
      <c r="O265" s="232"/>
      <c r="P265" s="232"/>
      <c r="Q265" s="232"/>
      <c r="R265" s="232"/>
      <c r="S265" s="232"/>
      <c r="T265" s="233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T265" s="13" t="s">
        <v>455</v>
      </c>
      <c r="AU265" s="13" t="s">
        <v>82</v>
      </c>
    </row>
    <row r="266" s="2" customFormat="1" ht="6.96" customHeight="1">
      <c r="A266" s="34"/>
      <c r="B266" s="62"/>
      <c r="C266" s="63"/>
      <c r="D266" s="63"/>
      <c r="E266" s="63"/>
      <c r="F266" s="63"/>
      <c r="G266" s="63"/>
      <c r="H266" s="63"/>
      <c r="I266" s="63"/>
      <c r="J266" s="63"/>
      <c r="K266" s="63"/>
      <c r="L266" s="40"/>
      <c r="M266" s="34"/>
      <c r="O266" s="34"/>
      <c r="P266" s="34"/>
      <c r="Q266" s="34"/>
      <c r="R266" s="34"/>
      <c r="S266" s="34"/>
      <c r="T266" s="34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</row>
  </sheetData>
  <sheetProtection sheet="1" autoFilter="0" formatColumns="0" formatRows="0" objects="1" scenarios="1" spinCount="100000" saltValue="5VUfG74hCQ+p2ne9V0TTCBBcd8VCvnKcQfqTgsZnDMEnr4J1tsURDirZ2y/6uAzPkaS+TtQC7fsgvQ6/aVAqxg==" hashValue="bt68ZoXDXpt69lxtPrpdHrec6nr/l33zl3noYAxOZwfpVveMpJLeddFWIpERIroBZRxFOb2mUqhMXUJTbfLhng==" algorithmName="SHA-512" password="CC35"/>
  <autoFilter ref="C114:K265"/>
  <mergeCells count="6">
    <mergeCell ref="E7:H7"/>
    <mergeCell ref="E16:H16"/>
    <mergeCell ref="E25:H25"/>
    <mergeCell ref="E85:H85"/>
    <mergeCell ref="E107:H10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Malý Lukáš</dc:creator>
  <cp:lastModifiedBy>Malý Lukáš</cp:lastModifiedBy>
  <dcterms:created xsi:type="dcterms:W3CDTF">2021-04-05T21:08:13Z</dcterms:created>
  <dcterms:modified xsi:type="dcterms:W3CDTF">2021-04-05T21:08:15Z</dcterms:modified>
</cp:coreProperties>
</file>