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foto-digitál\Řevničov\zadávací dokumentace\zadání finále\upravené výkazy s izolací\"/>
    </mc:Choice>
  </mc:AlternateContent>
  <bookViews>
    <workbookView xWindow="0" yWindow="0" windowWidth="19200" windowHeight="6945"/>
  </bookViews>
  <sheets>
    <sheet name="Rekapitulace zakázky" sheetId="1" r:id="rId1"/>
    <sheet name="001 - Oprava střechy" sheetId="2" r:id="rId2"/>
    <sheet name="002 - Oprava vnějšího pláště" sheetId="3" r:id="rId3"/>
    <sheet name="003 - Oprava zpevněných p..." sheetId="4" r:id="rId4"/>
    <sheet name="004 - Oprava čekárny" sheetId="5" r:id="rId5"/>
    <sheet name="005 - Oprava zázemí pro d..." sheetId="6" r:id="rId6"/>
    <sheet name="006 - Oprava sklepních pr..." sheetId="7" r:id="rId7"/>
    <sheet name="007 - Elektroinstalace a ..." sheetId="8" r:id="rId8"/>
    <sheet name="008 - Vedlejší a ostatní ..." sheetId="9" r:id="rId9"/>
  </sheets>
  <definedNames>
    <definedName name="_xlnm._FilterDatabase" localSheetId="1" hidden="1">'001 - Oprava střechy'!$C$130:$K$320</definedName>
    <definedName name="_xlnm._FilterDatabase" localSheetId="2" hidden="1">'002 - Oprava vnějšího pláště'!$C$135:$K$387</definedName>
    <definedName name="_xlnm._FilterDatabase" localSheetId="3" hidden="1">'003 - Oprava zpevněných p...'!$C$130:$K$303</definedName>
    <definedName name="_xlnm._FilterDatabase" localSheetId="4" hidden="1">'004 - Oprava čekárny'!$C$132:$K$269</definedName>
    <definedName name="_xlnm._FilterDatabase" localSheetId="5" hidden="1">'005 - Oprava zázemí pro d...'!$C$140:$K$550</definedName>
    <definedName name="_xlnm._FilterDatabase" localSheetId="6" hidden="1">'006 - Oprava sklepních pr...'!$C$123:$K$188</definedName>
    <definedName name="_xlnm._FilterDatabase" localSheetId="7" hidden="1">'007 - Elektroinstalace a ...'!$C$156:$K$294</definedName>
    <definedName name="_xlnm._FilterDatabase" localSheetId="8" hidden="1">'008 - Vedlejší a ostatní ...'!$C$120:$K$133</definedName>
    <definedName name="_xlnm.Print_Titles" localSheetId="1">'001 - Oprava střechy'!$130:$130</definedName>
    <definedName name="_xlnm.Print_Titles" localSheetId="2">'002 - Oprava vnějšího pláště'!$135:$135</definedName>
    <definedName name="_xlnm.Print_Titles" localSheetId="3">'003 - Oprava zpevněných p...'!$130:$130</definedName>
    <definedName name="_xlnm.Print_Titles" localSheetId="4">'004 - Oprava čekárny'!$132:$132</definedName>
    <definedName name="_xlnm.Print_Titles" localSheetId="5">'005 - Oprava zázemí pro d...'!$140:$140</definedName>
    <definedName name="_xlnm.Print_Titles" localSheetId="6">'006 - Oprava sklepních pr...'!$123:$123</definedName>
    <definedName name="_xlnm.Print_Titles" localSheetId="7">'007 - Elektroinstalace a ...'!$156:$156</definedName>
    <definedName name="_xlnm.Print_Titles" localSheetId="8">'008 - Vedlejší a ostatní ...'!$120:$120</definedName>
    <definedName name="_xlnm.Print_Titles" localSheetId="0">'Rekapitulace zakázky'!$92:$92</definedName>
    <definedName name="_xlnm.Print_Area" localSheetId="1">'001 - Oprava střechy'!$C$4:$J$76,'001 - Oprava střechy'!$C$82:$J$112,'001 - Oprava střechy'!$C$118:$J$320</definedName>
    <definedName name="_xlnm.Print_Area" localSheetId="2">'002 - Oprava vnějšího pláště'!$C$4:$J$76,'002 - Oprava vnějšího pláště'!$C$82:$J$117,'002 - Oprava vnějšího pláště'!$C$123:$J$387</definedName>
    <definedName name="_xlnm.Print_Area" localSheetId="3">'003 - Oprava zpevněných p...'!$C$4:$J$76,'003 - Oprava zpevněných p...'!$C$82:$J$112,'003 - Oprava zpevněných p...'!$C$118:$J$303</definedName>
    <definedName name="_xlnm.Print_Area" localSheetId="4">'004 - Oprava čekárny'!$C$4:$J$76,'004 - Oprava čekárny'!$C$82:$J$114,'004 - Oprava čekárny'!$C$120:$J$269</definedName>
    <definedName name="_xlnm.Print_Area" localSheetId="5">'005 - Oprava zázemí pro d...'!$C$4:$J$76,'005 - Oprava zázemí pro d...'!$C$82:$J$122,'005 - Oprava zázemí pro d...'!$C$128:$J$550</definedName>
    <definedName name="_xlnm.Print_Area" localSheetId="6">'006 - Oprava sklepních pr...'!$C$4:$J$76,'006 - Oprava sklepních pr...'!$C$82:$J$105,'006 - Oprava sklepních pr...'!$C$111:$J$188</definedName>
    <definedName name="_xlnm.Print_Area" localSheetId="7">'007 - Elektroinstalace a ...'!$C$4:$J$76,'007 - Elektroinstalace a ...'!$C$82:$J$138,'007 - Elektroinstalace a ...'!$C$144:$J$294</definedName>
    <definedName name="_xlnm.Print_Area" localSheetId="8">'008 - Vedlejší a ostatní ...'!$C$4:$J$76,'008 - Vedlejší a ostatní ...'!$C$82:$J$102,'008 - Vedlejší a ostatní ...'!$C$108:$J$133</definedName>
    <definedName name="_xlnm.Print_Area" localSheetId="0">'Rekapitulace zakázky'!$D$4:$AO$76,'Rekapitulace zakázky'!$C$82:$AQ$103</definedName>
  </definedNames>
  <calcPr calcId="162913"/>
</workbook>
</file>

<file path=xl/calcChain.xml><?xml version="1.0" encoding="utf-8"?>
<calcChain xmlns="http://schemas.openxmlformats.org/spreadsheetml/2006/main">
  <c r="J37" i="9" l="1"/>
  <c r="J36" i="9"/>
  <c r="AY102" i="1" s="1"/>
  <c r="J35" i="9"/>
  <c r="AX102" i="1"/>
  <c r="BI132" i="9"/>
  <c r="BH132" i="9"/>
  <c r="BG132" i="9"/>
  <c r="BF132" i="9"/>
  <c r="T132" i="9"/>
  <c r="T131" i="9" s="1"/>
  <c r="R132" i="9"/>
  <c r="R131" i="9" s="1"/>
  <c r="P132" i="9"/>
  <c r="P131" i="9" s="1"/>
  <c r="BI130" i="9"/>
  <c r="BH130" i="9"/>
  <c r="BG130" i="9"/>
  <c r="BF130" i="9"/>
  <c r="T130" i="9"/>
  <c r="T129" i="9" s="1"/>
  <c r="R130" i="9"/>
  <c r="R129" i="9" s="1"/>
  <c r="P130" i="9"/>
  <c r="P129" i="9" s="1"/>
  <c r="BI127" i="9"/>
  <c r="BH127" i="9"/>
  <c r="BG127" i="9"/>
  <c r="BF127" i="9"/>
  <c r="T127" i="9"/>
  <c r="T126" i="9" s="1"/>
  <c r="R127" i="9"/>
  <c r="R126" i="9" s="1"/>
  <c r="P127" i="9"/>
  <c r="P126" i="9" s="1"/>
  <c r="BI124" i="9"/>
  <c r="BH124" i="9"/>
  <c r="BG124" i="9"/>
  <c r="BF124" i="9"/>
  <c r="T124" i="9"/>
  <c r="T123" i="9" s="1"/>
  <c r="R124" i="9"/>
  <c r="R123" i="9" s="1"/>
  <c r="P124" i="9"/>
  <c r="P123" i="9" s="1"/>
  <c r="P122" i="9" s="1"/>
  <c r="P121" i="9" s="1"/>
  <c r="AU102" i="1" s="1"/>
  <c r="J118" i="9"/>
  <c r="F117" i="9"/>
  <c r="F115" i="9"/>
  <c r="E113" i="9"/>
  <c r="J92" i="9"/>
  <c r="F91" i="9"/>
  <c r="F89" i="9"/>
  <c r="E87" i="9"/>
  <c r="J21" i="9"/>
  <c r="E21" i="9"/>
  <c r="J117" i="9" s="1"/>
  <c r="J20" i="9"/>
  <c r="J18" i="9"/>
  <c r="E18" i="9"/>
  <c r="F92" i="9" s="1"/>
  <c r="J17" i="9"/>
  <c r="J12" i="9"/>
  <c r="J115" i="9"/>
  <c r="E7" i="9"/>
  <c r="E111" i="9"/>
  <c r="J37" i="8"/>
  <c r="J36" i="8"/>
  <c r="AY101" i="1" s="1"/>
  <c r="J35" i="8"/>
  <c r="AX101" i="1" s="1"/>
  <c r="BI294" i="8"/>
  <c r="BH294" i="8"/>
  <c r="BG294" i="8"/>
  <c r="BF294" i="8"/>
  <c r="T294" i="8"/>
  <c r="T293" i="8" s="1"/>
  <c r="R294" i="8"/>
  <c r="R293" i="8" s="1"/>
  <c r="P294" i="8"/>
  <c r="P293" i="8" s="1"/>
  <c r="BI291" i="8"/>
  <c r="BH291" i="8"/>
  <c r="BG291" i="8"/>
  <c r="BF291" i="8"/>
  <c r="T291" i="8"/>
  <c r="R291" i="8"/>
  <c r="P291" i="8"/>
  <c r="BI290" i="8"/>
  <c r="BH290" i="8"/>
  <c r="BG290" i="8"/>
  <c r="BF290" i="8"/>
  <c r="T290" i="8"/>
  <c r="R290" i="8"/>
  <c r="P290" i="8"/>
  <c r="BI288" i="8"/>
  <c r="BH288" i="8"/>
  <c r="BG288" i="8"/>
  <c r="BF288" i="8"/>
  <c r="T288" i="8"/>
  <c r="T287" i="8" s="1"/>
  <c r="R288" i="8"/>
  <c r="R287" i="8" s="1"/>
  <c r="P288" i="8"/>
  <c r="P287" i="8" s="1"/>
  <c r="BI286" i="8"/>
  <c r="BH286" i="8"/>
  <c r="BG286" i="8"/>
  <c r="BF286" i="8"/>
  <c r="T286" i="8"/>
  <c r="T285" i="8" s="1"/>
  <c r="R286" i="8"/>
  <c r="R285" i="8" s="1"/>
  <c r="P286" i="8"/>
  <c r="P285" i="8" s="1"/>
  <c r="BI284" i="8"/>
  <c r="BH284" i="8"/>
  <c r="BG284" i="8"/>
  <c r="BF284" i="8"/>
  <c r="T284" i="8"/>
  <c r="R284" i="8"/>
  <c r="P284" i="8"/>
  <c r="BI283" i="8"/>
  <c r="BH283" i="8"/>
  <c r="BG283" i="8"/>
  <c r="BF283" i="8"/>
  <c r="T283" i="8"/>
  <c r="R283" i="8"/>
  <c r="P283" i="8"/>
  <c r="BI282" i="8"/>
  <c r="BH282" i="8"/>
  <c r="BG282" i="8"/>
  <c r="BF282" i="8"/>
  <c r="T282" i="8"/>
  <c r="R282" i="8"/>
  <c r="P282" i="8"/>
  <c r="BI281" i="8"/>
  <c r="BH281" i="8"/>
  <c r="BG281" i="8"/>
  <c r="BF281" i="8"/>
  <c r="T281" i="8"/>
  <c r="R281" i="8"/>
  <c r="P281" i="8"/>
  <c r="BI280" i="8"/>
  <c r="BH280" i="8"/>
  <c r="BG280" i="8"/>
  <c r="BF280" i="8"/>
  <c r="T280" i="8"/>
  <c r="R280" i="8"/>
  <c r="P280" i="8"/>
  <c r="BI278" i="8"/>
  <c r="BH278" i="8"/>
  <c r="BG278" i="8"/>
  <c r="BF278" i="8"/>
  <c r="T278" i="8"/>
  <c r="R278" i="8"/>
  <c r="P278" i="8"/>
  <c r="BI277" i="8"/>
  <c r="BH277" i="8"/>
  <c r="BG277" i="8"/>
  <c r="BF277" i="8"/>
  <c r="T277" i="8"/>
  <c r="R277" i="8"/>
  <c r="P277" i="8"/>
  <c r="BI275" i="8"/>
  <c r="BH275" i="8"/>
  <c r="BG275" i="8"/>
  <c r="BF275" i="8"/>
  <c r="T275" i="8"/>
  <c r="R275" i="8"/>
  <c r="P275" i="8"/>
  <c r="BI274" i="8"/>
  <c r="BH274" i="8"/>
  <c r="BG274" i="8"/>
  <c r="BF274" i="8"/>
  <c r="T274" i="8"/>
  <c r="R274" i="8"/>
  <c r="P274" i="8"/>
  <c r="BI273" i="8"/>
  <c r="BH273" i="8"/>
  <c r="BG273" i="8"/>
  <c r="BF273" i="8"/>
  <c r="T273" i="8"/>
  <c r="R273" i="8"/>
  <c r="P273" i="8"/>
  <c r="BI272" i="8"/>
  <c r="BH272" i="8"/>
  <c r="BG272" i="8"/>
  <c r="BF272" i="8"/>
  <c r="T272" i="8"/>
  <c r="R272" i="8"/>
  <c r="P272" i="8"/>
  <c r="BI271" i="8"/>
  <c r="BH271" i="8"/>
  <c r="BG271" i="8"/>
  <c r="BF271" i="8"/>
  <c r="T271" i="8"/>
  <c r="R271" i="8"/>
  <c r="P271" i="8"/>
  <c r="BI270" i="8"/>
  <c r="BH270" i="8"/>
  <c r="BG270" i="8"/>
  <c r="BF270" i="8"/>
  <c r="T270" i="8"/>
  <c r="R270" i="8"/>
  <c r="P270" i="8"/>
  <c r="BI268" i="8"/>
  <c r="BH268" i="8"/>
  <c r="BG268" i="8"/>
  <c r="BF268" i="8"/>
  <c r="T268" i="8"/>
  <c r="R268" i="8"/>
  <c r="P268" i="8"/>
  <c r="BI267" i="8"/>
  <c r="BH267" i="8"/>
  <c r="BG267" i="8"/>
  <c r="BF267" i="8"/>
  <c r="T267" i="8"/>
  <c r="R267" i="8"/>
  <c r="P267" i="8"/>
  <c r="BI265" i="8"/>
  <c r="BH265" i="8"/>
  <c r="BG265" i="8"/>
  <c r="BF265" i="8"/>
  <c r="T265" i="8"/>
  <c r="R265" i="8"/>
  <c r="P265" i="8"/>
  <c r="BI264" i="8"/>
  <c r="BH264" i="8"/>
  <c r="BG264" i="8"/>
  <c r="BF264" i="8"/>
  <c r="T264" i="8"/>
  <c r="R264" i="8"/>
  <c r="P264" i="8"/>
  <c r="BI262" i="8"/>
  <c r="BH262" i="8"/>
  <c r="BG262" i="8"/>
  <c r="BF262" i="8"/>
  <c r="T262" i="8"/>
  <c r="R262" i="8"/>
  <c r="P262" i="8"/>
  <c r="BI261" i="8"/>
  <c r="BH261" i="8"/>
  <c r="BG261" i="8"/>
  <c r="BF261" i="8"/>
  <c r="T261" i="8"/>
  <c r="R261" i="8"/>
  <c r="P261" i="8"/>
  <c r="BI258" i="8"/>
  <c r="BH258" i="8"/>
  <c r="BG258" i="8"/>
  <c r="BF258" i="8"/>
  <c r="T258" i="8"/>
  <c r="T257" i="8"/>
  <c r="R258" i="8"/>
  <c r="R257" i="8"/>
  <c r="P258" i="8"/>
  <c r="P257" i="8"/>
  <c r="BI256" i="8"/>
  <c r="BH256" i="8"/>
  <c r="BG256" i="8"/>
  <c r="BF256" i="8"/>
  <c r="T256" i="8"/>
  <c r="R256" i="8"/>
  <c r="P256" i="8"/>
  <c r="BI255" i="8"/>
  <c r="BH255" i="8"/>
  <c r="BG255" i="8"/>
  <c r="BF255" i="8"/>
  <c r="T255" i="8"/>
  <c r="R255" i="8"/>
  <c r="P255" i="8"/>
  <c r="BI253" i="8"/>
  <c r="BH253" i="8"/>
  <c r="BG253" i="8"/>
  <c r="BF253" i="8"/>
  <c r="T253" i="8"/>
  <c r="R253" i="8"/>
  <c r="P253" i="8"/>
  <c r="BI252" i="8"/>
  <c r="BH252" i="8"/>
  <c r="BG252" i="8"/>
  <c r="BF252" i="8"/>
  <c r="T252" i="8"/>
  <c r="R252" i="8"/>
  <c r="P252" i="8"/>
  <c r="BI250" i="8"/>
  <c r="BH250" i="8"/>
  <c r="BG250" i="8"/>
  <c r="BF250" i="8"/>
  <c r="T250" i="8"/>
  <c r="T249" i="8"/>
  <c r="R250" i="8"/>
  <c r="R249" i="8"/>
  <c r="P250" i="8"/>
  <c r="P249" i="8"/>
  <c r="BI248" i="8"/>
  <c r="BH248" i="8"/>
  <c r="BG248" i="8"/>
  <c r="BF248" i="8"/>
  <c r="T248" i="8"/>
  <c r="R248" i="8"/>
  <c r="P248" i="8"/>
  <c r="BI247" i="8"/>
  <c r="BH247" i="8"/>
  <c r="BG247" i="8"/>
  <c r="BF247" i="8"/>
  <c r="T247" i="8"/>
  <c r="R247" i="8"/>
  <c r="P247" i="8"/>
  <c r="BI246" i="8"/>
  <c r="BH246" i="8"/>
  <c r="BG246" i="8"/>
  <c r="BF246" i="8"/>
  <c r="T246" i="8"/>
  <c r="R246" i="8"/>
  <c r="P246" i="8"/>
  <c r="BI245" i="8"/>
  <c r="BH245" i="8"/>
  <c r="BG245" i="8"/>
  <c r="BF245" i="8"/>
  <c r="T245" i="8"/>
  <c r="R245" i="8"/>
  <c r="P245" i="8"/>
  <c r="BI244" i="8"/>
  <c r="BH244" i="8"/>
  <c r="BG244" i="8"/>
  <c r="BF244" i="8"/>
  <c r="T244" i="8"/>
  <c r="R244" i="8"/>
  <c r="P244" i="8"/>
  <c r="BI243" i="8"/>
  <c r="BH243" i="8"/>
  <c r="BG243" i="8"/>
  <c r="BF243" i="8"/>
  <c r="T243" i="8"/>
  <c r="R243" i="8"/>
  <c r="P243" i="8"/>
  <c r="BI242" i="8"/>
  <c r="BH242" i="8"/>
  <c r="BG242" i="8"/>
  <c r="BF242" i="8"/>
  <c r="T242" i="8"/>
  <c r="R242" i="8"/>
  <c r="P242" i="8"/>
  <c r="BI240" i="8"/>
  <c r="BH240" i="8"/>
  <c r="BG240" i="8"/>
  <c r="BF240" i="8"/>
  <c r="T240" i="8"/>
  <c r="R240" i="8"/>
  <c r="P240" i="8"/>
  <c r="BI239" i="8"/>
  <c r="BH239" i="8"/>
  <c r="BG239" i="8"/>
  <c r="BF239" i="8"/>
  <c r="T239" i="8"/>
  <c r="R239" i="8"/>
  <c r="P239" i="8"/>
  <c r="BI238" i="8"/>
  <c r="BH238" i="8"/>
  <c r="BG238" i="8"/>
  <c r="BF238" i="8"/>
  <c r="T238" i="8"/>
  <c r="R238" i="8"/>
  <c r="P238" i="8"/>
  <c r="BI237" i="8"/>
  <c r="BH237" i="8"/>
  <c r="BG237" i="8"/>
  <c r="BF237" i="8"/>
  <c r="T237" i="8"/>
  <c r="R237" i="8"/>
  <c r="P237" i="8"/>
  <c r="BI236" i="8"/>
  <c r="BH236" i="8"/>
  <c r="BG236" i="8"/>
  <c r="BF236" i="8"/>
  <c r="T236" i="8"/>
  <c r="R236" i="8"/>
  <c r="P236" i="8"/>
  <c r="BI235" i="8"/>
  <c r="BH235" i="8"/>
  <c r="BG235" i="8"/>
  <c r="BF235" i="8"/>
  <c r="T235" i="8"/>
  <c r="R235" i="8"/>
  <c r="P235" i="8"/>
  <c r="BI233" i="8"/>
  <c r="BH233" i="8"/>
  <c r="BG233" i="8"/>
  <c r="BF233" i="8"/>
  <c r="T233" i="8"/>
  <c r="T232" i="8" s="1"/>
  <c r="R233" i="8"/>
  <c r="R232" i="8" s="1"/>
  <c r="P233" i="8"/>
  <c r="P232" i="8" s="1"/>
  <c r="BI231" i="8"/>
  <c r="BH231" i="8"/>
  <c r="BG231" i="8"/>
  <c r="BF231" i="8"/>
  <c r="T231" i="8"/>
  <c r="R231" i="8"/>
  <c r="P231" i="8"/>
  <c r="BI230" i="8"/>
  <c r="BH230" i="8"/>
  <c r="BG230" i="8"/>
  <c r="BF230" i="8"/>
  <c r="T230" i="8"/>
  <c r="R230" i="8"/>
  <c r="P230" i="8"/>
  <c r="BI229" i="8"/>
  <c r="BH229" i="8"/>
  <c r="BG229" i="8"/>
  <c r="BF229" i="8"/>
  <c r="T229" i="8"/>
  <c r="R229" i="8"/>
  <c r="P229" i="8"/>
  <c r="BI227" i="8"/>
  <c r="BH227" i="8"/>
  <c r="BG227" i="8"/>
  <c r="BF227" i="8"/>
  <c r="T227" i="8"/>
  <c r="R227" i="8"/>
  <c r="P227" i="8"/>
  <c r="BI226" i="8"/>
  <c r="BH226" i="8"/>
  <c r="BG226" i="8"/>
  <c r="BF226" i="8"/>
  <c r="T226" i="8"/>
  <c r="R226" i="8"/>
  <c r="P226" i="8"/>
  <c r="BI224" i="8"/>
  <c r="BH224" i="8"/>
  <c r="BG224" i="8"/>
  <c r="BF224" i="8"/>
  <c r="T224" i="8"/>
  <c r="T223" i="8"/>
  <c r="R224" i="8"/>
  <c r="R223" i="8"/>
  <c r="P224" i="8"/>
  <c r="P223" i="8"/>
  <c r="BI222" i="8"/>
  <c r="BH222" i="8"/>
  <c r="BG222" i="8"/>
  <c r="BF222" i="8"/>
  <c r="T222" i="8"/>
  <c r="R222" i="8"/>
  <c r="P222" i="8"/>
  <c r="BI221" i="8"/>
  <c r="BH221" i="8"/>
  <c r="BG221" i="8"/>
  <c r="BF221" i="8"/>
  <c r="T221" i="8"/>
  <c r="R221" i="8"/>
  <c r="P221" i="8"/>
  <c r="BI219" i="8"/>
  <c r="BH219" i="8"/>
  <c r="BG219" i="8"/>
  <c r="BF219" i="8"/>
  <c r="T219" i="8"/>
  <c r="T218" i="8"/>
  <c r="R219" i="8"/>
  <c r="R218" i="8"/>
  <c r="P219" i="8"/>
  <c r="P218" i="8"/>
  <c r="BI217" i="8"/>
  <c r="BH217" i="8"/>
  <c r="BG217" i="8"/>
  <c r="BF217" i="8"/>
  <c r="T217" i="8"/>
  <c r="R217" i="8"/>
  <c r="P217" i="8"/>
  <c r="BI216" i="8"/>
  <c r="BH216" i="8"/>
  <c r="BG216" i="8"/>
  <c r="BF216" i="8"/>
  <c r="T216" i="8"/>
  <c r="R216" i="8"/>
  <c r="P216" i="8"/>
  <c r="BI214" i="8"/>
  <c r="BH214" i="8"/>
  <c r="BG214" i="8"/>
  <c r="BF214" i="8"/>
  <c r="T214" i="8"/>
  <c r="T213" i="8"/>
  <c r="R214" i="8"/>
  <c r="R213" i="8"/>
  <c r="P214" i="8"/>
  <c r="P213" i="8"/>
  <c r="BI212" i="8"/>
  <c r="BH212" i="8"/>
  <c r="BG212" i="8"/>
  <c r="BF212" i="8"/>
  <c r="T212" i="8"/>
  <c r="R212" i="8"/>
  <c r="P212" i="8"/>
  <c r="BI211" i="8"/>
  <c r="BH211" i="8"/>
  <c r="BG211" i="8"/>
  <c r="BF211" i="8"/>
  <c r="T211" i="8"/>
  <c r="R211" i="8"/>
  <c r="P211" i="8"/>
  <c r="BI209" i="8"/>
  <c r="BH209" i="8"/>
  <c r="BG209" i="8"/>
  <c r="BF209" i="8"/>
  <c r="T209" i="8"/>
  <c r="T208" i="8"/>
  <c r="R209" i="8"/>
  <c r="R208" i="8"/>
  <c r="P209" i="8"/>
  <c r="P208" i="8"/>
  <c r="BI207" i="8"/>
  <c r="BH207" i="8"/>
  <c r="BG207" i="8"/>
  <c r="BF207" i="8"/>
  <c r="T207" i="8"/>
  <c r="R207" i="8"/>
  <c r="P207" i="8"/>
  <c r="BI206" i="8"/>
  <c r="BH206" i="8"/>
  <c r="BG206" i="8"/>
  <c r="BF206" i="8"/>
  <c r="T206" i="8"/>
  <c r="R206" i="8"/>
  <c r="P206" i="8"/>
  <c r="BI205" i="8"/>
  <c r="BH205" i="8"/>
  <c r="BG205" i="8"/>
  <c r="BF205" i="8"/>
  <c r="T205" i="8"/>
  <c r="R205" i="8"/>
  <c r="P205" i="8"/>
  <c r="BI203" i="8"/>
  <c r="BH203" i="8"/>
  <c r="BG203" i="8"/>
  <c r="BF203" i="8"/>
  <c r="T203" i="8"/>
  <c r="R203" i="8"/>
  <c r="P203" i="8"/>
  <c r="BI202" i="8"/>
  <c r="BH202" i="8"/>
  <c r="BG202" i="8"/>
  <c r="BF202" i="8"/>
  <c r="T202" i="8"/>
  <c r="R202" i="8"/>
  <c r="P202" i="8"/>
  <c r="BI200" i="8"/>
  <c r="BH200" i="8"/>
  <c r="BG200" i="8"/>
  <c r="BF200" i="8"/>
  <c r="T200" i="8"/>
  <c r="T199" i="8" s="1"/>
  <c r="R200" i="8"/>
  <c r="R199" i="8" s="1"/>
  <c r="P200" i="8"/>
  <c r="P199" i="8" s="1"/>
  <c r="BI198" i="8"/>
  <c r="BH198" i="8"/>
  <c r="BG198" i="8"/>
  <c r="BF198" i="8"/>
  <c r="T198" i="8"/>
  <c r="R198" i="8"/>
  <c r="P198" i="8"/>
  <c r="BI197" i="8"/>
  <c r="BH197" i="8"/>
  <c r="BG197" i="8"/>
  <c r="BF197" i="8"/>
  <c r="T197" i="8"/>
  <c r="R197" i="8"/>
  <c r="P197" i="8"/>
  <c r="BI196" i="8"/>
  <c r="BH196" i="8"/>
  <c r="BG196" i="8"/>
  <c r="BF196" i="8"/>
  <c r="T196" i="8"/>
  <c r="R196" i="8"/>
  <c r="P196" i="8"/>
  <c r="BI195" i="8"/>
  <c r="BH195" i="8"/>
  <c r="BG195" i="8"/>
  <c r="BF195" i="8"/>
  <c r="T195" i="8"/>
  <c r="R195" i="8"/>
  <c r="P195" i="8"/>
  <c r="BI194" i="8"/>
  <c r="BH194" i="8"/>
  <c r="BG194" i="8"/>
  <c r="BF194" i="8"/>
  <c r="T194" i="8"/>
  <c r="R194" i="8"/>
  <c r="P194" i="8"/>
  <c r="BI193" i="8"/>
  <c r="BH193" i="8"/>
  <c r="BG193" i="8"/>
  <c r="BF193" i="8"/>
  <c r="T193" i="8"/>
  <c r="R193" i="8"/>
  <c r="P193" i="8"/>
  <c r="BI192" i="8"/>
  <c r="BH192" i="8"/>
  <c r="BG192" i="8"/>
  <c r="BF192" i="8"/>
  <c r="T192" i="8"/>
  <c r="R192" i="8"/>
  <c r="P192" i="8"/>
  <c r="BI191" i="8"/>
  <c r="BH191" i="8"/>
  <c r="BG191" i="8"/>
  <c r="BF191" i="8"/>
  <c r="T191" i="8"/>
  <c r="R191" i="8"/>
  <c r="P191" i="8"/>
  <c r="BI190" i="8"/>
  <c r="BH190" i="8"/>
  <c r="BG190" i="8"/>
  <c r="BF190" i="8"/>
  <c r="T190" i="8"/>
  <c r="R190" i="8"/>
  <c r="P190" i="8"/>
  <c r="BI189" i="8"/>
  <c r="BH189" i="8"/>
  <c r="BG189" i="8"/>
  <c r="BF189" i="8"/>
  <c r="T189" i="8"/>
  <c r="R189" i="8"/>
  <c r="P189" i="8"/>
  <c r="BI188" i="8"/>
  <c r="BH188" i="8"/>
  <c r="BG188" i="8"/>
  <c r="BF188" i="8"/>
  <c r="T188" i="8"/>
  <c r="R188" i="8"/>
  <c r="P188" i="8"/>
  <c r="BI186" i="8"/>
  <c r="BH186" i="8"/>
  <c r="BG186" i="8"/>
  <c r="BF186" i="8"/>
  <c r="T186" i="8"/>
  <c r="T185" i="8"/>
  <c r="R186" i="8"/>
  <c r="R185" i="8"/>
  <c r="P186" i="8"/>
  <c r="P185" i="8"/>
  <c r="BI184" i="8"/>
  <c r="BH184" i="8"/>
  <c r="BG184" i="8"/>
  <c r="BF184" i="8"/>
  <c r="T184" i="8"/>
  <c r="R184" i="8"/>
  <c r="P184" i="8"/>
  <c r="BI183" i="8"/>
  <c r="BH183" i="8"/>
  <c r="BG183" i="8"/>
  <c r="BF183" i="8"/>
  <c r="T183" i="8"/>
  <c r="R183" i="8"/>
  <c r="P183" i="8"/>
  <c r="BI182" i="8"/>
  <c r="BH182" i="8"/>
  <c r="BG182" i="8"/>
  <c r="BF182" i="8"/>
  <c r="T182" i="8"/>
  <c r="R182" i="8"/>
  <c r="P182" i="8"/>
  <c r="BI181" i="8"/>
  <c r="BH181" i="8"/>
  <c r="BG181" i="8"/>
  <c r="BF181" i="8"/>
  <c r="T181" i="8"/>
  <c r="R181" i="8"/>
  <c r="P181" i="8"/>
  <c r="BI180" i="8"/>
  <c r="BH180" i="8"/>
  <c r="BG180" i="8"/>
  <c r="BF180" i="8"/>
  <c r="T180" i="8"/>
  <c r="R180" i="8"/>
  <c r="P180" i="8"/>
  <c r="BI179" i="8"/>
  <c r="BH179" i="8"/>
  <c r="BG179" i="8"/>
  <c r="BF179" i="8"/>
  <c r="T179" i="8"/>
  <c r="R179" i="8"/>
  <c r="P179" i="8"/>
  <c r="BI177" i="8"/>
  <c r="BH177" i="8"/>
  <c r="BG177" i="8"/>
  <c r="BF177" i="8"/>
  <c r="T177" i="8"/>
  <c r="R177" i="8"/>
  <c r="P177" i="8"/>
  <c r="BI176" i="8"/>
  <c r="BH176" i="8"/>
  <c r="BG176" i="8"/>
  <c r="BF176" i="8"/>
  <c r="T176" i="8"/>
  <c r="R176" i="8"/>
  <c r="P176" i="8"/>
  <c r="BI175" i="8"/>
  <c r="BH175" i="8"/>
  <c r="BG175" i="8"/>
  <c r="BF175" i="8"/>
  <c r="T175" i="8"/>
  <c r="R175" i="8"/>
  <c r="P175" i="8"/>
  <c r="BI174" i="8"/>
  <c r="BH174" i="8"/>
  <c r="BG174" i="8"/>
  <c r="BF174" i="8"/>
  <c r="T174" i="8"/>
  <c r="R174" i="8"/>
  <c r="P174" i="8"/>
  <c r="BI173" i="8"/>
  <c r="BH173" i="8"/>
  <c r="BG173" i="8"/>
  <c r="BF173" i="8"/>
  <c r="T173" i="8"/>
  <c r="R173" i="8"/>
  <c r="P173" i="8"/>
  <c r="BI172" i="8"/>
  <c r="BH172" i="8"/>
  <c r="BG172" i="8"/>
  <c r="BF172" i="8"/>
  <c r="T172" i="8"/>
  <c r="R172" i="8"/>
  <c r="P172" i="8"/>
  <c r="BI170" i="8"/>
  <c r="BH170" i="8"/>
  <c r="BG170" i="8"/>
  <c r="BF170" i="8"/>
  <c r="T170" i="8"/>
  <c r="T169" i="8"/>
  <c r="R170" i="8"/>
  <c r="R169" i="8"/>
  <c r="P170" i="8"/>
  <c r="P169" i="8"/>
  <c r="BI168" i="8"/>
  <c r="BH168" i="8"/>
  <c r="BG168" i="8"/>
  <c r="BF168" i="8"/>
  <c r="T168" i="8"/>
  <c r="T167" i="8"/>
  <c r="R168" i="8"/>
  <c r="R167" i="8"/>
  <c r="P168" i="8"/>
  <c r="P167" i="8"/>
  <c r="BI166" i="8"/>
  <c r="BH166" i="8"/>
  <c r="BG166" i="8"/>
  <c r="BF166" i="8"/>
  <c r="T166" i="8"/>
  <c r="T165" i="8"/>
  <c r="R166" i="8"/>
  <c r="R165" i="8"/>
  <c r="P166" i="8"/>
  <c r="P165" i="8"/>
  <c r="BI164" i="8"/>
  <c r="BH164" i="8"/>
  <c r="BG164" i="8"/>
  <c r="BF164" i="8"/>
  <c r="T164" i="8"/>
  <c r="T163" i="8"/>
  <c r="R164" i="8"/>
  <c r="R163" i="8"/>
  <c r="P164" i="8"/>
  <c r="P163" i="8"/>
  <c r="BI162" i="8"/>
  <c r="BH162" i="8"/>
  <c r="BG162" i="8"/>
  <c r="BF162" i="8"/>
  <c r="T162" i="8"/>
  <c r="T161" i="8"/>
  <c r="R162" i="8"/>
  <c r="R161" i="8"/>
  <c r="P162" i="8"/>
  <c r="P161" i="8"/>
  <c r="BI160" i="8"/>
  <c r="BH160" i="8"/>
  <c r="BG160" i="8"/>
  <c r="BF160" i="8"/>
  <c r="T160" i="8"/>
  <c r="T159" i="8"/>
  <c r="R160" i="8"/>
  <c r="R159" i="8"/>
  <c r="P160" i="8"/>
  <c r="P159" i="8"/>
  <c r="F151" i="8"/>
  <c r="E149" i="8"/>
  <c r="F89" i="8"/>
  <c r="E87" i="8"/>
  <c r="J24" i="8"/>
  <c r="E24" i="8"/>
  <c r="J154" i="8" s="1"/>
  <c r="J23" i="8"/>
  <c r="J21" i="8"/>
  <c r="E21" i="8"/>
  <c r="J153" i="8" s="1"/>
  <c r="J20" i="8"/>
  <c r="J18" i="8"/>
  <c r="E18" i="8"/>
  <c r="F154" i="8" s="1"/>
  <c r="J17" i="8"/>
  <c r="J15" i="8"/>
  <c r="E15" i="8"/>
  <c r="F91" i="8" s="1"/>
  <c r="J14" i="8"/>
  <c r="J12" i="8"/>
  <c r="J151" i="8"/>
  <c r="E7" i="8"/>
  <c r="E85" i="8"/>
  <c r="J37" i="7"/>
  <c r="J36" i="7"/>
  <c r="AY100" i="1" s="1"/>
  <c r="J35" i="7"/>
  <c r="AX100" i="1" s="1"/>
  <c r="BI188" i="7"/>
  <c r="BH188" i="7"/>
  <c r="BG188" i="7"/>
  <c r="BF188" i="7"/>
  <c r="T188" i="7"/>
  <c r="R188" i="7"/>
  <c r="P188" i="7"/>
  <c r="BI187" i="7"/>
  <c r="BH187" i="7"/>
  <c r="BG187" i="7"/>
  <c r="BF187" i="7"/>
  <c r="T187" i="7"/>
  <c r="R187" i="7"/>
  <c r="P187" i="7"/>
  <c r="BI186" i="7"/>
  <c r="BH186" i="7"/>
  <c r="BG186" i="7"/>
  <c r="BF186" i="7"/>
  <c r="T186" i="7"/>
  <c r="R186" i="7"/>
  <c r="P186" i="7"/>
  <c r="BI185" i="7"/>
  <c r="BH185" i="7"/>
  <c r="BG185" i="7"/>
  <c r="BF185" i="7"/>
  <c r="T185" i="7"/>
  <c r="R185" i="7"/>
  <c r="P185" i="7"/>
  <c r="BI179" i="7"/>
  <c r="BH179" i="7"/>
  <c r="BG179" i="7"/>
  <c r="BF179" i="7"/>
  <c r="T179" i="7"/>
  <c r="R179" i="7"/>
  <c r="P179" i="7"/>
  <c r="BI178" i="7"/>
  <c r="BH178" i="7"/>
  <c r="BG178" i="7"/>
  <c r="BF178" i="7"/>
  <c r="T178" i="7"/>
  <c r="R178" i="7"/>
  <c r="P178" i="7"/>
  <c r="BI177" i="7"/>
  <c r="BH177" i="7"/>
  <c r="BG177" i="7"/>
  <c r="BF177" i="7"/>
  <c r="T177" i="7"/>
  <c r="R177" i="7"/>
  <c r="P177" i="7"/>
  <c r="BI176" i="7"/>
  <c r="BH176" i="7"/>
  <c r="BG176" i="7"/>
  <c r="BF176" i="7"/>
  <c r="T176" i="7"/>
  <c r="R176" i="7"/>
  <c r="P176" i="7"/>
  <c r="BI175" i="7"/>
  <c r="BH175" i="7"/>
  <c r="BG175" i="7"/>
  <c r="BF175" i="7"/>
  <c r="T175" i="7"/>
  <c r="R175" i="7"/>
  <c r="P175" i="7"/>
  <c r="BI169" i="7"/>
  <c r="BH169" i="7"/>
  <c r="BG169" i="7"/>
  <c r="BF169" i="7"/>
  <c r="T169" i="7"/>
  <c r="R169" i="7"/>
  <c r="P169" i="7"/>
  <c r="BI167" i="7"/>
  <c r="BH167" i="7"/>
  <c r="BG167" i="7"/>
  <c r="BF167" i="7"/>
  <c r="T167" i="7"/>
  <c r="R167" i="7"/>
  <c r="P167" i="7"/>
  <c r="BI166" i="7"/>
  <c r="BH166" i="7"/>
  <c r="BG166" i="7"/>
  <c r="BF166" i="7"/>
  <c r="T166" i="7"/>
  <c r="R166" i="7"/>
  <c r="P166" i="7"/>
  <c r="BI165" i="7"/>
  <c r="BH165" i="7"/>
  <c r="BG165" i="7"/>
  <c r="BF165" i="7"/>
  <c r="T165" i="7"/>
  <c r="R165" i="7"/>
  <c r="P165" i="7"/>
  <c r="BI163" i="7"/>
  <c r="BH163" i="7"/>
  <c r="BG163" i="7"/>
  <c r="BF163" i="7"/>
  <c r="T163" i="7"/>
  <c r="R163" i="7"/>
  <c r="P163" i="7"/>
  <c r="BI162" i="7"/>
  <c r="BH162" i="7"/>
  <c r="BG162" i="7"/>
  <c r="BF162" i="7"/>
  <c r="T162" i="7"/>
  <c r="R162" i="7"/>
  <c r="P162" i="7"/>
  <c r="BI159" i="7"/>
  <c r="BH159" i="7"/>
  <c r="BG159" i="7"/>
  <c r="BF159" i="7"/>
  <c r="T159" i="7"/>
  <c r="T158" i="7"/>
  <c r="R159" i="7"/>
  <c r="R158" i="7"/>
  <c r="P159" i="7"/>
  <c r="P158" i="7"/>
  <c r="BI156" i="7"/>
  <c r="BH156" i="7"/>
  <c r="BG156" i="7"/>
  <c r="BF156" i="7"/>
  <c r="T156" i="7"/>
  <c r="R156" i="7"/>
  <c r="P156" i="7"/>
  <c r="BI155" i="7"/>
  <c r="BH155" i="7"/>
  <c r="BG155" i="7"/>
  <c r="BF155" i="7"/>
  <c r="T155" i="7"/>
  <c r="R155" i="7"/>
  <c r="P155" i="7"/>
  <c r="BI154" i="7"/>
  <c r="BH154" i="7"/>
  <c r="BG154" i="7"/>
  <c r="BF154" i="7"/>
  <c r="T154" i="7"/>
  <c r="R154" i="7"/>
  <c r="P154" i="7"/>
  <c r="BI153" i="7"/>
  <c r="BH153" i="7"/>
  <c r="BG153" i="7"/>
  <c r="BF153" i="7"/>
  <c r="T153" i="7"/>
  <c r="R153" i="7"/>
  <c r="P153" i="7"/>
  <c r="BI152" i="7"/>
  <c r="BH152" i="7"/>
  <c r="BG152" i="7"/>
  <c r="BF152" i="7"/>
  <c r="T152" i="7"/>
  <c r="R152" i="7"/>
  <c r="P152" i="7"/>
  <c r="BI150" i="7"/>
  <c r="BH150" i="7"/>
  <c r="BG150" i="7"/>
  <c r="BF150" i="7"/>
  <c r="T150" i="7"/>
  <c r="R150" i="7"/>
  <c r="P150" i="7"/>
  <c r="BI148" i="7"/>
  <c r="BH148" i="7"/>
  <c r="BG148" i="7"/>
  <c r="BF148" i="7"/>
  <c r="T148" i="7"/>
  <c r="R148" i="7"/>
  <c r="P148" i="7"/>
  <c r="BI147" i="7"/>
  <c r="BH147" i="7"/>
  <c r="BG147" i="7"/>
  <c r="BF147" i="7"/>
  <c r="T147" i="7"/>
  <c r="R147" i="7"/>
  <c r="P147" i="7"/>
  <c r="BI146" i="7"/>
  <c r="BH146" i="7"/>
  <c r="BG146" i="7"/>
  <c r="BF146" i="7"/>
  <c r="T146" i="7"/>
  <c r="R146" i="7"/>
  <c r="P146" i="7"/>
  <c r="BI145" i="7"/>
  <c r="BH145" i="7"/>
  <c r="BG145" i="7"/>
  <c r="BF145" i="7"/>
  <c r="T145" i="7"/>
  <c r="R145" i="7"/>
  <c r="P145" i="7"/>
  <c r="BI144" i="7"/>
  <c r="BH144" i="7"/>
  <c r="BG144" i="7"/>
  <c r="BF144" i="7"/>
  <c r="T144" i="7"/>
  <c r="R144" i="7"/>
  <c r="P144" i="7"/>
  <c r="BI131" i="7"/>
  <c r="BH131" i="7"/>
  <c r="BG131" i="7"/>
  <c r="BF131" i="7"/>
  <c r="T131" i="7"/>
  <c r="R131" i="7"/>
  <c r="P131" i="7"/>
  <c r="BI127" i="7"/>
  <c r="BH127" i="7"/>
  <c r="BG127" i="7"/>
  <c r="BF127" i="7"/>
  <c r="T127" i="7"/>
  <c r="T126" i="7" s="1"/>
  <c r="R127" i="7"/>
  <c r="R126" i="7" s="1"/>
  <c r="P127" i="7"/>
  <c r="P126" i="7" s="1"/>
  <c r="J121" i="7"/>
  <c r="F120" i="7"/>
  <c r="F118" i="7"/>
  <c r="E116" i="7"/>
  <c r="J92" i="7"/>
  <c r="F91" i="7"/>
  <c r="F89" i="7"/>
  <c r="E87" i="7"/>
  <c r="J21" i="7"/>
  <c r="E21" i="7"/>
  <c r="J120" i="7" s="1"/>
  <c r="J20" i="7"/>
  <c r="J18" i="7"/>
  <c r="E18" i="7"/>
  <c r="F121" i="7" s="1"/>
  <c r="J17" i="7"/>
  <c r="J12" i="7"/>
  <c r="J89" i="7"/>
  <c r="E7" i="7"/>
  <c r="E114" i="7"/>
  <c r="J37" i="6"/>
  <c r="J36" i="6"/>
  <c r="AY99" i="1" s="1"/>
  <c r="J35" i="6"/>
  <c r="AX99" i="1" s="1"/>
  <c r="BI550" i="6"/>
  <c r="BH550" i="6"/>
  <c r="BG550" i="6"/>
  <c r="BF550" i="6"/>
  <c r="T550" i="6"/>
  <c r="R550" i="6"/>
  <c r="P550" i="6"/>
  <c r="BI549" i="6"/>
  <c r="BH549" i="6"/>
  <c r="BG549" i="6"/>
  <c r="BF549" i="6"/>
  <c r="T549" i="6"/>
  <c r="R549" i="6"/>
  <c r="P549" i="6"/>
  <c r="BI548" i="6"/>
  <c r="BH548" i="6"/>
  <c r="BG548" i="6"/>
  <c r="BF548" i="6"/>
  <c r="T548" i="6"/>
  <c r="R548" i="6"/>
  <c r="P548" i="6"/>
  <c r="BI546" i="6"/>
  <c r="BH546" i="6"/>
  <c r="BG546" i="6"/>
  <c r="BF546" i="6"/>
  <c r="T546" i="6"/>
  <c r="R546" i="6"/>
  <c r="P546" i="6"/>
  <c r="BI544" i="6"/>
  <c r="BH544" i="6"/>
  <c r="BG544" i="6"/>
  <c r="BF544" i="6"/>
  <c r="T544" i="6"/>
  <c r="R544" i="6"/>
  <c r="P544" i="6"/>
  <c r="BI543" i="6"/>
  <c r="BH543" i="6"/>
  <c r="BG543" i="6"/>
  <c r="BF543" i="6"/>
  <c r="T543" i="6"/>
  <c r="R543" i="6"/>
  <c r="P543" i="6"/>
  <c r="BI542" i="6"/>
  <c r="BH542" i="6"/>
  <c r="BG542" i="6"/>
  <c r="BF542" i="6"/>
  <c r="T542" i="6"/>
  <c r="R542" i="6"/>
  <c r="P542" i="6"/>
  <c r="BI537" i="6"/>
  <c r="BH537" i="6"/>
  <c r="BG537" i="6"/>
  <c r="BF537" i="6"/>
  <c r="T537" i="6"/>
  <c r="R537" i="6"/>
  <c r="P537" i="6"/>
  <c r="BI536" i="6"/>
  <c r="BH536" i="6"/>
  <c r="BG536" i="6"/>
  <c r="BF536" i="6"/>
  <c r="T536" i="6"/>
  <c r="R536" i="6"/>
  <c r="P536" i="6"/>
  <c r="BI535" i="6"/>
  <c r="BH535" i="6"/>
  <c r="BG535" i="6"/>
  <c r="BF535" i="6"/>
  <c r="T535" i="6"/>
  <c r="R535" i="6"/>
  <c r="P535" i="6"/>
  <c r="BI533" i="6"/>
  <c r="BH533" i="6"/>
  <c r="BG533" i="6"/>
  <c r="BF533" i="6"/>
  <c r="T533" i="6"/>
  <c r="R533" i="6"/>
  <c r="P533" i="6"/>
  <c r="BI532" i="6"/>
  <c r="BH532" i="6"/>
  <c r="BG532" i="6"/>
  <c r="BF532" i="6"/>
  <c r="T532" i="6"/>
  <c r="R532" i="6"/>
  <c r="P532" i="6"/>
  <c r="BI527" i="6"/>
  <c r="BH527" i="6"/>
  <c r="BG527" i="6"/>
  <c r="BF527" i="6"/>
  <c r="T527" i="6"/>
  <c r="R527" i="6"/>
  <c r="P527" i="6"/>
  <c r="BI526" i="6"/>
  <c r="BH526" i="6"/>
  <c r="BG526" i="6"/>
  <c r="BF526" i="6"/>
  <c r="T526" i="6"/>
  <c r="R526" i="6"/>
  <c r="P526" i="6"/>
  <c r="BI524" i="6"/>
  <c r="BH524" i="6"/>
  <c r="BG524" i="6"/>
  <c r="BF524" i="6"/>
  <c r="T524" i="6"/>
  <c r="R524" i="6"/>
  <c r="P524" i="6"/>
  <c r="BI522" i="6"/>
  <c r="BH522" i="6"/>
  <c r="BG522" i="6"/>
  <c r="BF522" i="6"/>
  <c r="T522" i="6"/>
  <c r="R522" i="6"/>
  <c r="P522" i="6"/>
  <c r="BI521" i="6"/>
  <c r="BH521" i="6"/>
  <c r="BG521" i="6"/>
  <c r="BF521" i="6"/>
  <c r="T521" i="6"/>
  <c r="R521" i="6"/>
  <c r="P521" i="6"/>
  <c r="BI519" i="6"/>
  <c r="BH519" i="6"/>
  <c r="BG519" i="6"/>
  <c r="BF519" i="6"/>
  <c r="T519" i="6"/>
  <c r="R519" i="6"/>
  <c r="P519" i="6"/>
  <c r="BI518" i="6"/>
  <c r="BH518" i="6"/>
  <c r="BG518" i="6"/>
  <c r="BF518" i="6"/>
  <c r="T518" i="6"/>
  <c r="R518" i="6"/>
  <c r="P518" i="6"/>
  <c r="BI516" i="6"/>
  <c r="BH516" i="6"/>
  <c r="BG516" i="6"/>
  <c r="BF516" i="6"/>
  <c r="T516" i="6"/>
  <c r="R516" i="6"/>
  <c r="P516" i="6"/>
  <c r="BI514" i="6"/>
  <c r="BH514" i="6"/>
  <c r="BG514" i="6"/>
  <c r="BF514" i="6"/>
  <c r="T514" i="6"/>
  <c r="R514" i="6"/>
  <c r="P514" i="6"/>
  <c r="BI512" i="6"/>
  <c r="BH512" i="6"/>
  <c r="BG512" i="6"/>
  <c r="BF512" i="6"/>
  <c r="T512" i="6"/>
  <c r="R512" i="6"/>
  <c r="P512" i="6"/>
  <c r="BI508" i="6"/>
  <c r="BH508" i="6"/>
  <c r="BG508" i="6"/>
  <c r="BF508" i="6"/>
  <c r="T508" i="6"/>
  <c r="R508" i="6"/>
  <c r="P508" i="6"/>
  <c r="BI506" i="6"/>
  <c r="BH506" i="6"/>
  <c r="BG506" i="6"/>
  <c r="BF506" i="6"/>
  <c r="T506" i="6"/>
  <c r="R506" i="6"/>
  <c r="P506" i="6"/>
  <c r="BI505" i="6"/>
  <c r="BH505" i="6"/>
  <c r="BG505" i="6"/>
  <c r="BF505" i="6"/>
  <c r="T505" i="6"/>
  <c r="R505" i="6"/>
  <c r="P505" i="6"/>
  <c r="BI504" i="6"/>
  <c r="BH504" i="6"/>
  <c r="BG504" i="6"/>
  <c r="BF504" i="6"/>
  <c r="T504" i="6"/>
  <c r="R504" i="6"/>
  <c r="P504" i="6"/>
  <c r="BI502" i="6"/>
  <c r="BH502" i="6"/>
  <c r="BG502" i="6"/>
  <c r="BF502" i="6"/>
  <c r="T502" i="6"/>
  <c r="R502" i="6"/>
  <c r="P502" i="6"/>
  <c r="BI500" i="6"/>
  <c r="BH500" i="6"/>
  <c r="BG500" i="6"/>
  <c r="BF500" i="6"/>
  <c r="T500" i="6"/>
  <c r="R500" i="6"/>
  <c r="P500" i="6"/>
  <c r="BI498" i="6"/>
  <c r="BH498" i="6"/>
  <c r="BG498" i="6"/>
  <c r="BF498" i="6"/>
  <c r="T498" i="6"/>
  <c r="R498" i="6"/>
  <c r="P498" i="6"/>
  <c r="BI497" i="6"/>
  <c r="BH497" i="6"/>
  <c r="BG497" i="6"/>
  <c r="BF497" i="6"/>
  <c r="T497" i="6"/>
  <c r="R497" i="6"/>
  <c r="P497" i="6"/>
  <c r="BI496" i="6"/>
  <c r="BH496" i="6"/>
  <c r="BG496" i="6"/>
  <c r="BF496" i="6"/>
  <c r="T496" i="6"/>
  <c r="R496" i="6"/>
  <c r="P496" i="6"/>
  <c r="BI494" i="6"/>
  <c r="BH494" i="6"/>
  <c r="BG494" i="6"/>
  <c r="BF494" i="6"/>
  <c r="T494" i="6"/>
  <c r="R494" i="6"/>
  <c r="P494" i="6"/>
  <c r="BI493" i="6"/>
  <c r="BH493" i="6"/>
  <c r="BG493" i="6"/>
  <c r="BF493" i="6"/>
  <c r="T493" i="6"/>
  <c r="R493" i="6"/>
  <c r="P493" i="6"/>
  <c r="BI488" i="6"/>
  <c r="BH488" i="6"/>
  <c r="BG488" i="6"/>
  <c r="BF488" i="6"/>
  <c r="T488" i="6"/>
  <c r="R488" i="6"/>
  <c r="P488" i="6"/>
  <c r="BI479" i="6"/>
  <c r="BH479" i="6"/>
  <c r="BG479" i="6"/>
  <c r="BF479" i="6"/>
  <c r="T479" i="6"/>
  <c r="R479" i="6"/>
  <c r="P479" i="6"/>
  <c r="BI474" i="6"/>
  <c r="BH474" i="6"/>
  <c r="BG474" i="6"/>
  <c r="BF474" i="6"/>
  <c r="T474" i="6"/>
  <c r="R474" i="6"/>
  <c r="P474" i="6"/>
  <c r="BI473" i="6"/>
  <c r="BH473" i="6"/>
  <c r="BG473" i="6"/>
  <c r="BF473" i="6"/>
  <c r="T473" i="6"/>
  <c r="R473" i="6"/>
  <c r="P473" i="6"/>
  <c r="BI470" i="6"/>
  <c r="BH470" i="6"/>
  <c r="BG470" i="6"/>
  <c r="BF470" i="6"/>
  <c r="T470" i="6"/>
  <c r="R470" i="6"/>
  <c r="P470" i="6"/>
  <c r="BI469" i="6"/>
  <c r="BH469" i="6"/>
  <c r="BG469" i="6"/>
  <c r="BF469" i="6"/>
  <c r="T469" i="6"/>
  <c r="R469" i="6"/>
  <c r="P469" i="6"/>
  <c r="BI468" i="6"/>
  <c r="BH468" i="6"/>
  <c r="BG468" i="6"/>
  <c r="BF468" i="6"/>
  <c r="T468" i="6"/>
  <c r="R468" i="6"/>
  <c r="P468" i="6"/>
  <c r="BI467" i="6"/>
  <c r="BH467" i="6"/>
  <c r="BG467" i="6"/>
  <c r="BF467" i="6"/>
  <c r="T467" i="6"/>
  <c r="R467" i="6"/>
  <c r="P467" i="6"/>
  <c r="BI462" i="6"/>
  <c r="BH462" i="6"/>
  <c r="BG462" i="6"/>
  <c r="BF462" i="6"/>
  <c r="T462" i="6"/>
  <c r="R462" i="6"/>
  <c r="P462" i="6"/>
  <c r="BI453" i="6"/>
  <c r="BH453" i="6"/>
  <c r="BG453" i="6"/>
  <c r="BF453" i="6"/>
  <c r="T453" i="6"/>
  <c r="R453" i="6"/>
  <c r="P453" i="6"/>
  <c r="BI451" i="6"/>
  <c r="BH451" i="6"/>
  <c r="BG451" i="6"/>
  <c r="BF451" i="6"/>
  <c r="T451" i="6"/>
  <c r="R451" i="6"/>
  <c r="P451" i="6"/>
  <c r="BI441" i="6"/>
  <c r="BH441" i="6"/>
  <c r="BG441" i="6"/>
  <c r="BF441" i="6"/>
  <c r="T441" i="6"/>
  <c r="R441" i="6"/>
  <c r="P441" i="6"/>
  <c r="BI439" i="6"/>
  <c r="BH439" i="6"/>
  <c r="BG439" i="6"/>
  <c r="BF439" i="6"/>
  <c r="T439" i="6"/>
  <c r="R439" i="6"/>
  <c r="P439" i="6"/>
  <c r="BI437" i="6"/>
  <c r="BH437" i="6"/>
  <c r="BG437" i="6"/>
  <c r="BF437" i="6"/>
  <c r="T437" i="6"/>
  <c r="R437" i="6"/>
  <c r="P437" i="6"/>
  <c r="BI436" i="6"/>
  <c r="BH436" i="6"/>
  <c r="BG436" i="6"/>
  <c r="BF436" i="6"/>
  <c r="T436" i="6"/>
  <c r="R436" i="6"/>
  <c r="P436" i="6"/>
  <c r="BI435" i="6"/>
  <c r="BH435" i="6"/>
  <c r="BG435" i="6"/>
  <c r="BF435" i="6"/>
  <c r="T435" i="6"/>
  <c r="R435" i="6"/>
  <c r="P435" i="6"/>
  <c r="BI433" i="6"/>
  <c r="BH433" i="6"/>
  <c r="BG433" i="6"/>
  <c r="BF433" i="6"/>
  <c r="T433" i="6"/>
  <c r="R433" i="6"/>
  <c r="P433" i="6"/>
  <c r="BI432" i="6"/>
  <c r="BH432" i="6"/>
  <c r="BG432" i="6"/>
  <c r="BF432" i="6"/>
  <c r="T432" i="6"/>
  <c r="R432" i="6"/>
  <c r="P432" i="6"/>
  <c r="BI430" i="6"/>
  <c r="BH430" i="6"/>
  <c r="BG430" i="6"/>
  <c r="BF430" i="6"/>
  <c r="T430" i="6"/>
  <c r="R430" i="6"/>
  <c r="P430" i="6"/>
  <c r="BI424" i="6"/>
  <c r="BH424" i="6"/>
  <c r="BG424" i="6"/>
  <c r="BF424" i="6"/>
  <c r="T424" i="6"/>
  <c r="R424" i="6"/>
  <c r="P424" i="6"/>
  <c r="BI423" i="6"/>
  <c r="BH423" i="6"/>
  <c r="BG423" i="6"/>
  <c r="BF423" i="6"/>
  <c r="T423" i="6"/>
  <c r="R423" i="6"/>
  <c r="P423" i="6"/>
  <c r="BI416" i="6"/>
  <c r="BH416" i="6"/>
  <c r="BG416" i="6"/>
  <c r="BF416" i="6"/>
  <c r="T416" i="6"/>
  <c r="R416" i="6"/>
  <c r="P416" i="6"/>
  <c r="BI414" i="6"/>
  <c r="BH414" i="6"/>
  <c r="BG414" i="6"/>
  <c r="BF414" i="6"/>
  <c r="T414" i="6"/>
  <c r="R414" i="6"/>
  <c r="P414" i="6"/>
  <c r="BI413" i="6"/>
  <c r="BH413" i="6"/>
  <c r="BG413" i="6"/>
  <c r="BF413" i="6"/>
  <c r="T413" i="6"/>
  <c r="R413" i="6"/>
  <c r="P413" i="6"/>
  <c r="BI412" i="6"/>
  <c r="BH412" i="6"/>
  <c r="BG412" i="6"/>
  <c r="BF412" i="6"/>
  <c r="T412" i="6"/>
  <c r="R412" i="6"/>
  <c r="P412" i="6"/>
  <c r="BI411" i="6"/>
  <c r="BH411" i="6"/>
  <c r="BG411" i="6"/>
  <c r="BF411" i="6"/>
  <c r="T411" i="6"/>
  <c r="R411" i="6"/>
  <c r="P411" i="6"/>
  <c r="BI410" i="6"/>
  <c r="BH410" i="6"/>
  <c r="BG410" i="6"/>
  <c r="BF410" i="6"/>
  <c r="T410" i="6"/>
  <c r="R410" i="6"/>
  <c r="P410" i="6"/>
  <c r="BI408" i="6"/>
  <c r="BH408" i="6"/>
  <c r="BG408" i="6"/>
  <c r="BF408" i="6"/>
  <c r="T408" i="6"/>
  <c r="R408" i="6"/>
  <c r="P408" i="6"/>
  <c r="BI407" i="6"/>
  <c r="BH407" i="6"/>
  <c r="BG407" i="6"/>
  <c r="BF407" i="6"/>
  <c r="T407" i="6"/>
  <c r="R407" i="6"/>
  <c r="P407" i="6"/>
  <c r="BI406" i="6"/>
  <c r="BH406" i="6"/>
  <c r="BG406" i="6"/>
  <c r="BF406" i="6"/>
  <c r="T406" i="6"/>
  <c r="R406" i="6"/>
  <c r="P406" i="6"/>
  <c r="BI405" i="6"/>
  <c r="BH405" i="6"/>
  <c r="BG405" i="6"/>
  <c r="BF405" i="6"/>
  <c r="T405" i="6"/>
  <c r="R405" i="6"/>
  <c r="P405" i="6"/>
  <c r="BI404" i="6"/>
  <c r="BH404" i="6"/>
  <c r="BG404" i="6"/>
  <c r="BF404" i="6"/>
  <c r="T404" i="6"/>
  <c r="R404" i="6"/>
  <c r="P404" i="6"/>
  <c r="BI403" i="6"/>
  <c r="BH403" i="6"/>
  <c r="BG403" i="6"/>
  <c r="BF403" i="6"/>
  <c r="T403" i="6"/>
  <c r="R403" i="6"/>
  <c r="P403" i="6"/>
  <c r="BI399" i="6"/>
  <c r="BH399" i="6"/>
  <c r="BG399" i="6"/>
  <c r="BF399" i="6"/>
  <c r="T399" i="6"/>
  <c r="R399" i="6"/>
  <c r="P399" i="6"/>
  <c r="BI397" i="6"/>
  <c r="BH397" i="6"/>
  <c r="BG397" i="6"/>
  <c r="BF397" i="6"/>
  <c r="T397" i="6"/>
  <c r="R397" i="6"/>
  <c r="P397" i="6"/>
  <c r="BI396" i="6"/>
  <c r="BH396" i="6"/>
  <c r="BG396" i="6"/>
  <c r="BF396" i="6"/>
  <c r="T396" i="6"/>
  <c r="R396" i="6"/>
  <c r="P396" i="6"/>
  <c r="BI394" i="6"/>
  <c r="BH394" i="6"/>
  <c r="BG394" i="6"/>
  <c r="BF394" i="6"/>
  <c r="T394" i="6"/>
  <c r="R394" i="6"/>
  <c r="P394" i="6"/>
  <c r="BI392" i="6"/>
  <c r="BH392" i="6"/>
  <c r="BG392" i="6"/>
  <c r="BF392" i="6"/>
  <c r="T392" i="6"/>
  <c r="R392" i="6"/>
  <c r="P392" i="6"/>
  <c r="BI390" i="6"/>
  <c r="BH390" i="6"/>
  <c r="BG390" i="6"/>
  <c r="BF390" i="6"/>
  <c r="T390" i="6"/>
  <c r="R390" i="6"/>
  <c r="P390" i="6"/>
  <c r="BI388" i="6"/>
  <c r="BH388" i="6"/>
  <c r="BG388" i="6"/>
  <c r="BF388" i="6"/>
  <c r="T388" i="6"/>
  <c r="R388" i="6"/>
  <c r="P388" i="6"/>
  <c r="BI379" i="6"/>
  <c r="BH379" i="6"/>
  <c r="BG379" i="6"/>
  <c r="BF379" i="6"/>
  <c r="T379" i="6"/>
  <c r="R379" i="6"/>
  <c r="P379" i="6"/>
  <c r="BI377" i="6"/>
  <c r="BH377" i="6"/>
  <c r="BG377" i="6"/>
  <c r="BF377" i="6"/>
  <c r="T377" i="6"/>
  <c r="R377" i="6"/>
  <c r="P377" i="6"/>
  <c r="BI376" i="6"/>
  <c r="BH376" i="6"/>
  <c r="BG376" i="6"/>
  <c r="BF376" i="6"/>
  <c r="T376" i="6"/>
  <c r="R376" i="6"/>
  <c r="P376" i="6"/>
  <c r="BI375" i="6"/>
  <c r="BH375" i="6"/>
  <c r="BG375" i="6"/>
  <c r="BF375" i="6"/>
  <c r="T375" i="6"/>
  <c r="R375" i="6"/>
  <c r="P375" i="6"/>
  <c r="BI374" i="6"/>
  <c r="BH374" i="6"/>
  <c r="BG374" i="6"/>
  <c r="BF374" i="6"/>
  <c r="T374" i="6"/>
  <c r="R374" i="6"/>
  <c r="P374" i="6"/>
  <c r="BI372" i="6"/>
  <c r="BH372" i="6"/>
  <c r="BG372" i="6"/>
  <c r="BF372" i="6"/>
  <c r="T372" i="6"/>
  <c r="R372" i="6"/>
  <c r="P372" i="6"/>
  <c r="BI371" i="6"/>
  <c r="BH371" i="6"/>
  <c r="BG371" i="6"/>
  <c r="BF371" i="6"/>
  <c r="T371" i="6"/>
  <c r="R371" i="6"/>
  <c r="P371" i="6"/>
  <c r="BI370" i="6"/>
  <c r="BH370" i="6"/>
  <c r="BG370" i="6"/>
  <c r="BF370" i="6"/>
  <c r="T370" i="6"/>
  <c r="R370" i="6"/>
  <c r="P370" i="6"/>
  <c r="BI369" i="6"/>
  <c r="BH369" i="6"/>
  <c r="BG369" i="6"/>
  <c r="BF369" i="6"/>
  <c r="T369" i="6"/>
  <c r="R369" i="6"/>
  <c r="P369" i="6"/>
  <c r="BI368" i="6"/>
  <c r="BH368" i="6"/>
  <c r="BG368" i="6"/>
  <c r="BF368" i="6"/>
  <c r="T368" i="6"/>
  <c r="R368" i="6"/>
  <c r="P368" i="6"/>
  <c r="BI367" i="6"/>
  <c r="BH367" i="6"/>
  <c r="BG367" i="6"/>
  <c r="BF367" i="6"/>
  <c r="T367" i="6"/>
  <c r="R367" i="6"/>
  <c r="P367" i="6"/>
  <c r="BI366" i="6"/>
  <c r="BH366" i="6"/>
  <c r="BG366" i="6"/>
  <c r="BF366" i="6"/>
  <c r="T366" i="6"/>
  <c r="R366" i="6"/>
  <c r="P366" i="6"/>
  <c r="BI365" i="6"/>
  <c r="BH365" i="6"/>
  <c r="BG365" i="6"/>
  <c r="BF365" i="6"/>
  <c r="T365" i="6"/>
  <c r="R365" i="6"/>
  <c r="P365" i="6"/>
  <c r="BI363" i="6"/>
  <c r="BH363" i="6"/>
  <c r="BG363" i="6"/>
  <c r="BF363" i="6"/>
  <c r="T363" i="6"/>
  <c r="R363" i="6"/>
  <c r="P363" i="6"/>
  <c r="BI362" i="6"/>
  <c r="BH362" i="6"/>
  <c r="BG362" i="6"/>
  <c r="BF362" i="6"/>
  <c r="T362" i="6"/>
  <c r="R362" i="6"/>
  <c r="P362" i="6"/>
  <c r="BI361" i="6"/>
  <c r="BH361" i="6"/>
  <c r="BG361" i="6"/>
  <c r="BF361" i="6"/>
  <c r="T361" i="6"/>
  <c r="R361" i="6"/>
  <c r="P361" i="6"/>
  <c r="BI360" i="6"/>
  <c r="BH360" i="6"/>
  <c r="BG360" i="6"/>
  <c r="BF360" i="6"/>
  <c r="T360" i="6"/>
  <c r="R360" i="6"/>
  <c r="P360" i="6"/>
  <c r="BI359" i="6"/>
  <c r="BH359" i="6"/>
  <c r="BG359" i="6"/>
  <c r="BF359" i="6"/>
  <c r="T359" i="6"/>
  <c r="R359" i="6"/>
  <c r="P359" i="6"/>
  <c r="BI358" i="6"/>
  <c r="BH358" i="6"/>
  <c r="BG358" i="6"/>
  <c r="BF358" i="6"/>
  <c r="T358" i="6"/>
  <c r="R358" i="6"/>
  <c r="P358" i="6"/>
  <c r="BI357" i="6"/>
  <c r="BH357" i="6"/>
  <c r="BG357" i="6"/>
  <c r="BF357" i="6"/>
  <c r="T357" i="6"/>
  <c r="R357" i="6"/>
  <c r="P357" i="6"/>
  <c r="BI356" i="6"/>
  <c r="BH356" i="6"/>
  <c r="BG356" i="6"/>
  <c r="BF356" i="6"/>
  <c r="T356" i="6"/>
  <c r="R356" i="6"/>
  <c r="P356" i="6"/>
  <c r="BI355" i="6"/>
  <c r="BH355" i="6"/>
  <c r="BG355" i="6"/>
  <c r="BF355" i="6"/>
  <c r="T355" i="6"/>
  <c r="R355" i="6"/>
  <c r="P355" i="6"/>
  <c r="BI354" i="6"/>
  <c r="BH354" i="6"/>
  <c r="BG354" i="6"/>
  <c r="BF354" i="6"/>
  <c r="T354" i="6"/>
  <c r="R354" i="6"/>
  <c r="P354" i="6"/>
  <c r="BI353" i="6"/>
  <c r="BH353" i="6"/>
  <c r="BG353" i="6"/>
  <c r="BF353" i="6"/>
  <c r="T353" i="6"/>
  <c r="R353" i="6"/>
  <c r="P353" i="6"/>
  <c r="BI352" i="6"/>
  <c r="BH352" i="6"/>
  <c r="BG352" i="6"/>
  <c r="BF352" i="6"/>
  <c r="T352" i="6"/>
  <c r="R352" i="6"/>
  <c r="P352" i="6"/>
  <c r="BI351" i="6"/>
  <c r="BH351" i="6"/>
  <c r="BG351" i="6"/>
  <c r="BF351" i="6"/>
  <c r="T351" i="6"/>
  <c r="R351" i="6"/>
  <c r="P351" i="6"/>
  <c r="BI350" i="6"/>
  <c r="BH350" i="6"/>
  <c r="BG350" i="6"/>
  <c r="BF350" i="6"/>
  <c r="T350" i="6"/>
  <c r="R350" i="6"/>
  <c r="P350" i="6"/>
  <c r="BI349" i="6"/>
  <c r="BH349" i="6"/>
  <c r="BG349" i="6"/>
  <c r="BF349" i="6"/>
  <c r="T349" i="6"/>
  <c r="R349" i="6"/>
  <c r="P349" i="6"/>
  <c r="BI348" i="6"/>
  <c r="BH348" i="6"/>
  <c r="BG348" i="6"/>
  <c r="BF348" i="6"/>
  <c r="T348" i="6"/>
  <c r="R348" i="6"/>
  <c r="P348" i="6"/>
  <c r="BI347" i="6"/>
  <c r="BH347" i="6"/>
  <c r="BG347" i="6"/>
  <c r="BF347" i="6"/>
  <c r="T347" i="6"/>
  <c r="R347" i="6"/>
  <c r="P347" i="6"/>
  <c r="BI346" i="6"/>
  <c r="BH346" i="6"/>
  <c r="BG346" i="6"/>
  <c r="BF346" i="6"/>
  <c r="T346" i="6"/>
  <c r="R346" i="6"/>
  <c r="P346" i="6"/>
  <c r="BI345" i="6"/>
  <c r="BH345" i="6"/>
  <c r="BG345" i="6"/>
  <c r="BF345" i="6"/>
  <c r="T345" i="6"/>
  <c r="R345" i="6"/>
  <c r="P345" i="6"/>
  <c r="BI344" i="6"/>
  <c r="BH344" i="6"/>
  <c r="BG344" i="6"/>
  <c r="BF344" i="6"/>
  <c r="T344" i="6"/>
  <c r="R344" i="6"/>
  <c r="P344" i="6"/>
  <c r="BI343" i="6"/>
  <c r="BH343" i="6"/>
  <c r="BG343" i="6"/>
  <c r="BF343" i="6"/>
  <c r="T343" i="6"/>
  <c r="R343" i="6"/>
  <c r="P343" i="6"/>
  <c r="BI342" i="6"/>
  <c r="BH342" i="6"/>
  <c r="BG342" i="6"/>
  <c r="BF342" i="6"/>
  <c r="T342" i="6"/>
  <c r="R342" i="6"/>
  <c r="P342" i="6"/>
  <c r="BI340" i="6"/>
  <c r="BH340" i="6"/>
  <c r="BG340" i="6"/>
  <c r="BF340" i="6"/>
  <c r="T340" i="6"/>
  <c r="R340" i="6"/>
  <c r="P340" i="6"/>
  <c r="BI337" i="6"/>
  <c r="BH337" i="6"/>
  <c r="BG337" i="6"/>
  <c r="BF337" i="6"/>
  <c r="T337" i="6"/>
  <c r="R337" i="6"/>
  <c r="P337" i="6"/>
  <c r="BI334" i="6"/>
  <c r="BH334" i="6"/>
  <c r="BG334" i="6"/>
  <c r="BF334" i="6"/>
  <c r="T334" i="6"/>
  <c r="R334" i="6"/>
  <c r="P334" i="6"/>
  <c r="BI332" i="6"/>
  <c r="BH332" i="6"/>
  <c r="BG332" i="6"/>
  <c r="BF332" i="6"/>
  <c r="T332" i="6"/>
  <c r="R332" i="6"/>
  <c r="P332" i="6"/>
  <c r="BI331" i="6"/>
  <c r="BH331" i="6"/>
  <c r="BG331" i="6"/>
  <c r="BF331" i="6"/>
  <c r="T331" i="6"/>
  <c r="R331" i="6"/>
  <c r="P331" i="6"/>
  <c r="BI330" i="6"/>
  <c r="BH330" i="6"/>
  <c r="BG330" i="6"/>
  <c r="BF330" i="6"/>
  <c r="T330" i="6"/>
  <c r="R330" i="6"/>
  <c r="P330" i="6"/>
  <c r="BI328" i="6"/>
  <c r="BH328" i="6"/>
  <c r="BG328" i="6"/>
  <c r="BF328" i="6"/>
  <c r="T328" i="6"/>
  <c r="R328" i="6"/>
  <c r="P328" i="6"/>
  <c r="BI327" i="6"/>
  <c r="BH327" i="6"/>
  <c r="BG327" i="6"/>
  <c r="BF327" i="6"/>
  <c r="T327" i="6"/>
  <c r="R327" i="6"/>
  <c r="P327" i="6"/>
  <c r="BI325" i="6"/>
  <c r="BH325" i="6"/>
  <c r="BG325" i="6"/>
  <c r="BF325" i="6"/>
  <c r="T325" i="6"/>
  <c r="R325" i="6"/>
  <c r="P325" i="6"/>
  <c r="BI323" i="6"/>
  <c r="BH323" i="6"/>
  <c r="BG323" i="6"/>
  <c r="BF323" i="6"/>
  <c r="T323" i="6"/>
  <c r="R323" i="6"/>
  <c r="P323" i="6"/>
  <c r="BI322" i="6"/>
  <c r="BH322" i="6"/>
  <c r="BG322" i="6"/>
  <c r="BF322" i="6"/>
  <c r="T322" i="6"/>
  <c r="R322" i="6"/>
  <c r="P322" i="6"/>
  <c r="BI319" i="6"/>
  <c r="BH319" i="6"/>
  <c r="BG319" i="6"/>
  <c r="BF319" i="6"/>
  <c r="T319" i="6"/>
  <c r="R319" i="6"/>
  <c r="P319" i="6"/>
  <c r="BI317" i="6"/>
  <c r="BH317" i="6"/>
  <c r="BG317" i="6"/>
  <c r="BF317" i="6"/>
  <c r="T317" i="6"/>
  <c r="R317" i="6"/>
  <c r="P317" i="6"/>
  <c r="BI316" i="6"/>
  <c r="BH316" i="6"/>
  <c r="BG316" i="6"/>
  <c r="BF316" i="6"/>
  <c r="T316" i="6"/>
  <c r="R316" i="6"/>
  <c r="P316" i="6"/>
  <c r="BI314" i="6"/>
  <c r="BH314" i="6"/>
  <c r="BG314" i="6"/>
  <c r="BF314" i="6"/>
  <c r="T314" i="6"/>
  <c r="R314" i="6"/>
  <c r="P314" i="6"/>
  <c r="BI311" i="6"/>
  <c r="BH311" i="6"/>
  <c r="BG311" i="6"/>
  <c r="BF311" i="6"/>
  <c r="T311" i="6"/>
  <c r="R311" i="6"/>
  <c r="P311" i="6"/>
  <c r="BI310" i="6"/>
  <c r="BH310" i="6"/>
  <c r="BG310" i="6"/>
  <c r="BF310" i="6"/>
  <c r="T310" i="6"/>
  <c r="R310" i="6"/>
  <c r="P310" i="6"/>
  <c r="BI308" i="6"/>
  <c r="BH308" i="6"/>
  <c r="BG308" i="6"/>
  <c r="BF308" i="6"/>
  <c r="T308" i="6"/>
  <c r="R308" i="6"/>
  <c r="P308" i="6"/>
  <c r="BI305" i="6"/>
  <c r="BH305" i="6"/>
  <c r="BG305" i="6"/>
  <c r="BF305" i="6"/>
  <c r="T305" i="6"/>
  <c r="R305" i="6"/>
  <c r="P305" i="6"/>
  <c r="BI304" i="6"/>
  <c r="BH304" i="6"/>
  <c r="BG304" i="6"/>
  <c r="BF304" i="6"/>
  <c r="T304" i="6"/>
  <c r="R304" i="6"/>
  <c r="P304" i="6"/>
  <c r="BI301" i="6"/>
  <c r="BH301" i="6"/>
  <c r="BG301" i="6"/>
  <c r="BF301" i="6"/>
  <c r="T301" i="6"/>
  <c r="R301" i="6"/>
  <c r="P301" i="6"/>
  <c r="BI300" i="6"/>
  <c r="BH300" i="6"/>
  <c r="BG300" i="6"/>
  <c r="BF300" i="6"/>
  <c r="T300" i="6"/>
  <c r="R300" i="6"/>
  <c r="P300" i="6"/>
  <c r="BI298" i="6"/>
  <c r="BH298" i="6"/>
  <c r="BG298" i="6"/>
  <c r="BF298" i="6"/>
  <c r="T298" i="6"/>
  <c r="R298" i="6"/>
  <c r="P298" i="6"/>
  <c r="BI296" i="6"/>
  <c r="BH296" i="6"/>
  <c r="BG296" i="6"/>
  <c r="BF296" i="6"/>
  <c r="T296" i="6"/>
  <c r="R296" i="6"/>
  <c r="P296" i="6"/>
  <c r="BI294" i="6"/>
  <c r="BH294" i="6"/>
  <c r="BG294" i="6"/>
  <c r="BF294" i="6"/>
  <c r="T294" i="6"/>
  <c r="R294" i="6"/>
  <c r="P294" i="6"/>
  <c r="BI293" i="6"/>
  <c r="BH293" i="6"/>
  <c r="BG293" i="6"/>
  <c r="BF293" i="6"/>
  <c r="T293" i="6"/>
  <c r="R293" i="6"/>
  <c r="P293" i="6"/>
  <c r="BI291" i="6"/>
  <c r="BH291" i="6"/>
  <c r="BG291" i="6"/>
  <c r="BF291" i="6"/>
  <c r="T291" i="6"/>
  <c r="T290" i="6" s="1"/>
  <c r="R291" i="6"/>
  <c r="R290" i="6" s="1"/>
  <c r="P291" i="6"/>
  <c r="P290" i="6" s="1"/>
  <c r="BI288" i="6"/>
  <c r="BH288" i="6"/>
  <c r="BG288" i="6"/>
  <c r="BF288" i="6"/>
  <c r="T288" i="6"/>
  <c r="R288" i="6"/>
  <c r="P288" i="6"/>
  <c r="BI287" i="6"/>
  <c r="BH287" i="6"/>
  <c r="BG287" i="6"/>
  <c r="BF287" i="6"/>
  <c r="T287" i="6"/>
  <c r="R287" i="6"/>
  <c r="P287" i="6"/>
  <c r="BI285" i="6"/>
  <c r="BH285" i="6"/>
  <c r="BG285" i="6"/>
  <c r="BF285" i="6"/>
  <c r="T285" i="6"/>
  <c r="R285" i="6"/>
  <c r="P285" i="6"/>
  <c r="BI284" i="6"/>
  <c r="BH284" i="6"/>
  <c r="BG284" i="6"/>
  <c r="BF284" i="6"/>
  <c r="T284" i="6"/>
  <c r="R284" i="6"/>
  <c r="P284" i="6"/>
  <c r="BI282" i="6"/>
  <c r="BH282" i="6"/>
  <c r="BG282" i="6"/>
  <c r="BF282" i="6"/>
  <c r="T282" i="6"/>
  <c r="R282" i="6"/>
  <c r="P282" i="6"/>
  <c r="BI281" i="6"/>
  <c r="BH281" i="6"/>
  <c r="BG281" i="6"/>
  <c r="BF281" i="6"/>
  <c r="T281" i="6"/>
  <c r="R281" i="6"/>
  <c r="P281" i="6"/>
  <c r="BI280" i="6"/>
  <c r="BH280" i="6"/>
  <c r="BG280" i="6"/>
  <c r="BF280" i="6"/>
  <c r="T280" i="6"/>
  <c r="R280" i="6"/>
  <c r="P280" i="6"/>
  <c r="BI278" i="6"/>
  <c r="BH278" i="6"/>
  <c r="BG278" i="6"/>
  <c r="BF278" i="6"/>
  <c r="T278" i="6"/>
  <c r="R278" i="6"/>
  <c r="P278" i="6"/>
  <c r="BI277" i="6"/>
  <c r="BH277" i="6"/>
  <c r="BG277" i="6"/>
  <c r="BF277" i="6"/>
  <c r="T277" i="6"/>
  <c r="R277" i="6"/>
  <c r="P277" i="6"/>
  <c r="BI273" i="6"/>
  <c r="BH273" i="6"/>
  <c r="BG273" i="6"/>
  <c r="BF273" i="6"/>
  <c r="T273" i="6"/>
  <c r="R273" i="6"/>
  <c r="P273" i="6"/>
  <c r="BI272" i="6"/>
  <c r="BH272" i="6"/>
  <c r="BG272" i="6"/>
  <c r="BF272" i="6"/>
  <c r="T272" i="6"/>
  <c r="R272" i="6"/>
  <c r="P272" i="6"/>
  <c r="BI270" i="6"/>
  <c r="BH270" i="6"/>
  <c r="BG270" i="6"/>
  <c r="BF270" i="6"/>
  <c r="T270" i="6"/>
  <c r="R270" i="6"/>
  <c r="P270" i="6"/>
  <c r="BI269" i="6"/>
  <c r="BH269" i="6"/>
  <c r="BG269" i="6"/>
  <c r="BF269" i="6"/>
  <c r="T269" i="6"/>
  <c r="R269" i="6"/>
  <c r="P269" i="6"/>
  <c r="BI267" i="6"/>
  <c r="BH267" i="6"/>
  <c r="BG267" i="6"/>
  <c r="BF267" i="6"/>
  <c r="T267" i="6"/>
  <c r="R267" i="6"/>
  <c r="P267" i="6"/>
  <c r="BI265" i="6"/>
  <c r="BH265" i="6"/>
  <c r="BG265" i="6"/>
  <c r="BF265" i="6"/>
  <c r="T265" i="6"/>
  <c r="R265" i="6"/>
  <c r="P265" i="6"/>
  <c r="BI263" i="6"/>
  <c r="BH263" i="6"/>
  <c r="BG263" i="6"/>
  <c r="BF263" i="6"/>
  <c r="T263" i="6"/>
  <c r="R263" i="6"/>
  <c r="P263" i="6"/>
  <c r="BI261" i="6"/>
  <c r="BH261" i="6"/>
  <c r="BG261" i="6"/>
  <c r="BF261" i="6"/>
  <c r="T261" i="6"/>
  <c r="R261" i="6"/>
  <c r="P261" i="6"/>
  <c r="BI256" i="6"/>
  <c r="BH256" i="6"/>
  <c r="BG256" i="6"/>
  <c r="BF256" i="6"/>
  <c r="T256" i="6"/>
  <c r="R256" i="6"/>
  <c r="P256" i="6"/>
  <c r="BI254" i="6"/>
  <c r="BH254" i="6"/>
  <c r="BG254" i="6"/>
  <c r="BF254" i="6"/>
  <c r="T254" i="6"/>
  <c r="R254" i="6"/>
  <c r="P254" i="6"/>
  <c r="BI253" i="6"/>
  <c r="BH253" i="6"/>
  <c r="BG253" i="6"/>
  <c r="BF253" i="6"/>
  <c r="T253" i="6"/>
  <c r="R253" i="6"/>
  <c r="P253" i="6"/>
  <c r="BI252" i="6"/>
  <c r="BH252" i="6"/>
  <c r="BG252" i="6"/>
  <c r="BF252" i="6"/>
  <c r="T252" i="6"/>
  <c r="R252" i="6"/>
  <c r="P252" i="6"/>
  <c r="BI241" i="6"/>
  <c r="BH241" i="6"/>
  <c r="BG241" i="6"/>
  <c r="BF241" i="6"/>
  <c r="T241" i="6"/>
  <c r="R241" i="6"/>
  <c r="P241" i="6"/>
  <c r="BI240" i="6"/>
  <c r="BH240" i="6"/>
  <c r="BG240" i="6"/>
  <c r="BF240" i="6"/>
  <c r="T240" i="6"/>
  <c r="R240" i="6"/>
  <c r="P240" i="6"/>
  <c r="BI237" i="6"/>
  <c r="BH237" i="6"/>
  <c r="BG237" i="6"/>
  <c r="BF237" i="6"/>
  <c r="T237" i="6"/>
  <c r="R237" i="6"/>
  <c r="P237" i="6"/>
  <c r="BI235" i="6"/>
  <c r="BH235" i="6"/>
  <c r="BG235" i="6"/>
  <c r="BF235" i="6"/>
  <c r="T235" i="6"/>
  <c r="R235" i="6"/>
  <c r="P235" i="6"/>
  <c r="BI233" i="6"/>
  <c r="BH233" i="6"/>
  <c r="BG233" i="6"/>
  <c r="BF233" i="6"/>
  <c r="T233" i="6"/>
  <c r="R233" i="6"/>
  <c r="P233" i="6"/>
  <c r="BI232" i="6"/>
  <c r="BH232" i="6"/>
  <c r="BG232" i="6"/>
  <c r="BF232" i="6"/>
  <c r="T232" i="6"/>
  <c r="R232" i="6"/>
  <c r="P232" i="6"/>
  <c r="BI220" i="6"/>
  <c r="BH220" i="6"/>
  <c r="BG220" i="6"/>
  <c r="BF220" i="6"/>
  <c r="T220" i="6"/>
  <c r="R220" i="6"/>
  <c r="P220" i="6"/>
  <c r="BI218" i="6"/>
  <c r="BH218" i="6"/>
  <c r="BG218" i="6"/>
  <c r="BF218" i="6"/>
  <c r="T218" i="6"/>
  <c r="R218" i="6"/>
  <c r="P218" i="6"/>
  <c r="BI216" i="6"/>
  <c r="BH216" i="6"/>
  <c r="BG216" i="6"/>
  <c r="BF216" i="6"/>
  <c r="T216" i="6"/>
  <c r="R216" i="6"/>
  <c r="P216" i="6"/>
  <c r="BI215" i="6"/>
  <c r="BH215" i="6"/>
  <c r="BG215" i="6"/>
  <c r="BF215" i="6"/>
  <c r="T215" i="6"/>
  <c r="R215" i="6"/>
  <c r="P215" i="6"/>
  <c r="BI204" i="6"/>
  <c r="BH204" i="6"/>
  <c r="BG204" i="6"/>
  <c r="BF204" i="6"/>
  <c r="T204" i="6"/>
  <c r="R204" i="6"/>
  <c r="P204" i="6"/>
  <c r="BI193" i="6"/>
  <c r="BH193" i="6"/>
  <c r="BG193" i="6"/>
  <c r="BF193" i="6"/>
  <c r="T193" i="6"/>
  <c r="R193" i="6"/>
  <c r="P193" i="6"/>
  <c r="BI189" i="6"/>
  <c r="BH189" i="6"/>
  <c r="BG189" i="6"/>
  <c r="BF189" i="6"/>
  <c r="T189" i="6"/>
  <c r="R189" i="6"/>
  <c r="P189" i="6"/>
  <c r="BI188" i="6"/>
  <c r="BH188" i="6"/>
  <c r="BG188" i="6"/>
  <c r="BF188" i="6"/>
  <c r="T188" i="6"/>
  <c r="R188" i="6"/>
  <c r="P188" i="6"/>
  <c r="BI187" i="6"/>
  <c r="BH187" i="6"/>
  <c r="BG187" i="6"/>
  <c r="BF187" i="6"/>
  <c r="T187" i="6"/>
  <c r="R187" i="6"/>
  <c r="P187" i="6"/>
  <c r="BI175" i="6"/>
  <c r="BH175" i="6"/>
  <c r="BG175" i="6"/>
  <c r="BF175" i="6"/>
  <c r="T175" i="6"/>
  <c r="R175" i="6"/>
  <c r="P175" i="6"/>
  <c r="BI169" i="6"/>
  <c r="BH169" i="6"/>
  <c r="BG169" i="6"/>
  <c r="BF169" i="6"/>
  <c r="T169" i="6"/>
  <c r="R169" i="6"/>
  <c r="P169" i="6"/>
  <c r="BI167" i="6"/>
  <c r="BH167" i="6"/>
  <c r="BG167" i="6"/>
  <c r="BF167" i="6"/>
  <c r="T167" i="6"/>
  <c r="R167" i="6"/>
  <c r="P167" i="6"/>
  <c r="BI164" i="6"/>
  <c r="BH164" i="6"/>
  <c r="BG164" i="6"/>
  <c r="BF164" i="6"/>
  <c r="T164" i="6"/>
  <c r="R164" i="6"/>
  <c r="P164" i="6"/>
  <c r="BI163" i="6"/>
  <c r="BH163" i="6"/>
  <c r="BG163" i="6"/>
  <c r="BF163" i="6"/>
  <c r="T163" i="6"/>
  <c r="R163" i="6"/>
  <c r="P163" i="6"/>
  <c r="BI159" i="6"/>
  <c r="BH159" i="6"/>
  <c r="BG159" i="6"/>
  <c r="BF159" i="6"/>
  <c r="T159" i="6"/>
  <c r="R159" i="6"/>
  <c r="P159" i="6"/>
  <c r="BI154" i="6"/>
  <c r="BH154" i="6"/>
  <c r="BG154" i="6"/>
  <c r="BF154" i="6"/>
  <c r="T154" i="6"/>
  <c r="R154" i="6"/>
  <c r="P154" i="6"/>
  <c r="BI149" i="6"/>
  <c r="BH149" i="6"/>
  <c r="BG149" i="6"/>
  <c r="BF149" i="6"/>
  <c r="T149" i="6"/>
  <c r="R149" i="6"/>
  <c r="P149" i="6"/>
  <c r="BI148" i="6"/>
  <c r="BH148" i="6"/>
  <c r="BG148" i="6"/>
  <c r="BF148" i="6"/>
  <c r="T148" i="6"/>
  <c r="R148" i="6"/>
  <c r="P148" i="6"/>
  <c r="BI147" i="6"/>
  <c r="BH147" i="6"/>
  <c r="BG147" i="6"/>
  <c r="BF147" i="6"/>
  <c r="T147" i="6"/>
  <c r="R147" i="6"/>
  <c r="P147" i="6"/>
  <c r="BI145" i="6"/>
  <c r="BH145" i="6"/>
  <c r="BG145" i="6"/>
  <c r="BF145" i="6"/>
  <c r="T145" i="6"/>
  <c r="R145" i="6"/>
  <c r="P145" i="6"/>
  <c r="BI144" i="6"/>
  <c r="BH144" i="6"/>
  <c r="BG144" i="6"/>
  <c r="BF144" i="6"/>
  <c r="T144" i="6"/>
  <c r="R144" i="6"/>
  <c r="P144" i="6"/>
  <c r="J138" i="6"/>
  <c r="F137" i="6"/>
  <c r="F135" i="6"/>
  <c r="E133" i="6"/>
  <c r="J92" i="6"/>
  <c r="F91" i="6"/>
  <c r="F89" i="6"/>
  <c r="E87" i="6"/>
  <c r="J21" i="6"/>
  <c r="E21" i="6"/>
  <c r="J137" i="6"/>
  <c r="J20" i="6"/>
  <c r="J18" i="6"/>
  <c r="E18" i="6"/>
  <c r="F138" i="6"/>
  <c r="J17" i="6"/>
  <c r="J12" i="6"/>
  <c r="J135" i="6" s="1"/>
  <c r="E7" i="6"/>
  <c r="E131" i="6" s="1"/>
  <c r="J37" i="5"/>
  <c r="J36" i="5"/>
  <c r="AY98" i="1"/>
  <c r="J35" i="5"/>
  <c r="AX98" i="1"/>
  <c r="BI269" i="5"/>
  <c r="BH269" i="5"/>
  <c r="BG269" i="5"/>
  <c r="BF269" i="5"/>
  <c r="T269" i="5"/>
  <c r="R269" i="5"/>
  <c r="P269" i="5"/>
  <c r="BI267" i="5"/>
  <c r="BH267" i="5"/>
  <c r="BG267" i="5"/>
  <c r="BF267" i="5"/>
  <c r="T267" i="5"/>
  <c r="R267" i="5"/>
  <c r="P267" i="5"/>
  <c r="BI266" i="5"/>
  <c r="BH266" i="5"/>
  <c r="BG266" i="5"/>
  <c r="BF266" i="5"/>
  <c r="T266" i="5"/>
  <c r="R266" i="5"/>
  <c r="P266" i="5"/>
  <c r="BI264" i="5"/>
  <c r="BH264" i="5"/>
  <c r="BG264" i="5"/>
  <c r="BF264" i="5"/>
  <c r="T264" i="5"/>
  <c r="R264" i="5"/>
  <c r="P264" i="5"/>
  <c r="BI263" i="5"/>
  <c r="BH263" i="5"/>
  <c r="BG263" i="5"/>
  <c r="BF263" i="5"/>
  <c r="T263" i="5"/>
  <c r="R263" i="5"/>
  <c r="P263" i="5"/>
  <c r="BI262" i="5"/>
  <c r="BH262" i="5"/>
  <c r="BG262" i="5"/>
  <c r="BF262" i="5"/>
  <c r="T262" i="5"/>
  <c r="R262" i="5"/>
  <c r="P262" i="5"/>
  <c r="BI261" i="5"/>
  <c r="BH261" i="5"/>
  <c r="BG261" i="5"/>
  <c r="BF261" i="5"/>
  <c r="T261" i="5"/>
  <c r="R261" i="5"/>
  <c r="P261" i="5"/>
  <c r="BI255" i="5"/>
  <c r="BH255" i="5"/>
  <c r="BG255" i="5"/>
  <c r="BF255" i="5"/>
  <c r="T255" i="5"/>
  <c r="R255" i="5"/>
  <c r="P255" i="5"/>
  <c r="BI253" i="5"/>
  <c r="BH253" i="5"/>
  <c r="BG253" i="5"/>
  <c r="BF253" i="5"/>
  <c r="T253" i="5"/>
  <c r="R253" i="5"/>
  <c r="P253" i="5"/>
  <c r="BI252" i="5"/>
  <c r="BH252" i="5"/>
  <c r="BG252" i="5"/>
  <c r="BF252" i="5"/>
  <c r="T252" i="5"/>
  <c r="R252" i="5"/>
  <c r="P252" i="5"/>
  <c r="BI249" i="5"/>
  <c r="BH249" i="5"/>
  <c r="BG249" i="5"/>
  <c r="BF249" i="5"/>
  <c r="T249" i="5"/>
  <c r="R249" i="5"/>
  <c r="P249" i="5"/>
  <c r="BI248" i="5"/>
  <c r="BH248" i="5"/>
  <c r="BG248" i="5"/>
  <c r="BF248" i="5"/>
  <c r="T248" i="5"/>
  <c r="R248" i="5"/>
  <c r="P248" i="5"/>
  <c r="BI247" i="5"/>
  <c r="BH247" i="5"/>
  <c r="BG247" i="5"/>
  <c r="BF247" i="5"/>
  <c r="T247" i="5"/>
  <c r="R247" i="5"/>
  <c r="P247" i="5"/>
  <c r="BI246" i="5"/>
  <c r="BH246" i="5"/>
  <c r="BG246" i="5"/>
  <c r="BF246" i="5"/>
  <c r="T246" i="5"/>
  <c r="R246" i="5"/>
  <c r="P246" i="5"/>
  <c r="BI244" i="5"/>
  <c r="BH244" i="5"/>
  <c r="BG244" i="5"/>
  <c r="BF244" i="5"/>
  <c r="T244" i="5"/>
  <c r="R244" i="5"/>
  <c r="P244" i="5"/>
  <c r="BI242" i="5"/>
  <c r="BH242" i="5"/>
  <c r="BG242" i="5"/>
  <c r="BF242" i="5"/>
  <c r="T242" i="5"/>
  <c r="R242" i="5"/>
  <c r="P242" i="5"/>
  <c r="BI241" i="5"/>
  <c r="BH241" i="5"/>
  <c r="BG241" i="5"/>
  <c r="BF241" i="5"/>
  <c r="T241" i="5"/>
  <c r="R241" i="5"/>
  <c r="P241" i="5"/>
  <c r="BI239" i="5"/>
  <c r="BH239" i="5"/>
  <c r="BG239" i="5"/>
  <c r="BF239" i="5"/>
  <c r="T239" i="5"/>
  <c r="R239" i="5"/>
  <c r="P239" i="5"/>
  <c r="BI237" i="5"/>
  <c r="BH237" i="5"/>
  <c r="BG237" i="5"/>
  <c r="BF237" i="5"/>
  <c r="T237" i="5"/>
  <c r="R237" i="5"/>
  <c r="P237" i="5"/>
  <c r="BI236" i="5"/>
  <c r="BH236" i="5"/>
  <c r="BG236" i="5"/>
  <c r="BF236" i="5"/>
  <c r="T236" i="5"/>
  <c r="R236" i="5"/>
  <c r="P236" i="5"/>
  <c r="BI235" i="5"/>
  <c r="BH235" i="5"/>
  <c r="BG235" i="5"/>
  <c r="BF235" i="5"/>
  <c r="T235" i="5"/>
  <c r="R235" i="5"/>
  <c r="P235" i="5"/>
  <c r="BI233" i="5"/>
  <c r="BH233" i="5"/>
  <c r="BG233" i="5"/>
  <c r="BF233" i="5"/>
  <c r="T233" i="5"/>
  <c r="R233" i="5"/>
  <c r="P233" i="5"/>
  <c r="BI232" i="5"/>
  <c r="BH232" i="5"/>
  <c r="BG232" i="5"/>
  <c r="BF232" i="5"/>
  <c r="T232" i="5"/>
  <c r="R232" i="5"/>
  <c r="P232" i="5"/>
  <c r="BI231" i="5"/>
  <c r="BH231" i="5"/>
  <c r="BG231" i="5"/>
  <c r="BF231" i="5"/>
  <c r="T231" i="5"/>
  <c r="R231" i="5"/>
  <c r="P231" i="5"/>
  <c r="BI229" i="5"/>
  <c r="BH229" i="5"/>
  <c r="BG229" i="5"/>
  <c r="BF229" i="5"/>
  <c r="T229" i="5"/>
  <c r="R229" i="5"/>
  <c r="P229" i="5"/>
  <c r="BI228" i="5"/>
  <c r="BH228" i="5"/>
  <c r="BG228" i="5"/>
  <c r="BF228" i="5"/>
  <c r="T228" i="5"/>
  <c r="R228" i="5"/>
  <c r="P228" i="5"/>
  <c r="BI227" i="5"/>
  <c r="BH227" i="5"/>
  <c r="BG227" i="5"/>
  <c r="BF227" i="5"/>
  <c r="T227" i="5"/>
  <c r="R227" i="5"/>
  <c r="P227" i="5"/>
  <c r="BI226" i="5"/>
  <c r="BH226" i="5"/>
  <c r="BG226" i="5"/>
  <c r="BF226" i="5"/>
  <c r="T226" i="5"/>
  <c r="R226" i="5"/>
  <c r="P226" i="5"/>
  <c r="BI224" i="5"/>
  <c r="BH224" i="5"/>
  <c r="BG224" i="5"/>
  <c r="BF224" i="5"/>
  <c r="T224" i="5"/>
  <c r="R224" i="5"/>
  <c r="P224" i="5"/>
  <c r="BI223" i="5"/>
  <c r="BH223" i="5"/>
  <c r="BG223" i="5"/>
  <c r="BF223" i="5"/>
  <c r="T223" i="5"/>
  <c r="R223" i="5"/>
  <c r="P223" i="5"/>
  <c r="BI222" i="5"/>
  <c r="BH222" i="5"/>
  <c r="BG222" i="5"/>
  <c r="BF222" i="5"/>
  <c r="T222" i="5"/>
  <c r="R222" i="5"/>
  <c r="P222" i="5"/>
  <c r="BI221" i="5"/>
  <c r="BH221" i="5"/>
  <c r="BG221" i="5"/>
  <c r="BF221" i="5"/>
  <c r="T221" i="5"/>
  <c r="R221" i="5"/>
  <c r="P221" i="5"/>
  <c r="BI219" i="5"/>
  <c r="BH219" i="5"/>
  <c r="BG219" i="5"/>
  <c r="BF219" i="5"/>
  <c r="T219" i="5"/>
  <c r="R219" i="5"/>
  <c r="P219" i="5"/>
  <c r="BI217" i="5"/>
  <c r="BH217" i="5"/>
  <c r="BG217" i="5"/>
  <c r="BF217" i="5"/>
  <c r="T217" i="5"/>
  <c r="R217" i="5"/>
  <c r="P217" i="5"/>
  <c r="BI216" i="5"/>
  <c r="BH216" i="5"/>
  <c r="BG216" i="5"/>
  <c r="BF216" i="5"/>
  <c r="T216" i="5"/>
  <c r="R216" i="5"/>
  <c r="P216" i="5"/>
  <c r="BI214" i="5"/>
  <c r="BH214" i="5"/>
  <c r="BG214" i="5"/>
  <c r="BF214" i="5"/>
  <c r="T214" i="5"/>
  <c r="R214" i="5"/>
  <c r="P214" i="5"/>
  <c r="BI212" i="5"/>
  <c r="BH212" i="5"/>
  <c r="BG212" i="5"/>
  <c r="BF212" i="5"/>
  <c r="T212" i="5"/>
  <c r="R212" i="5"/>
  <c r="P212" i="5"/>
  <c r="BI211" i="5"/>
  <c r="BH211" i="5"/>
  <c r="BG211" i="5"/>
  <c r="BF211" i="5"/>
  <c r="T211" i="5"/>
  <c r="R211" i="5"/>
  <c r="P211" i="5"/>
  <c r="BI209" i="5"/>
  <c r="BH209" i="5"/>
  <c r="BG209" i="5"/>
  <c r="BF209" i="5"/>
  <c r="T209" i="5"/>
  <c r="R209" i="5"/>
  <c r="P209" i="5"/>
  <c r="BI208" i="5"/>
  <c r="BH208" i="5"/>
  <c r="BG208" i="5"/>
  <c r="BF208" i="5"/>
  <c r="T208" i="5"/>
  <c r="R208" i="5"/>
  <c r="P208" i="5"/>
  <c r="BI205" i="5"/>
  <c r="BH205" i="5"/>
  <c r="BG205" i="5"/>
  <c r="BF205" i="5"/>
  <c r="T205" i="5"/>
  <c r="R205" i="5"/>
  <c r="P205" i="5"/>
  <c r="BI203" i="5"/>
  <c r="BH203" i="5"/>
  <c r="BG203" i="5"/>
  <c r="BF203" i="5"/>
  <c r="T203" i="5"/>
  <c r="R203" i="5"/>
  <c r="P203" i="5"/>
  <c r="BI200" i="5"/>
  <c r="BH200" i="5"/>
  <c r="BG200" i="5"/>
  <c r="BF200" i="5"/>
  <c r="T200" i="5"/>
  <c r="R200" i="5"/>
  <c r="P200" i="5"/>
  <c r="BI199" i="5"/>
  <c r="BH199" i="5"/>
  <c r="BG199" i="5"/>
  <c r="BF199" i="5"/>
  <c r="T199" i="5"/>
  <c r="R199" i="5"/>
  <c r="P199" i="5"/>
  <c r="BI197" i="5"/>
  <c r="BH197" i="5"/>
  <c r="BG197" i="5"/>
  <c r="BF197" i="5"/>
  <c r="T197" i="5"/>
  <c r="R197" i="5"/>
  <c r="P197" i="5"/>
  <c r="BI195" i="5"/>
  <c r="BH195" i="5"/>
  <c r="BG195" i="5"/>
  <c r="BF195" i="5"/>
  <c r="T195" i="5"/>
  <c r="R195" i="5"/>
  <c r="P195" i="5"/>
  <c r="BI193" i="5"/>
  <c r="BH193" i="5"/>
  <c r="BG193" i="5"/>
  <c r="BF193" i="5"/>
  <c r="T193" i="5"/>
  <c r="R193" i="5"/>
  <c r="P193" i="5"/>
  <c r="BI190" i="5"/>
  <c r="BH190" i="5"/>
  <c r="BG190" i="5"/>
  <c r="BF190" i="5"/>
  <c r="T190" i="5"/>
  <c r="T189" i="5" s="1"/>
  <c r="R190" i="5"/>
  <c r="R189" i="5" s="1"/>
  <c r="P190" i="5"/>
  <c r="P189" i="5" s="1"/>
  <c r="BI187" i="5"/>
  <c r="BH187" i="5"/>
  <c r="BG187" i="5"/>
  <c r="BF187" i="5"/>
  <c r="T187" i="5"/>
  <c r="R187" i="5"/>
  <c r="P187" i="5"/>
  <c r="BI186" i="5"/>
  <c r="BH186" i="5"/>
  <c r="BG186" i="5"/>
  <c r="BF186" i="5"/>
  <c r="T186" i="5"/>
  <c r="R186" i="5"/>
  <c r="P186" i="5"/>
  <c r="BI185" i="5"/>
  <c r="BH185" i="5"/>
  <c r="BG185" i="5"/>
  <c r="BF185" i="5"/>
  <c r="T185" i="5"/>
  <c r="R185" i="5"/>
  <c r="P185" i="5"/>
  <c r="BI184" i="5"/>
  <c r="BH184" i="5"/>
  <c r="BG184" i="5"/>
  <c r="BF184" i="5"/>
  <c r="T184" i="5"/>
  <c r="R184" i="5"/>
  <c r="P184" i="5"/>
  <c r="BI182" i="5"/>
  <c r="BH182" i="5"/>
  <c r="BG182" i="5"/>
  <c r="BF182" i="5"/>
  <c r="T182" i="5"/>
  <c r="R182" i="5"/>
  <c r="P182" i="5"/>
  <c r="BI181" i="5"/>
  <c r="BH181" i="5"/>
  <c r="BG181" i="5"/>
  <c r="BF181" i="5"/>
  <c r="T181" i="5"/>
  <c r="R181" i="5"/>
  <c r="P181" i="5"/>
  <c r="BI180" i="5"/>
  <c r="BH180" i="5"/>
  <c r="BG180" i="5"/>
  <c r="BF180" i="5"/>
  <c r="T180" i="5"/>
  <c r="R180" i="5"/>
  <c r="P180" i="5"/>
  <c r="BI178" i="5"/>
  <c r="BH178" i="5"/>
  <c r="BG178" i="5"/>
  <c r="BF178" i="5"/>
  <c r="T178" i="5"/>
  <c r="R178" i="5"/>
  <c r="P178" i="5"/>
  <c r="BI177" i="5"/>
  <c r="BH177" i="5"/>
  <c r="BG177" i="5"/>
  <c r="BF177" i="5"/>
  <c r="T177" i="5"/>
  <c r="R177" i="5"/>
  <c r="P177" i="5"/>
  <c r="BI176" i="5"/>
  <c r="BH176" i="5"/>
  <c r="BG176" i="5"/>
  <c r="BF176" i="5"/>
  <c r="T176" i="5"/>
  <c r="R176" i="5"/>
  <c r="P176" i="5"/>
  <c r="BI175" i="5"/>
  <c r="BH175" i="5"/>
  <c r="BG175" i="5"/>
  <c r="BF175" i="5"/>
  <c r="T175" i="5"/>
  <c r="R175" i="5"/>
  <c r="P175" i="5"/>
  <c r="BI174" i="5"/>
  <c r="BH174" i="5"/>
  <c r="BG174" i="5"/>
  <c r="BF174" i="5"/>
  <c r="T174" i="5"/>
  <c r="R174" i="5"/>
  <c r="P174" i="5"/>
  <c r="BI173" i="5"/>
  <c r="BH173" i="5"/>
  <c r="BG173" i="5"/>
  <c r="BF173" i="5"/>
  <c r="T173" i="5"/>
  <c r="R173" i="5"/>
  <c r="P173" i="5"/>
  <c r="BI171" i="5"/>
  <c r="BH171" i="5"/>
  <c r="BG171" i="5"/>
  <c r="BF171" i="5"/>
  <c r="T171" i="5"/>
  <c r="R171" i="5"/>
  <c r="P171" i="5"/>
  <c r="BI169" i="5"/>
  <c r="BH169" i="5"/>
  <c r="BG169" i="5"/>
  <c r="BF169" i="5"/>
  <c r="T169" i="5"/>
  <c r="R169" i="5"/>
  <c r="P169" i="5"/>
  <c r="BI167" i="5"/>
  <c r="BH167" i="5"/>
  <c r="BG167" i="5"/>
  <c r="BF167" i="5"/>
  <c r="T167" i="5"/>
  <c r="R167" i="5"/>
  <c r="P167" i="5"/>
  <c r="BI165" i="5"/>
  <c r="BH165" i="5"/>
  <c r="BG165" i="5"/>
  <c r="BF165" i="5"/>
  <c r="T165" i="5"/>
  <c r="R165" i="5"/>
  <c r="P165" i="5"/>
  <c r="BI163" i="5"/>
  <c r="BH163" i="5"/>
  <c r="BG163" i="5"/>
  <c r="BF163" i="5"/>
  <c r="T163" i="5"/>
  <c r="R163" i="5"/>
  <c r="P163" i="5"/>
  <c r="BI160" i="5"/>
  <c r="BH160" i="5"/>
  <c r="BG160" i="5"/>
  <c r="BF160" i="5"/>
  <c r="T160" i="5"/>
  <c r="R160" i="5"/>
  <c r="P160" i="5"/>
  <c r="BI159" i="5"/>
  <c r="BH159" i="5"/>
  <c r="BG159" i="5"/>
  <c r="BF159" i="5"/>
  <c r="T159" i="5"/>
  <c r="R159" i="5"/>
  <c r="P159" i="5"/>
  <c r="BI157" i="5"/>
  <c r="BH157" i="5"/>
  <c r="BG157" i="5"/>
  <c r="BF157" i="5"/>
  <c r="T157" i="5"/>
  <c r="R157" i="5"/>
  <c r="P157" i="5"/>
  <c r="BI155" i="5"/>
  <c r="BH155" i="5"/>
  <c r="BG155" i="5"/>
  <c r="BF155" i="5"/>
  <c r="T155" i="5"/>
  <c r="R155" i="5"/>
  <c r="P155" i="5"/>
  <c r="BI154" i="5"/>
  <c r="BH154" i="5"/>
  <c r="BG154" i="5"/>
  <c r="BF154" i="5"/>
  <c r="T154" i="5"/>
  <c r="R154" i="5"/>
  <c r="P154" i="5"/>
  <c r="BI152" i="5"/>
  <c r="BH152" i="5"/>
  <c r="BG152" i="5"/>
  <c r="BF152" i="5"/>
  <c r="T152" i="5"/>
  <c r="R152" i="5"/>
  <c r="P152" i="5"/>
  <c r="BI150" i="5"/>
  <c r="BH150" i="5"/>
  <c r="BG150" i="5"/>
  <c r="BF150" i="5"/>
  <c r="T150" i="5"/>
  <c r="R150" i="5"/>
  <c r="P150" i="5"/>
  <c r="BI149" i="5"/>
  <c r="BH149" i="5"/>
  <c r="BG149" i="5"/>
  <c r="BF149" i="5"/>
  <c r="T149" i="5"/>
  <c r="R149" i="5"/>
  <c r="P149" i="5"/>
  <c r="BI148" i="5"/>
  <c r="BH148" i="5"/>
  <c r="BG148" i="5"/>
  <c r="BF148" i="5"/>
  <c r="T148" i="5"/>
  <c r="R148" i="5"/>
  <c r="P148" i="5"/>
  <c r="BI147" i="5"/>
  <c r="BH147" i="5"/>
  <c r="BG147" i="5"/>
  <c r="BF147" i="5"/>
  <c r="T147" i="5"/>
  <c r="R147" i="5"/>
  <c r="P147" i="5"/>
  <c r="BI145" i="5"/>
  <c r="BH145" i="5"/>
  <c r="BG145" i="5"/>
  <c r="BF145" i="5"/>
  <c r="T145" i="5"/>
  <c r="R145" i="5"/>
  <c r="P145" i="5"/>
  <c r="BI143" i="5"/>
  <c r="BH143" i="5"/>
  <c r="BG143" i="5"/>
  <c r="BF143" i="5"/>
  <c r="T143" i="5"/>
  <c r="R143" i="5"/>
  <c r="P143" i="5"/>
  <c r="BI141" i="5"/>
  <c r="BH141" i="5"/>
  <c r="BG141" i="5"/>
  <c r="BF141" i="5"/>
  <c r="T141" i="5"/>
  <c r="R141" i="5"/>
  <c r="P141" i="5"/>
  <c r="BI136" i="5"/>
  <c r="BH136" i="5"/>
  <c r="BG136" i="5"/>
  <c r="BF136" i="5"/>
  <c r="T136" i="5"/>
  <c r="T135" i="5"/>
  <c r="R136" i="5"/>
  <c r="R135" i="5"/>
  <c r="P136" i="5"/>
  <c r="P135" i="5"/>
  <c r="J130" i="5"/>
  <c r="F129" i="5"/>
  <c r="F127" i="5"/>
  <c r="E125" i="5"/>
  <c r="J92" i="5"/>
  <c r="F91" i="5"/>
  <c r="F89" i="5"/>
  <c r="E87" i="5"/>
  <c r="J21" i="5"/>
  <c r="E21" i="5"/>
  <c r="J129" i="5" s="1"/>
  <c r="J20" i="5"/>
  <c r="J18" i="5"/>
  <c r="E18" i="5"/>
  <c r="F130" i="5" s="1"/>
  <c r="J17" i="5"/>
  <c r="J12" i="5"/>
  <c r="J89" i="5"/>
  <c r="E7" i="5"/>
  <c r="E85" i="5"/>
  <c r="J37" i="4"/>
  <c r="J36" i="4"/>
  <c r="AY97" i="1" s="1"/>
  <c r="J35" i="4"/>
  <c r="AX97" i="1" s="1"/>
  <c r="BI303" i="4"/>
  <c r="BH303" i="4"/>
  <c r="BG303" i="4"/>
  <c r="BF303" i="4"/>
  <c r="T303" i="4"/>
  <c r="R303" i="4"/>
  <c r="P303" i="4"/>
  <c r="BI302" i="4"/>
  <c r="BH302" i="4"/>
  <c r="BG302" i="4"/>
  <c r="BF302" i="4"/>
  <c r="T302" i="4"/>
  <c r="R302" i="4"/>
  <c r="P302" i="4"/>
  <c r="BI300" i="4"/>
  <c r="BH300" i="4"/>
  <c r="BG300" i="4"/>
  <c r="BF300" i="4"/>
  <c r="T300" i="4"/>
  <c r="R300" i="4"/>
  <c r="P300" i="4"/>
  <c r="BI299" i="4"/>
  <c r="BH299" i="4"/>
  <c r="BG299" i="4"/>
  <c r="BF299" i="4"/>
  <c r="T299" i="4"/>
  <c r="R299" i="4"/>
  <c r="P299" i="4"/>
  <c r="BI297" i="4"/>
  <c r="BH297" i="4"/>
  <c r="BG297" i="4"/>
  <c r="BF297" i="4"/>
  <c r="T297" i="4"/>
  <c r="R297" i="4"/>
  <c r="P297" i="4"/>
  <c r="BI295" i="4"/>
  <c r="BH295" i="4"/>
  <c r="BG295" i="4"/>
  <c r="BF295" i="4"/>
  <c r="T295" i="4"/>
  <c r="R295" i="4"/>
  <c r="P295" i="4"/>
  <c r="BI293" i="4"/>
  <c r="BH293" i="4"/>
  <c r="BG293" i="4"/>
  <c r="BF293" i="4"/>
  <c r="T293" i="4"/>
  <c r="R293" i="4"/>
  <c r="P293" i="4"/>
  <c r="BI289" i="4"/>
  <c r="BH289" i="4"/>
  <c r="BG289" i="4"/>
  <c r="BF289" i="4"/>
  <c r="T289" i="4"/>
  <c r="R289" i="4"/>
  <c r="P289" i="4"/>
  <c r="BI288" i="4"/>
  <c r="BH288" i="4"/>
  <c r="BG288" i="4"/>
  <c r="BF288" i="4"/>
  <c r="T288" i="4"/>
  <c r="R288" i="4"/>
  <c r="P288" i="4"/>
  <c r="BI286" i="4"/>
  <c r="BH286" i="4"/>
  <c r="BG286" i="4"/>
  <c r="BF286" i="4"/>
  <c r="T286" i="4"/>
  <c r="R286" i="4"/>
  <c r="P286" i="4"/>
  <c r="BI285" i="4"/>
  <c r="BH285" i="4"/>
  <c r="BG285" i="4"/>
  <c r="BF285" i="4"/>
  <c r="T285" i="4"/>
  <c r="R285" i="4"/>
  <c r="P285" i="4"/>
  <c r="BI283" i="4"/>
  <c r="BH283" i="4"/>
  <c r="BG283" i="4"/>
  <c r="BF283" i="4"/>
  <c r="T283" i="4"/>
  <c r="R283" i="4"/>
  <c r="P283" i="4"/>
  <c r="BI282" i="4"/>
  <c r="BH282" i="4"/>
  <c r="BG282" i="4"/>
  <c r="BF282" i="4"/>
  <c r="T282" i="4"/>
  <c r="R282" i="4"/>
  <c r="P282" i="4"/>
  <c r="BI280" i="4"/>
  <c r="BH280" i="4"/>
  <c r="BG280" i="4"/>
  <c r="BF280" i="4"/>
  <c r="T280" i="4"/>
  <c r="T279" i="4"/>
  <c r="R280" i="4"/>
  <c r="R279" i="4"/>
  <c r="P280" i="4"/>
  <c r="P279" i="4"/>
  <c r="BI278" i="4"/>
  <c r="BH278" i="4"/>
  <c r="BG278" i="4"/>
  <c r="BF278" i="4"/>
  <c r="T278" i="4"/>
  <c r="R278" i="4"/>
  <c r="P278" i="4"/>
  <c r="BI273" i="4"/>
  <c r="BH273" i="4"/>
  <c r="BG273" i="4"/>
  <c r="BF273" i="4"/>
  <c r="T273" i="4"/>
  <c r="R273" i="4"/>
  <c r="P273" i="4"/>
  <c r="BI268" i="4"/>
  <c r="BH268" i="4"/>
  <c r="BG268" i="4"/>
  <c r="BF268" i="4"/>
  <c r="T268" i="4"/>
  <c r="R268" i="4"/>
  <c r="P268" i="4"/>
  <c r="BI266" i="4"/>
  <c r="BH266" i="4"/>
  <c r="BG266" i="4"/>
  <c r="BF266" i="4"/>
  <c r="T266" i="4"/>
  <c r="R266" i="4"/>
  <c r="P266" i="4"/>
  <c r="BI264" i="4"/>
  <c r="BH264" i="4"/>
  <c r="BG264" i="4"/>
  <c r="BF264" i="4"/>
  <c r="T264" i="4"/>
  <c r="R264" i="4"/>
  <c r="P264" i="4"/>
  <c r="BI259" i="4"/>
  <c r="BH259" i="4"/>
  <c r="BG259" i="4"/>
  <c r="BF259" i="4"/>
  <c r="T259" i="4"/>
  <c r="R259" i="4"/>
  <c r="P259" i="4"/>
  <c r="BI257" i="4"/>
  <c r="BH257" i="4"/>
  <c r="BG257" i="4"/>
  <c r="BF257" i="4"/>
  <c r="T257" i="4"/>
  <c r="R257" i="4"/>
  <c r="P257" i="4"/>
  <c r="BI255" i="4"/>
  <c r="BH255" i="4"/>
  <c r="BG255" i="4"/>
  <c r="BF255" i="4"/>
  <c r="T255" i="4"/>
  <c r="R255" i="4"/>
  <c r="P255" i="4"/>
  <c r="BI254" i="4"/>
  <c r="BH254" i="4"/>
  <c r="BG254" i="4"/>
  <c r="BF254" i="4"/>
  <c r="T254" i="4"/>
  <c r="R254" i="4"/>
  <c r="P254" i="4"/>
  <c r="BI253" i="4"/>
  <c r="BH253" i="4"/>
  <c r="BG253" i="4"/>
  <c r="BF253" i="4"/>
  <c r="T253" i="4"/>
  <c r="R253" i="4"/>
  <c r="P253" i="4"/>
  <c r="BI250" i="4"/>
  <c r="BH250" i="4"/>
  <c r="BG250" i="4"/>
  <c r="BF250" i="4"/>
  <c r="T250" i="4"/>
  <c r="R250" i="4"/>
  <c r="P250" i="4"/>
  <c r="BI248" i="4"/>
  <c r="BH248" i="4"/>
  <c r="BG248" i="4"/>
  <c r="BF248" i="4"/>
  <c r="T248" i="4"/>
  <c r="R248" i="4"/>
  <c r="P248" i="4"/>
  <c r="BI247" i="4"/>
  <c r="BH247" i="4"/>
  <c r="BG247" i="4"/>
  <c r="BF247" i="4"/>
  <c r="T247" i="4"/>
  <c r="R247" i="4"/>
  <c r="P247" i="4"/>
  <c r="BI246" i="4"/>
  <c r="BH246" i="4"/>
  <c r="BG246" i="4"/>
  <c r="BF246" i="4"/>
  <c r="T246" i="4"/>
  <c r="R246" i="4"/>
  <c r="P246" i="4"/>
  <c r="BI245" i="4"/>
  <c r="BH245" i="4"/>
  <c r="BG245" i="4"/>
  <c r="BF245" i="4"/>
  <c r="T245" i="4"/>
  <c r="R245" i="4"/>
  <c r="P245" i="4"/>
  <c r="BI244" i="4"/>
  <c r="BH244" i="4"/>
  <c r="BG244" i="4"/>
  <c r="BF244" i="4"/>
  <c r="T244" i="4"/>
  <c r="R244" i="4"/>
  <c r="P244" i="4"/>
  <c r="BI243" i="4"/>
  <c r="BH243" i="4"/>
  <c r="BG243" i="4"/>
  <c r="BF243" i="4"/>
  <c r="T243" i="4"/>
  <c r="R243" i="4"/>
  <c r="P243" i="4"/>
  <c r="BI242" i="4"/>
  <c r="BH242" i="4"/>
  <c r="BG242" i="4"/>
  <c r="BF242" i="4"/>
  <c r="T242" i="4"/>
  <c r="R242" i="4"/>
  <c r="P242" i="4"/>
  <c r="BI241" i="4"/>
  <c r="BH241" i="4"/>
  <c r="BG241" i="4"/>
  <c r="BF241" i="4"/>
  <c r="T241" i="4"/>
  <c r="R241" i="4"/>
  <c r="P241" i="4"/>
  <c r="BI237" i="4"/>
  <c r="BH237" i="4"/>
  <c r="BG237" i="4"/>
  <c r="BF237" i="4"/>
  <c r="T237" i="4"/>
  <c r="R237" i="4"/>
  <c r="P237" i="4"/>
  <c r="BI234" i="4"/>
  <c r="BH234" i="4"/>
  <c r="BG234" i="4"/>
  <c r="BF234" i="4"/>
  <c r="T234" i="4"/>
  <c r="R234" i="4"/>
  <c r="P234" i="4"/>
  <c r="BI231" i="4"/>
  <c r="BH231" i="4"/>
  <c r="BG231" i="4"/>
  <c r="BF231" i="4"/>
  <c r="T231" i="4"/>
  <c r="R231" i="4"/>
  <c r="P231" i="4"/>
  <c r="BI229" i="4"/>
  <c r="BH229" i="4"/>
  <c r="BG229" i="4"/>
  <c r="BF229" i="4"/>
  <c r="T229" i="4"/>
  <c r="T228" i="4"/>
  <c r="R229" i="4"/>
  <c r="R228" i="4"/>
  <c r="P229" i="4"/>
  <c r="P228" i="4"/>
  <c r="BI226" i="4"/>
  <c r="BH226" i="4"/>
  <c r="BG226" i="4"/>
  <c r="BF226" i="4"/>
  <c r="T226" i="4"/>
  <c r="R226" i="4"/>
  <c r="P226" i="4"/>
  <c r="BI219" i="4"/>
  <c r="BH219" i="4"/>
  <c r="BG219" i="4"/>
  <c r="BF219" i="4"/>
  <c r="T219" i="4"/>
  <c r="R219" i="4"/>
  <c r="P219" i="4"/>
  <c r="BI217" i="4"/>
  <c r="BH217" i="4"/>
  <c r="BG217" i="4"/>
  <c r="BF217" i="4"/>
  <c r="T217" i="4"/>
  <c r="R217" i="4"/>
  <c r="P217" i="4"/>
  <c r="BI213" i="4"/>
  <c r="BH213" i="4"/>
  <c r="BG213" i="4"/>
  <c r="BF213" i="4"/>
  <c r="T213" i="4"/>
  <c r="R213" i="4"/>
  <c r="P213" i="4"/>
  <c r="BI212" i="4"/>
  <c r="BH212" i="4"/>
  <c r="BG212" i="4"/>
  <c r="BF212" i="4"/>
  <c r="T212" i="4"/>
  <c r="R212" i="4"/>
  <c r="P212" i="4"/>
  <c r="BI210" i="4"/>
  <c r="BH210" i="4"/>
  <c r="BG210" i="4"/>
  <c r="BF210" i="4"/>
  <c r="T210" i="4"/>
  <c r="R210" i="4"/>
  <c r="P210" i="4"/>
  <c r="BI206" i="4"/>
  <c r="BH206" i="4"/>
  <c r="BG206" i="4"/>
  <c r="BF206" i="4"/>
  <c r="T206" i="4"/>
  <c r="R206" i="4"/>
  <c r="P206" i="4"/>
  <c r="BI204" i="4"/>
  <c r="BH204" i="4"/>
  <c r="BG204" i="4"/>
  <c r="BF204" i="4"/>
  <c r="T204" i="4"/>
  <c r="R204" i="4"/>
  <c r="P204" i="4"/>
  <c r="BI202" i="4"/>
  <c r="BH202" i="4"/>
  <c r="BG202" i="4"/>
  <c r="BF202" i="4"/>
  <c r="T202" i="4"/>
  <c r="R202" i="4"/>
  <c r="P202" i="4"/>
  <c r="BI200" i="4"/>
  <c r="BH200" i="4"/>
  <c r="BG200" i="4"/>
  <c r="BF200" i="4"/>
  <c r="T200" i="4"/>
  <c r="R200" i="4"/>
  <c r="P200" i="4"/>
  <c r="BI198" i="4"/>
  <c r="BH198" i="4"/>
  <c r="BG198" i="4"/>
  <c r="BF198" i="4"/>
  <c r="T198" i="4"/>
  <c r="R198" i="4"/>
  <c r="P198" i="4"/>
  <c r="BI197" i="4"/>
  <c r="BH197" i="4"/>
  <c r="BG197" i="4"/>
  <c r="BF197" i="4"/>
  <c r="T197" i="4"/>
  <c r="R197" i="4"/>
  <c r="P197" i="4"/>
  <c r="BI196" i="4"/>
  <c r="BH196" i="4"/>
  <c r="BG196" i="4"/>
  <c r="BF196" i="4"/>
  <c r="T196" i="4"/>
  <c r="R196" i="4"/>
  <c r="P196" i="4"/>
  <c r="BI194" i="4"/>
  <c r="BH194" i="4"/>
  <c r="BG194" i="4"/>
  <c r="BF194" i="4"/>
  <c r="T194" i="4"/>
  <c r="R194" i="4"/>
  <c r="P194" i="4"/>
  <c r="BI191" i="4"/>
  <c r="BH191" i="4"/>
  <c r="BG191" i="4"/>
  <c r="BF191" i="4"/>
  <c r="T191" i="4"/>
  <c r="R191" i="4"/>
  <c r="P191" i="4"/>
  <c r="BI190" i="4"/>
  <c r="BH190" i="4"/>
  <c r="BG190" i="4"/>
  <c r="BF190" i="4"/>
  <c r="T190" i="4"/>
  <c r="R190" i="4"/>
  <c r="P190" i="4"/>
  <c r="BI187" i="4"/>
  <c r="BH187" i="4"/>
  <c r="BG187" i="4"/>
  <c r="BF187" i="4"/>
  <c r="T187" i="4"/>
  <c r="R187" i="4"/>
  <c r="P187" i="4"/>
  <c r="BI185" i="4"/>
  <c r="BH185" i="4"/>
  <c r="BG185" i="4"/>
  <c r="BF185" i="4"/>
  <c r="T185" i="4"/>
  <c r="R185" i="4"/>
  <c r="P185" i="4"/>
  <c r="BI183" i="4"/>
  <c r="BH183" i="4"/>
  <c r="BG183" i="4"/>
  <c r="BF183" i="4"/>
  <c r="T183" i="4"/>
  <c r="R183" i="4"/>
  <c r="P183" i="4"/>
  <c r="BI178" i="4"/>
  <c r="BH178" i="4"/>
  <c r="BG178" i="4"/>
  <c r="BF178" i="4"/>
  <c r="T178" i="4"/>
  <c r="R178" i="4"/>
  <c r="P178" i="4"/>
  <c r="BI174" i="4"/>
  <c r="BH174" i="4"/>
  <c r="BG174" i="4"/>
  <c r="BF174" i="4"/>
  <c r="T174" i="4"/>
  <c r="R174" i="4"/>
  <c r="P174" i="4"/>
  <c r="BI169" i="4"/>
  <c r="BH169" i="4"/>
  <c r="BG169" i="4"/>
  <c r="BF169" i="4"/>
  <c r="T169" i="4"/>
  <c r="R169" i="4"/>
  <c r="P169" i="4"/>
  <c r="BI165" i="4"/>
  <c r="BH165" i="4"/>
  <c r="BG165" i="4"/>
  <c r="BF165" i="4"/>
  <c r="T165" i="4"/>
  <c r="R165" i="4"/>
  <c r="P165" i="4"/>
  <c r="BI163" i="4"/>
  <c r="BH163" i="4"/>
  <c r="BG163" i="4"/>
  <c r="BF163" i="4"/>
  <c r="T163" i="4"/>
  <c r="R163" i="4"/>
  <c r="P163" i="4"/>
  <c r="BI162" i="4"/>
  <c r="BH162" i="4"/>
  <c r="BG162" i="4"/>
  <c r="BF162" i="4"/>
  <c r="T162" i="4"/>
  <c r="R162" i="4"/>
  <c r="P162" i="4"/>
  <c r="BI161" i="4"/>
  <c r="BH161" i="4"/>
  <c r="BG161" i="4"/>
  <c r="BF161" i="4"/>
  <c r="T161" i="4"/>
  <c r="R161" i="4"/>
  <c r="P161" i="4"/>
  <c r="BI160" i="4"/>
  <c r="BH160" i="4"/>
  <c r="BG160" i="4"/>
  <c r="BF160" i="4"/>
  <c r="T160" i="4"/>
  <c r="R160" i="4"/>
  <c r="P160" i="4"/>
  <c r="BI158" i="4"/>
  <c r="BH158" i="4"/>
  <c r="BG158" i="4"/>
  <c r="BF158" i="4"/>
  <c r="T158" i="4"/>
  <c r="R158" i="4"/>
  <c r="P158" i="4"/>
  <c r="BI157" i="4"/>
  <c r="BH157" i="4"/>
  <c r="BG157" i="4"/>
  <c r="BF157" i="4"/>
  <c r="T157" i="4"/>
  <c r="R157" i="4"/>
  <c r="P157" i="4"/>
  <c r="BI155" i="4"/>
  <c r="BH155" i="4"/>
  <c r="BG155" i="4"/>
  <c r="BF155" i="4"/>
  <c r="T155" i="4"/>
  <c r="R155" i="4"/>
  <c r="P155" i="4"/>
  <c r="BI153" i="4"/>
  <c r="BH153" i="4"/>
  <c r="BG153" i="4"/>
  <c r="BF153" i="4"/>
  <c r="T153" i="4"/>
  <c r="R153" i="4"/>
  <c r="P153" i="4"/>
  <c r="BI151" i="4"/>
  <c r="BH151" i="4"/>
  <c r="BG151" i="4"/>
  <c r="BF151" i="4"/>
  <c r="T151" i="4"/>
  <c r="R151" i="4"/>
  <c r="P151" i="4"/>
  <c r="BI146" i="4"/>
  <c r="BH146" i="4"/>
  <c r="BG146" i="4"/>
  <c r="BF146" i="4"/>
  <c r="T146" i="4"/>
  <c r="R146" i="4"/>
  <c r="P146" i="4"/>
  <c r="BI141" i="4"/>
  <c r="BH141" i="4"/>
  <c r="BG141" i="4"/>
  <c r="BF141" i="4"/>
  <c r="T141" i="4"/>
  <c r="R141" i="4"/>
  <c r="P141" i="4"/>
  <c r="BI136" i="4"/>
  <c r="BH136" i="4"/>
  <c r="BG136" i="4"/>
  <c r="BF136" i="4"/>
  <c r="T136" i="4"/>
  <c r="R136" i="4"/>
  <c r="P136" i="4"/>
  <c r="BI133" i="4"/>
  <c r="BH133" i="4"/>
  <c r="BG133" i="4"/>
  <c r="BF133" i="4"/>
  <c r="T133" i="4"/>
  <c r="T132" i="4" s="1"/>
  <c r="R133" i="4"/>
  <c r="R132" i="4" s="1"/>
  <c r="P133" i="4"/>
  <c r="P132" i="4" s="1"/>
  <c r="J128" i="4"/>
  <c r="F127" i="4"/>
  <c r="F125" i="4"/>
  <c r="E123" i="4"/>
  <c r="J92" i="4"/>
  <c r="F91" i="4"/>
  <c r="F89" i="4"/>
  <c r="E87" i="4"/>
  <c r="J21" i="4"/>
  <c r="E21" i="4"/>
  <c r="J91" i="4"/>
  <c r="J20" i="4"/>
  <c r="J18" i="4"/>
  <c r="E18" i="4"/>
  <c r="F128" i="4"/>
  <c r="J17" i="4"/>
  <c r="J12" i="4"/>
  <c r="J89" i="4" s="1"/>
  <c r="E7" i="4"/>
  <c r="E121" i="4" s="1"/>
  <c r="J37" i="3"/>
  <c r="J36" i="3"/>
  <c r="AY96" i="1"/>
  <c r="J35" i="3"/>
  <c r="AX96" i="1"/>
  <c r="BI387" i="3"/>
  <c r="BH387" i="3"/>
  <c r="BG387" i="3"/>
  <c r="BF387" i="3"/>
  <c r="T387" i="3"/>
  <c r="R387" i="3"/>
  <c r="P387" i="3"/>
  <c r="BI385" i="3"/>
  <c r="BH385" i="3"/>
  <c r="BG385" i="3"/>
  <c r="BF385" i="3"/>
  <c r="T385" i="3"/>
  <c r="R385" i="3"/>
  <c r="P385" i="3"/>
  <c r="BI383" i="3"/>
  <c r="BH383" i="3"/>
  <c r="BG383" i="3"/>
  <c r="BF383" i="3"/>
  <c r="T383" i="3"/>
  <c r="R383" i="3"/>
  <c r="P383" i="3"/>
  <c r="BI381" i="3"/>
  <c r="BH381" i="3"/>
  <c r="BG381" i="3"/>
  <c r="BF381" i="3"/>
  <c r="T381" i="3"/>
  <c r="R381" i="3"/>
  <c r="P381" i="3"/>
  <c r="BI380" i="3"/>
  <c r="BH380" i="3"/>
  <c r="BG380" i="3"/>
  <c r="BF380" i="3"/>
  <c r="T380" i="3"/>
  <c r="R380" i="3"/>
  <c r="P380" i="3"/>
  <c r="BI378" i="3"/>
  <c r="BH378" i="3"/>
  <c r="BG378" i="3"/>
  <c r="BF378" i="3"/>
  <c r="T378" i="3"/>
  <c r="R378" i="3"/>
  <c r="P378" i="3"/>
  <c r="BI376" i="3"/>
  <c r="BH376" i="3"/>
  <c r="BG376" i="3"/>
  <c r="BF376" i="3"/>
  <c r="T376" i="3"/>
  <c r="R376" i="3"/>
  <c r="P376" i="3"/>
  <c r="BI374" i="3"/>
  <c r="BH374" i="3"/>
  <c r="BG374" i="3"/>
  <c r="BF374" i="3"/>
  <c r="T374" i="3"/>
  <c r="R374" i="3"/>
  <c r="P374" i="3"/>
  <c r="BI373" i="3"/>
  <c r="BH373" i="3"/>
  <c r="BG373" i="3"/>
  <c r="BF373" i="3"/>
  <c r="T373" i="3"/>
  <c r="R373" i="3"/>
  <c r="P373" i="3"/>
  <c r="BI372" i="3"/>
  <c r="BH372" i="3"/>
  <c r="BG372" i="3"/>
  <c r="BF372" i="3"/>
  <c r="T372" i="3"/>
  <c r="R372" i="3"/>
  <c r="P372" i="3"/>
  <c r="BI371" i="3"/>
  <c r="BH371" i="3"/>
  <c r="BG371" i="3"/>
  <c r="BF371" i="3"/>
  <c r="T371" i="3"/>
  <c r="R371" i="3"/>
  <c r="P371" i="3"/>
  <c r="BI369" i="3"/>
  <c r="BH369" i="3"/>
  <c r="BG369" i="3"/>
  <c r="BF369" i="3"/>
  <c r="T369" i="3"/>
  <c r="R369" i="3"/>
  <c r="P369" i="3"/>
  <c r="BI367" i="3"/>
  <c r="BH367" i="3"/>
  <c r="BG367" i="3"/>
  <c r="BF367" i="3"/>
  <c r="T367" i="3"/>
  <c r="R367" i="3"/>
  <c r="P367" i="3"/>
  <c r="BI366" i="3"/>
  <c r="BH366" i="3"/>
  <c r="BG366" i="3"/>
  <c r="BF366" i="3"/>
  <c r="T366" i="3"/>
  <c r="R366" i="3"/>
  <c r="P366" i="3"/>
  <c r="BI362" i="3"/>
  <c r="BH362" i="3"/>
  <c r="BG362" i="3"/>
  <c r="BF362" i="3"/>
  <c r="T362" i="3"/>
  <c r="R362" i="3"/>
  <c r="P362" i="3"/>
  <c r="BI360" i="3"/>
  <c r="BH360" i="3"/>
  <c r="BG360" i="3"/>
  <c r="BF360" i="3"/>
  <c r="T360" i="3"/>
  <c r="R360" i="3"/>
  <c r="P360" i="3"/>
  <c r="BI358" i="3"/>
  <c r="BH358" i="3"/>
  <c r="BG358" i="3"/>
  <c r="BF358" i="3"/>
  <c r="T358" i="3"/>
  <c r="R358" i="3"/>
  <c r="P358" i="3"/>
  <c r="BI357" i="3"/>
  <c r="BH357" i="3"/>
  <c r="BG357" i="3"/>
  <c r="BF357" i="3"/>
  <c r="T357" i="3"/>
  <c r="R357" i="3"/>
  <c r="P357" i="3"/>
  <c r="BI356" i="3"/>
  <c r="BH356" i="3"/>
  <c r="BG356" i="3"/>
  <c r="BF356" i="3"/>
  <c r="T356" i="3"/>
  <c r="R356" i="3"/>
  <c r="P356" i="3"/>
  <c r="BI355" i="3"/>
  <c r="BH355" i="3"/>
  <c r="BG355" i="3"/>
  <c r="BF355" i="3"/>
  <c r="T355" i="3"/>
  <c r="R355" i="3"/>
  <c r="P355" i="3"/>
  <c r="BI353" i="3"/>
  <c r="BH353" i="3"/>
  <c r="BG353" i="3"/>
  <c r="BF353" i="3"/>
  <c r="T353" i="3"/>
  <c r="R353" i="3"/>
  <c r="P353" i="3"/>
  <c r="BI352" i="3"/>
  <c r="BH352" i="3"/>
  <c r="BG352" i="3"/>
  <c r="BF352" i="3"/>
  <c r="T352" i="3"/>
  <c r="R352" i="3"/>
  <c r="P352" i="3"/>
  <c r="BI350" i="3"/>
  <c r="BH350" i="3"/>
  <c r="BG350" i="3"/>
  <c r="BF350" i="3"/>
  <c r="T350" i="3"/>
  <c r="R350" i="3"/>
  <c r="P350" i="3"/>
  <c r="BI349" i="3"/>
  <c r="BH349" i="3"/>
  <c r="BG349" i="3"/>
  <c r="BF349" i="3"/>
  <c r="T349" i="3"/>
  <c r="R349" i="3"/>
  <c r="P349" i="3"/>
  <c r="BI348" i="3"/>
  <c r="BH348" i="3"/>
  <c r="BG348" i="3"/>
  <c r="BF348" i="3"/>
  <c r="T348" i="3"/>
  <c r="R348" i="3"/>
  <c r="P348" i="3"/>
  <c r="BI347" i="3"/>
  <c r="BH347" i="3"/>
  <c r="BG347" i="3"/>
  <c r="BF347" i="3"/>
  <c r="T347" i="3"/>
  <c r="R347" i="3"/>
  <c r="P347" i="3"/>
  <c r="BI345" i="3"/>
  <c r="BH345" i="3"/>
  <c r="BG345" i="3"/>
  <c r="BF345" i="3"/>
  <c r="T345" i="3"/>
  <c r="R345" i="3"/>
  <c r="P345" i="3"/>
  <c r="BI343" i="3"/>
  <c r="BH343" i="3"/>
  <c r="BG343" i="3"/>
  <c r="BF343" i="3"/>
  <c r="T343" i="3"/>
  <c r="R343" i="3"/>
  <c r="P343" i="3"/>
  <c r="BI341" i="3"/>
  <c r="BH341" i="3"/>
  <c r="BG341" i="3"/>
  <c r="BF341" i="3"/>
  <c r="T341" i="3"/>
  <c r="R341" i="3"/>
  <c r="P341" i="3"/>
  <c r="BI340" i="3"/>
  <c r="BH340" i="3"/>
  <c r="BG340" i="3"/>
  <c r="BF340" i="3"/>
  <c r="T340" i="3"/>
  <c r="R340" i="3"/>
  <c r="P340" i="3"/>
  <c r="BI339" i="3"/>
  <c r="BH339" i="3"/>
  <c r="BG339" i="3"/>
  <c r="BF339" i="3"/>
  <c r="T339" i="3"/>
  <c r="R339" i="3"/>
  <c r="P339" i="3"/>
  <c r="BI338" i="3"/>
  <c r="BH338" i="3"/>
  <c r="BG338" i="3"/>
  <c r="BF338" i="3"/>
  <c r="T338" i="3"/>
  <c r="R338" i="3"/>
  <c r="P338" i="3"/>
  <c r="BI337" i="3"/>
  <c r="BH337" i="3"/>
  <c r="BG337" i="3"/>
  <c r="BF337" i="3"/>
  <c r="T337" i="3"/>
  <c r="R337" i="3"/>
  <c r="P337" i="3"/>
  <c r="BI335" i="3"/>
  <c r="BH335" i="3"/>
  <c r="BG335" i="3"/>
  <c r="BF335" i="3"/>
  <c r="T335" i="3"/>
  <c r="R335" i="3"/>
  <c r="P335" i="3"/>
  <c r="BI334" i="3"/>
  <c r="BH334" i="3"/>
  <c r="BG334" i="3"/>
  <c r="BF334" i="3"/>
  <c r="T334" i="3"/>
  <c r="R334" i="3"/>
  <c r="P334" i="3"/>
  <c r="BI332" i="3"/>
  <c r="BH332" i="3"/>
  <c r="BG332" i="3"/>
  <c r="BF332" i="3"/>
  <c r="T332" i="3"/>
  <c r="R332" i="3"/>
  <c r="P332" i="3"/>
  <c r="BI330" i="3"/>
  <c r="BH330" i="3"/>
  <c r="BG330" i="3"/>
  <c r="BF330" i="3"/>
  <c r="T330" i="3"/>
  <c r="R330" i="3"/>
  <c r="P330" i="3"/>
  <c r="BI328" i="3"/>
  <c r="BH328" i="3"/>
  <c r="BG328" i="3"/>
  <c r="BF328" i="3"/>
  <c r="T328" i="3"/>
  <c r="R328" i="3"/>
  <c r="P328" i="3"/>
  <c r="BI327" i="3"/>
  <c r="BH327" i="3"/>
  <c r="BG327" i="3"/>
  <c r="BF327" i="3"/>
  <c r="T327" i="3"/>
  <c r="R327" i="3"/>
  <c r="P327" i="3"/>
  <c r="BI324" i="3"/>
  <c r="BH324" i="3"/>
  <c r="BG324" i="3"/>
  <c r="BF324" i="3"/>
  <c r="T324" i="3"/>
  <c r="R324" i="3"/>
  <c r="P324" i="3"/>
  <c r="BI322" i="3"/>
  <c r="BH322" i="3"/>
  <c r="BG322" i="3"/>
  <c r="BF322" i="3"/>
  <c r="T322" i="3"/>
  <c r="R322" i="3"/>
  <c r="P322" i="3"/>
  <c r="BI320" i="3"/>
  <c r="BH320" i="3"/>
  <c r="BG320" i="3"/>
  <c r="BF320" i="3"/>
  <c r="T320" i="3"/>
  <c r="R320" i="3"/>
  <c r="P320" i="3"/>
  <c r="BI318" i="3"/>
  <c r="BH318" i="3"/>
  <c r="BG318" i="3"/>
  <c r="BF318" i="3"/>
  <c r="T318" i="3"/>
  <c r="R318" i="3"/>
  <c r="P318" i="3"/>
  <c r="BI315" i="3"/>
  <c r="BH315" i="3"/>
  <c r="BG315" i="3"/>
  <c r="BF315" i="3"/>
  <c r="T315" i="3"/>
  <c r="R315" i="3"/>
  <c r="P315" i="3"/>
  <c r="BI314" i="3"/>
  <c r="BH314" i="3"/>
  <c r="BG314" i="3"/>
  <c r="BF314" i="3"/>
  <c r="T314" i="3"/>
  <c r="R314" i="3"/>
  <c r="P314" i="3"/>
  <c r="BI312" i="3"/>
  <c r="BH312" i="3"/>
  <c r="BG312" i="3"/>
  <c r="BF312" i="3"/>
  <c r="T312" i="3"/>
  <c r="R312" i="3"/>
  <c r="P312" i="3"/>
  <c r="BI310" i="3"/>
  <c r="BH310" i="3"/>
  <c r="BG310" i="3"/>
  <c r="BF310" i="3"/>
  <c r="T310" i="3"/>
  <c r="R310" i="3"/>
  <c r="P310" i="3"/>
  <c r="BI308" i="3"/>
  <c r="BH308" i="3"/>
  <c r="BG308" i="3"/>
  <c r="BF308" i="3"/>
  <c r="T308" i="3"/>
  <c r="R308" i="3"/>
  <c r="P308" i="3"/>
  <c r="BI303" i="3"/>
  <c r="BH303" i="3"/>
  <c r="BG303" i="3"/>
  <c r="BF303" i="3"/>
  <c r="T303" i="3"/>
  <c r="R303" i="3"/>
  <c r="P303" i="3"/>
  <c r="BI300" i="3"/>
  <c r="BH300" i="3"/>
  <c r="BG300" i="3"/>
  <c r="BF300" i="3"/>
  <c r="T300" i="3"/>
  <c r="R300" i="3"/>
  <c r="P300" i="3"/>
  <c r="BI297" i="3"/>
  <c r="BH297" i="3"/>
  <c r="BG297" i="3"/>
  <c r="BF297" i="3"/>
  <c r="T297" i="3"/>
  <c r="R297" i="3"/>
  <c r="P297" i="3"/>
  <c r="BI291" i="3"/>
  <c r="BH291" i="3"/>
  <c r="BG291" i="3"/>
  <c r="BF291" i="3"/>
  <c r="T291" i="3"/>
  <c r="R291" i="3"/>
  <c r="P291" i="3"/>
  <c r="BI285" i="3"/>
  <c r="BH285" i="3"/>
  <c r="BG285" i="3"/>
  <c r="BF285" i="3"/>
  <c r="T285" i="3"/>
  <c r="R285" i="3"/>
  <c r="P285" i="3"/>
  <c r="BI282" i="3"/>
  <c r="BH282" i="3"/>
  <c r="BG282" i="3"/>
  <c r="BF282" i="3"/>
  <c r="T282" i="3"/>
  <c r="R282" i="3"/>
  <c r="P282" i="3"/>
  <c r="BI280" i="3"/>
  <c r="BH280" i="3"/>
  <c r="BG280" i="3"/>
  <c r="BF280" i="3"/>
  <c r="T280" i="3"/>
  <c r="R280" i="3"/>
  <c r="P280" i="3"/>
  <c r="BI279" i="3"/>
  <c r="BH279" i="3"/>
  <c r="BG279" i="3"/>
  <c r="BF279" i="3"/>
  <c r="T279" i="3"/>
  <c r="R279" i="3"/>
  <c r="P279" i="3"/>
  <c r="BI269" i="3"/>
  <c r="BH269" i="3"/>
  <c r="BG269" i="3"/>
  <c r="BF269" i="3"/>
  <c r="T269" i="3"/>
  <c r="R269" i="3"/>
  <c r="P269" i="3"/>
  <c r="BI268" i="3"/>
  <c r="BH268" i="3"/>
  <c r="BG268" i="3"/>
  <c r="BF268" i="3"/>
  <c r="T268" i="3"/>
  <c r="R268" i="3"/>
  <c r="P268" i="3"/>
  <c r="BI266" i="3"/>
  <c r="BH266" i="3"/>
  <c r="BG266" i="3"/>
  <c r="BF266" i="3"/>
  <c r="T266" i="3"/>
  <c r="R266" i="3"/>
  <c r="P266" i="3"/>
  <c r="BI263" i="3"/>
  <c r="BH263" i="3"/>
  <c r="BG263" i="3"/>
  <c r="BF263" i="3"/>
  <c r="T263" i="3"/>
  <c r="R263" i="3"/>
  <c r="P263" i="3"/>
  <c r="BI262" i="3"/>
  <c r="BH262" i="3"/>
  <c r="BG262" i="3"/>
  <c r="BF262" i="3"/>
  <c r="T262" i="3"/>
  <c r="R262" i="3"/>
  <c r="P262" i="3"/>
  <c r="BI260" i="3"/>
  <c r="BH260" i="3"/>
  <c r="BG260" i="3"/>
  <c r="BF260" i="3"/>
  <c r="T260" i="3"/>
  <c r="R260" i="3"/>
  <c r="P260" i="3"/>
  <c r="BI259" i="3"/>
  <c r="BH259" i="3"/>
  <c r="BG259" i="3"/>
  <c r="BF259" i="3"/>
  <c r="T259" i="3"/>
  <c r="R259" i="3"/>
  <c r="P259" i="3"/>
  <c r="BI258" i="3"/>
  <c r="BH258" i="3"/>
  <c r="BG258" i="3"/>
  <c r="BF258" i="3"/>
  <c r="T258" i="3"/>
  <c r="R258" i="3"/>
  <c r="P258" i="3"/>
  <c r="BI257" i="3"/>
  <c r="BH257" i="3"/>
  <c r="BG257" i="3"/>
  <c r="BF257" i="3"/>
  <c r="T257" i="3"/>
  <c r="R257" i="3"/>
  <c r="P257" i="3"/>
  <c r="BI255" i="3"/>
  <c r="BH255" i="3"/>
  <c r="BG255" i="3"/>
  <c r="BF255" i="3"/>
  <c r="T255" i="3"/>
  <c r="R255" i="3"/>
  <c r="P255" i="3"/>
  <c r="BI254" i="3"/>
  <c r="BH254" i="3"/>
  <c r="BG254" i="3"/>
  <c r="BF254" i="3"/>
  <c r="T254" i="3"/>
  <c r="R254" i="3"/>
  <c r="P254" i="3"/>
  <c r="BI252" i="3"/>
  <c r="BH252" i="3"/>
  <c r="BG252" i="3"/>
  <c r="BF252" i="3"/>
  <c r="T252" i="3"/>
  <c r="R252" i="3"/>
  <c r="P252" i="3"/>
  <c r="BI250" i="3"/>
  <c r="BH250" i="3"/>
  <c r="BG250" i="3"/>
  <c r="BF250" i="3"/>
  <c r="T250" i="3"/>
  <c r="R250" i="3"/>
  <c r="P250" i="3"/>
  <c r="BI248" i="3"/>
  <c r="BH248" i="3"/>
  <c r="BG248" i="3"/>
  <c r="BF248" i="3"/>
  <c r="T248" i="3"/>
  <c r="T247" i="3" s="1"/>
  <c r="R248" i="3"/>
  <c r="R247" i="3" s="1"/>
  <c r="P248" i="3"/>
  <c r="P247" i="3" s="1"/>
  <c r="BI245" i="3"/>
  <c r="BH245" i="3"/>
  <c r="BG245" i="3"/>
  <c r="BF245" i="3"/>
  <c r="T245" i="3"/>
  <c r="T244" i="3" s="1"/>
  <c r="R245" i="3"/>
  <c r="R244" i="3" s="1"/>
  <c r="P245" i="3"/>
  <c r="P244" i="3" s="1"/>
  <c r="BI242" i="3"/>
  <c r="BH242" i="3"/>
  <c r="BG242" i="3"/>
  <c r="BF242" i="3"/>
  <c r="T242" i="3"/>
  <c r="R242" i="3"/>
  <c r="P242" i="3"/>
  <c r="BI240" i="3"/>
  <c r="BH240" i="3"/>
  <c r="BG240" i="3"/>
  <c r="BF240" i="3"/>
  <c r="T240" i="3"/>
  <c r="R240" i="3"/>
  <c r="P240" i="3"/>
  <c r="BI239" i="3"/>
  <c r="BH239" i="3"/>
  <c r="BG239" i="3"/>
  <c r="BF239" i="3"/>
  <c r="T239" i="3"/>
  <c r="R239" i="3"/>
  <c r="P239" i="3"/>
  <c r="BI237" i="3"/>
  <c r="BH237" i="3"/>
  <c r="BG237" i="3"/>
  <c r="BF237" i="3"/>
  <c r="T237" i="3"/>
  <c r="R237" i="3"/>
  <c r="P237" i="3"/>
  <c r="BI235" i="3"/>
  <c r="BH235" i="3"/>
  <c r="BG235" i="3"/>
  <c r="BF235" i="3"/>
  <c r="T235" i="3"/>
  <c r="R235" i="3"/>
  <c r="P235" i="3"/>
  <c r="BI234" i="3"/>
  <c r="BH234" i="3"/>
  <c r="BG234" i="3"/>
  <c r="BF234" i="3"/>
  <c r="T234" i="3"/>
  <c r="R234" i="3"/>
  <c r="P234" i="3"/>
  <c r="BI233" i="3"/>
  <c r="BH233" i="3"/>
  <c r="BG233" i="3"/>
  <c r="BF233" i="3"/>
  <c r="T233" i="3"/>
  <c r="R233" i="3"/>
  <c r="P233" i="3"/>
  <c r="BI230" i="3"/>
  <c r="BH230" i="3"/>
  <c r="BG230" i="3"/>
  <c r="BF230" i="3"/>
  <c r="T230" i="3"/>
  <c r="R230" i="3"/>
  <c r="P230" i="3"/>
  <c r="BI229" i="3"/>
  <c r="BH229" i="3"/>
  <c r="BG229" i="3"/>
  <c r="BF229" i="3"/>
  <c r="T229" i="3"/>
  <c r="R229" i="3"/>
  <c r="P229" i="3"/>
  <c r="BI228" i="3"/>
  <c r="BH228" i="3"/>
  <c r="BG228" i="3"/>
  <c r="BF228" i="3"/>
  <c r="T228" i="3"/>
  <c r="R228" i="3"/>
  <c r="P228" i="3"/>
  <c r="BI226" i="3"/>
  <c r="BH226" i="3"/>
  <c r="BG226" i="3"/>
  <c r="BF226" i="3"/>
  <c r="T226" i="3"/>
  <c r="R226" i="3"/>
  <c r="P226" i="3"/>
  <c r="BI225" i="3"/>
  <c r="BH225" i="3"/>
  <c r="BG225" i="3"/>
  <c r="BF225" i="3"/>
  <c r="T225" i="3"/>
  <c r="R225" i="3"/>
  <c r="P225" i="3"/>
  <c r="BI223" i="3"/>
  <c r="BH223" i="3"/>
  <c r="BG223" i="3"/>
  <c r="BF223" i="3"/>
  <c r="T223" i="3"/>
  <c r="R223" i="3"/>
  <c r="P223" i="3"/>
  <c r="BI221" i="3"/>
  <c r="BH221" i="3"/>
  <c r="BG221" i="3"/>
  <c r="BF221" i="3"/>
  <c r="T221" i="3"/>
  <c r="R221" i="3"/>
  <c r="P221" i="3"/>
  <c r="BI220" i="3"/>
  <c r="BH220" i="3"/>
  <c r="BG220" i="3"/>
  <c r="BF220" i="3"/>
  <c r="T220" i="3"/>
  <c r="R220" i="3"/>
  <c r="P220" i="3"/>
  <c r="BI219" i="3"/>
  <c r="BH219" i="3"/>
  <c r="BG219" i="3"/>
  <c r="BF219" i="3"/>
  <c r="T219" i="3"/>
  <c r="R219" i="3"/>
  <c r="P219" i="3"/>
  <c r="BI217" i="3"/>
  <c r="BH217" i="3"/>
  <c r="BG217" i="3"/>
  <c r="BF217" i="3"/>
  <c r="T217" i="3"/>
  <c r="R217" i="3"/>
  <c r="P217" i="3"/>
  <c r="BI216" i="3"/>
  <c r="BH216" i="3"/>
  <c r="BG216" i="3"/>
  <c r="BF216" i="3"/>
  <c r="T216" i="3"/>
  <c r="R216" i="3"/>
  <c r="P216" i="3"/>
  <c r="BI215" i="3"/>
  <c r="BH215" i="3"/>
  <c r="BG215" i="3"/>
  <c r="BF215" i="3"/>
  <c r="T215" i="3"/>
  <c r="R215" i="3"/>
  <c r="P215" i="3"/>
  <c r="BI213" i="3"/>
  <c r="BH213" i="3"/>
  <c r="BG213" i="3"/>
  <c r="BF213" i="3"/>
  <c r="T213" i="3"/>
  <c r="R213" i="3"/>
  <c r="P213" i="3"/>
  <c r="BI207" i="3"/>
  <c r="BH207" i="3"/>
  <c r="BG207" i="3"/>
  <c r="BF207" i="3"/>
  <c r="T207" i="3"/>
  <c r="R207" i="3"/>
  <c r="P207" i="3"/>
  <c r="BI206" i="3"/>
  <c r="BH206" i="3"/>
  <c r="BG206" i="3"/>
  <c r="BF206" i="3"/>
  <c r="T206" i="3"/>
  <c r="R206" i="3"/>
  <c r="P206" i="3"/>
  <c r="BI205" i="3"/>
  <c r="BH205" i="3"/>
  <c r="BG205" i="3"/>
  <c r="BF205" i="3"/>
  <c r="T205" i="3"/>
  <c r="R205" i="3"/>
  <c r="P205" i="3"/>
  <c r="BI203" i="3"/>
  <c r="BH203" i="3"/>
  <c r="BG203" i="3"/>
  <c r="BF203" i="3"/>
  <c r="T203" i="3"/>
  <c r="R203" i="3"/>
  <c r="P203" i="3"/>
  <c r="BI201" i="3"/>
  <c r="BH201" i="3"/>
  <c r="BG201" i="3"/>
  <c r="BF201" i="3"/>
  <c r="T201" i="3"/>
  <c r="R201" i="3"/>
  <c r="P201" i="3"/>
  <c r="BI200" i="3"/>
  <c r="BH200" i="3"/>
  <c r="BG200" i="3"/>
  <c r="BF200" i="3"/>
  <c r="T200" i="3"/>
  <c r="R200" i="3"/>
  <c r="P200" i="3"/>
  <c r="BI199" i="3"/>
  <c r="BH199" i="3"/>
  <c r="BG199" i="3"/>
  <c r="BF199" i="3"/>
  <c r="T199" i="3"/>
  <c r="R199" i="3"/>
  <c r="P199" i="3"/>
  <c r="BI198" i="3"/>
  <c r="BH198" i="3"/>
  <c r="BG198" i="3"/>
  <c r="BF198" i="3"/>
  <c r="T198" i="3"/>
  <c r="R198" i="3"/>
  <c r="P198" i="3"/>
  <c r="BI196" i="3"/>
  <c r="BH196" i="3"/>
  <c r="BG196" i="3"/>
  <c r="BF196" i="3"/>
  <c r="T196" i="3"/>
  <c r="R196" i="3"/>
  <c r="P196" i="3"/>
  <c r="BI194" i="3"/>
  <c r="BH194" i="3"/>
  <c r="BG194" i="3"/>
  <c r="BF194" i="3"/>
  <c r="T194" i="3"/>
  <c r="R194" i="3"/>
  <c r="P194" i="3"/>
  <c r="BI193" i="3"/>
  <c r="BH193" i="3"/>
  <c r="BG193" i="3"/>
  <c r="BF193" i="3"/>
  <c r="T193" i="3"/>
  <c r="R193" i="3"/>
  <c r="P193" i="3"/>
  <c r="BI192" i="3"/>
  <c r="BH192" i="3"/>
  <c r="BG192" i="3"/>
  <c r="BF192" i="3"/>
  <c r="T192" i="3"/>
  <c r="R192" i="3"/>
  <c r="P192" i="3"/>
  <c r="BI191" i="3"/>
  <c r="BH191" i="3"/>
  <c r="BG191" i="3"/>
  <c r="BF191" i="3"/>
  <c r="T191" i="3"/>
  <c r="R191" i="3"/>
  <c r="P191" i="3"/>
  <c r="BI188" i="3"/>
  <c r="BH188" i="3"/>
  <c r="BG188" i="3"/>
  <c r="BF188" i="3"/>
  <c r="T188" i="3"/>
  <c r="R188" i="3"/>
  <c r="P188" i="3"/>
  <c r="BI187" i="3"/>
  <c r="BH187" i="3"/>
  <c r="BG187" i="3"/>
  <c r="BF187" i="3"/>
  <c r="T187" i="3"/>
  <c r="R187" i="3"/>
  <c r="P187" i="3"/>
  <c r="BI185" i="3"/>
  <c r="BH185" i="3"/>
  <c r="BG185" i="3"/>
  <c r="BF185" i="3"/>
  <c r="T185" i="3"/>
  <c r="R185" i="3"/>
  <c r="P185" i="3"/>
  <c r="BI184" i="3"/>
  <c r="BH184" i="3"/>
  <c r="BG184" i="3"/>
  <c r="BF184" i="3"/>
  <c r="T184" i="3"/>
  <c r="R184" i="3"/>
  <c r="P184" i="3"/>
  <c r="BI182" i="3"/>
  <c r="BH182" i="3"/>
  <c r="BG182" i="3"/>
  <c r="BF182" i="3"/>
  <c r="T182" i="3"/>
  <c r="R182" i="3"/>
  <c r="P182" i="3"/>
  <c r="BI181" i="3"/>
  <c r="BH181" i="3"/>
  <c r="BG181" i="3"/>
  <c r="BF181" i="3"/>
  <c r="T181" i="3"/>
  <c r="R181" i="3"/>
  <c r="P181" i="3"/>
  <c r="BI179" i="3"/>
  <c r="BH179" i="3"/>
  <c r="BG179" i="3"/>
  <c r="BF179" i="3"/>
  <c r="T179" i="3"/>
  <c r="R179" i="3"/>
  <c r="P179" i="3"/>
  <c r="BI176" i="3"/>
  <c r="BH176" i="3"/>
  <c r="BG176" i="3"/>
  <c r="BF176" i="3"/>
  <c r="T176" i="3"/>
  <c r="R176" i="3"/>
  <c r="P176" i="3"/>
  <c r="BI175" i="3"/>
  <c r="BH175" i="3"/>
  <c r="BG175" i="3"/>
  <c r="BF175" i="3"/>
  <c r="T175" i="3"/>
  <c r="R175" i="3"/>
  <c r="P175" i="3"/>
  <c r="BI170" i="3"/>
  <c r="BH170" i="3"/>
  <c r="BG170" i="3"/>
  <c r="BF170" i="3"/>
  <c r="T170" i="3"/>
  <c r="R170" i="3"/>
  <c r="P170" i="3"/>
  <c r="BI164" i="3"/>
  <c r="BH164" i="3"/>
  <c r="BG164" i="3"/>
  <c r="BF164" i="3"/>
  <c r="T164" i="3"/>
  <c r="R164" i="3"/>
  <c r="P164" i="3"/>
  <c r="BI163" i="3"/>
  <c r="BH163" i="3"/>
  <c r="BG163" i="3"/>
  <c r="BF163" i="3"/>
  <c r="T163" i="3"/>
  <c r="R163" i="3"/>
  <c r="P163" i="3"/>
  <c r="BI162" i="3"/>
  <c r="BH162" i="3"/>
  <c r="BG162" i="3"/>
  <c r="BF162" i="3"/>
  <c r="T162" i="3"/>
  <c r="R162" i="3"/>
  <c r="P162" i="3"/>
  <c r="BI161" i="3"/>
  <c r="BH161" i="3"/>
  <c r="BG161" i="3"/>
  <c r="BF161" i="3"/>
  <c r="T161" i="3"/>
  <c r="R161" i="3"/>
  <c r="P161" i="3"/>
  <c r="BI160" i="3"/>
  <c r="BH160" i="3"/>
  <c r="BG160" i="3"/>
  <c r="BF160" i="3"/>
  <c r="T160" i="3"/>
  <c r="R160" i="3"/>
  <c r="P160" i="3"/>
  <c r="BI154" i="3"/>
  <c r="BH154" i="3"/>
  <c r="BG154" i="3"/>
  <c r="BF154" i="3"/>
  <c r="T154" i="3"/>
  <c r="R154" i="3"/>
  <c r="P154" i="3"/>
  <c r="BI149" i="3"/>
  <c r="BH149" i="3"/>
  <c r="BG149" i="3"/>
  <c r="BF149" i="3"/>
  <c r="T149" i="3"/>
  <c r="R149" i="3"/>
  <c r="P149" i="3"/>
  <c r="BI146" i="3"/>
  <c r="BH146" i="3"/>
  <c r="BG146" i="3"/>
  <c r="BF146" i="3"/>
  <c r="T146" i="3"/>
  <c r="R146" i="3"/>
  <c r="P146" i="3"/>
  <c r="BI141" i="3"/>
  <c r="BH141" i="3"/>
  <c r="BG141" i="3"/>
  <c r="BF141" i="3"/>
  <c r="T141" i="3"/>
  <c r="R141" i="3"/>
  <c r="P141" i="3"/>
  <c r="BI138" i="3"/>
  <c r="BH138" i="3"/>
  <c r="BG138" i="3"/>
  <c r="BF138" i="3"/>
  <c r="T138" i="3"/>
  <c r="T137" i="3" s="1"/>
  <c r="R138" i="3"/>
  <c r="R137" i="3" s="1"/>
  <c r="P138" i="3"/>
  <c r="P137" i="3" s="1"/>
  <c r="J133" i="3"/>
  <c r="F132" i="3"/>
  <c r="F130" i="3"/>
  <c r="E128" i="3"/>
  <c r="J92" i="3"/>
  <c r="F91" i="3"/>
  <c r="F89" i="3"/>
  <c r="E87" i="3"/>
  <c r="J21" i="3"/>
  <c r="E21" i="3"/>
  <c r="J132" i="3"/>
  <c r="J20" i="3"/>
  <c r="J18" i="3"/>
  <c r="E18" i="3"/>
  <c r="F133" i="3"/>
  <c r="J17" i="3"/>
  <c r="J12" i="3"/>
  <c r="J130" i="3" s="1"/>
  <c r="E7" i="3"/>
  <c r="E126" i="3" s="1"/>
  <c r="J37" i="2"/>
  <c r="J36" i="2"/>
  <c r="AY95" i="1"/>
  <c r="J35" i="2"/>
  <c r="AX95" i="1"/>
  <c r="BI319" i="2"/>
  <c r="BH319" i="2"/>
  <c r="BG319" i="2"/>
  <c r="BF319" i="2"/>
  <c r="T319" i="2"/>
  <c r="R319" i="2"/>
  <c r="P319" i="2"/>
  <c r="BI317" i="2"/>
  <c r="BH317" i="2"/>
  <c r="BG317" i="2"/>
  <c r="BF317" i="2"/>
  <c r="T317" i="2"/>
  <c r="R317" i="2"/>
  <c r="P317" i="2"/>
  <c r="BI314" i="2"/>
  <c r="BH314" i="2"/>
  <c r="BG314" i="2"/>
  <c r="BF314" i="2"/>
  <c r="T314" i="2"/>
  <c r="R314" i="2"/>
  <c r="P314" i="2"/>
  <c r="BI312" i="2"/>
  <c r="BH312" i="2"/>
  <c r="BG312" i="2"/>
  <c r="BF312" i="2"/>
  <c r="T312" i="2"/>
  <c r="R312" i="2"/>
  <c r="P312" i="2"/>
  <c r="BI308" i="2"/>
  <c r="BH308" i="2"/>
  <c r="BG308" i="2"/>
  <c r="BF308" i="2"/>
  <c r="T308" i="2"/>
  <c r="R308" i="2"/>
  <c r="P308" i="2"/>
  <c r="BI306" i="2"/>
  <c r="BH306" i="2"/>
  <c r="BG306" i="2"/>
  <c r="BF306" i="2"/>
  <c r="T306" i="2"/>
  <c r="R306" i="2"/>
  <c r="P306" i="2"/>
  <c r="BI302" i="2"/>
  <c r="BH302" i="2"/>
  <c r="BG302" i="2"/>
  <c r="BF302" i="2"/>
  <c r="T302" i="2"/>
  <c r="R302" i="2"/>
  <c r="P302" i="2"/>
  <c r="BI300" i="2"/>
  <c r="BH300" i="2"/>
  <c r="BG300" i="2"/>
  <c r="BF300" i="2"/>
  <c r="T300" i="2"/>
  <c r="R300" i="2"/>
  <c r="P300" i="2"/>
  <c r="BI298" i="2"/>
  <c r="BH298" i="2"/>
  <c r="BG298" i="2"/>
  <c r="BF298" i="2"/>
  <c r="T298" i="2"/>
  <c r="R298" i="2"/>
  <c r="P298" i="2"/>
  <c r="BI294" i="2"/>
  <c r="BH294" i="2"/>
  <c r="BG294" i="2"/>
  <c r="BF294" i="2"/>
  <c r="T294" i="2"/>
  <c r="R294" i="2"/>
  <c r="P294" i="2"/>
  <c r="BI292" i="2"/>
  <c r="BH292" i="2"/>
  <c r="BG292" i="2"/>
  <c r="BF292" i="2"/>
  <c r="T292" i="2"/>
  <c r="R292" i="2"/>
  <c r="P292" i="2"/>
  <c r="BI291" i="2"/>
  <c r="BH291" i="2"/>
  <c r="BG291" i="2"/>
  <c r="BF291" i="2"/>
  <c r="T291" i="2"/>
  <c r="R291" i="2"/>
  <c r="P291" i="2"/>
  <c r="BI289" i="2"/>
  <c r="BH289" i="2"/>
  <c r="BG289" i="2"/>
  <c r="BF289" i="2"/>
  <c r="T289" i="2"/>
  <c r="R289" i="2"/>
  <c r="P289" i="2"/>
  <c r="BI288" i="2"/>
  <c r="BH288" i="2"/>
  <c r="BG288" i="2"/>
  <c r="BF288" i="2"/>
  <c r="T288" i="2"/>
  <c r="R288" i="2"/>
  <c r="P288" i="2"/>
  <c r="BI287" i="2"/>
  <c r="BH287" i="2"/>
  <c r="BG287" i="2"/>
  <c r="BF287" i="2"/>
  <c r="T287" i="2"/>
  <c r="R287" i="2"/>
  <c r="P287" i="2"/>
  <c r="BI285" i="2"/>
  <c r="BH285" i="2"/>
  <c r="BG285" i="2"/>
  <c r="BF285" i="2"/>
  <c r="T285" i="2"/>
  <c r="R285" i="2"/>
  <c r="P285" i="2"/>
  <c r="BI284" i="2"/>
  <c r="BH284" i="2"/>
  <c r="BG284" i="2"/>
  <c r="BF284" i="2"/>
  <c r="T284" i="2"/>
  <c r="R284" i="2"/>
  <c r="P284" i="2"/>
  <c r="BI282" i="2"/>
  <c r="BH282" i="2"/>
  <c r="BG282" i="2"/>
  <c r="BF282" i="2"/>
  <c r="T282" i="2"/>
  <c r="R282" i="2"/>
  <c r="P282" i="2"/>
  <c r="BI281" i="2"/>
  <c r="BH281" i="2"/>
  <c r="BG281" i="2"/>
  <c r="BF281" i="2"/>
  <c r="T281" i="2"/>
  <c r="R281" i="2"/>
  <c r="P281" i="2"/>
  <c r="BI280" i="2"/>
  <c r="BH280" i="2"/>
  <c r="BG280" i="2"/>
  <c r="BF280" i="2"/>
  <c r="T280" i="2"/>
  <c r="R280" i="2"/>
  <c r="P280" i="2"/>
  <c r="BI279" i="2"/>
  <c r="BH279" i="2"/>
  <c r="BG279" i="2"/>
  <c r="BF279" i="2"/>
  <c r="T279" i="2"/>
  <c r="R279" i="2"/>
  <c r="P279" i="2"/>
  <c r="BI278" i="2"/>
  <c r="BH278" i="2"/>
  <c r="BG278" i="2"/>
  <c r="BF278" i="2"/>
  <c r="T278" i="2"/>
  <c r="R278" i="2"/>
  <c r="P278" i="2"/>
  <c r="BI276" i="2"/>
  <c r="BH276" i="2"/>
  <c r="BG276" i="2"/>
  <c r="BF276" i="2"/>
  <c r="T276" i="2"/>
  <c r="R276" i="2"/>
  <c r="P276" i="2"/>
  <c r="BI275" i="2"/>
  <c r="BH275" i="2"/>
  <c r="BG275" i="2"/>
  <c r="BF275" i="2"/>
  <c r="T275" i="2"/>
  <c r="R275" i="2"/>
  <c r="P275" i="2"/>
  <c r="BI272" i="2"/>
  <c r="BH272" i="2"/>
  <c r="BG272" i="2"/>
  <c r="BF272" i="2"/>
  <c r="T272" i="2"/>
  <c r="R272" i="2"/>
  <c r="P272" i="2"/>
  <c r="BI270" i="2"/>
  <c r="BH270" i="2"/>
  <c r="BG270" i="2"/>
  <c r="BF270" i="2"/>
  <c r="T270" i="2"/>
  <c r="R270" i="2"/>
  <c r="P270" i="2"/>
  <c r="BI268" i="2"/>
  <c r="BH268" i="2"/>
  <c r="BG268" i="2"/>
  <c r="BF268" i="2"/>
  <c r="T268" i="2"/>
  <c r="R268" i="2"/>
  <c r="P268" i="2"/>
  <c r="BI266" i="2"/>
  <c r="BH266" i="2"/>
  <c r="BG266" i="2"/>
  <c r="BF266" i="2"/>
  <c r="T266" i="2"/>
  <c r="R266" i="2"/>
  <c r="P266" i="2"/>
  <c r="BI261" i="2"/>
  <c r="BH261" i="2"/>
  <c r="BG261" i="2"/>
  <c r="BF261" i="2"/>
  <c r="T261" i="2"/>
  <c r="R261" i="2"/>
  <c r="P261" i="2"/>
  <c r="BI260" i="2"/>
  <c r="BH260" i="2"/>
  <c r="BG260" i="2"/>
  <c r="BF260" i="2"/>
  <c r="T260" i="2"/>
  <c r="R260" i="2"/>
  <c r="P260" i="2"/>
  <c r="BI258" i="2"/>
  <c r="BH258" i="2"/>
  <c r="BG258" i="2"/>
  <c r="BF258" i="2"/>
  <c r="T258" i="2"/>
  <c r="R258" i="2"/>
  <c r="P258" i="2"/>
  <c r="BI257" i="2"/>
  <c r="BH257" i="2"/>
  <c r="BG257" i="2"/>
  <c r="BF257" i="2"/>
  <c r="T257" i="2"/>
  <c r="R257" i="2"/>
  <c r="P257" i="2"/>
  <c r="BI255" i="2"/>
  <c r="BH255" i="2"/>
  <c r="BG255" i="2"/>
  <c r="BF255" i="2"/>
  <c r="T255" i="2"/>
  <c r="R255" i="2"/>
  <c r="P255" i="2"/>
  <c r="BI253" i="2"/>
  <c r="BH253" i="2"/>
  <c r="BG253" i="2"/>
  <c r="BF253" i="2"/>
  <c r="T253" i="2"/>
  <c r="R253" i="2"/>
  <c r="P253" i="2"/>
  <c r="BI251" i="2"/>
  <c r="BH251" i="2"/>
  <c r="BG251" i="2"/>
  <c r="BF251" i="2"/>
  <c r="T251" i="2"/>
  <c r="R251" i="2"/>
  <c r="P251" i="2"/>
  <c r="BI249" i="2"/>
  <c r="BH249" i="2"/>
  <c r="BG249" i="2"/>
  <c r="BF249" i="2"/>
  <c r="T249" i="2"/>
  <c r="R249" i="2"/>
  <c r="P249" i="2"/>
  <c r="BI247" i="2"/>
  <c r="BH247" i="2"/>
  <c r="BG247" i="2"/>
  <c r="BF247" i="2"/>
  <c r="T247" i="2"/>
  <c r="R247" i="2"/>
  <c r="P247" i="2"/>
  <c r="BI245" i="2"/>
  <c r="BH245" i="2"/>
  <c r="BG245" i="2"/>
  <c r="BF245" i="2"/>
  <c r="T245" i="2"/>
  <c r="R245" i="2"/>
  <c r="P245" i="2"/>
  <c r="BI243" i="2"/>
  <c r="BH243" i="2"/>
  <c r="BG243" i="2"/>
  <c r="BF243" i="2"/>
  <c r="T243" i="2"/>
  <c r="R243" i="2"/>
  <c r="P243" i="2"/>
  <c r="BI241" i="2"/>
  <c r="BH241" i="2"/>
  <c r="BG241" i="2"/>
  <c r="BF241" i="2"/>
  <c r="T241" i="2"/>
  <c r="R241" i="2"/>
  <c r="P241" i="2"/>
  <c r="BI240" i="2"/>
  <c r="BH240" i="2"/>
  <c r="BG240" i="2"/>
  <c r="BF240" i="2"/>
  <c r="T240" i="2"/>
  <c r="R240" i="2"/>
  <c r="P240" i="2"/>
  <c r="BI238" i="2"/>
  <c r="BH238" i="2"/>
  <c r="BG238" i="2"/>
  <c r="BF238" i="2"/>
  <c r="T238" i="2"/>
  <c r="R238" i="2"/>
  <c r="P238" i="2"/>
  <c r="BI233" i="2"/>
  <c r="BH233" i="2"/>
  <c r="BG233" i="2"/>
  <c r="BF233" i="2"/>
  <c r="T233" i="2"/>
  <c r="R233" i="2"/>
  <c r="P233" i="2"/>
  <c r="BI231" i="2"/>
  <c r="BH231" i="2"/>
  <c r="BG231" i="2"/>
  <c r="BF231" i="2"/>
  <c r="T231" i="2"/>
  <c r="R231" i="2"/>
  <c r="P231" i="2"/>
  <c r="BI230" i="2"/>
  <c r="BH230" i="2"/>
  <c r="BG230" i="2"/>
  <c r="BF230" i="2"/>
  <c r="T230" i="2"/>
  <c r="R230" i="2"/>
  <c r="P230" i="2"/>
  <c r="BI228" i="2"/>
  <c r="BH228" i="2"/>
  <c r="BG228" i="2"/>
  <c r="BF228" i="2"/>
  <c r="T228" i="2"/>
  <c r="R228" i="2"/>
  <c r="P228" i="2"/>
  <c r="BI226" i="2"/>
  <c r="BH226" i="2"/>
  <c r="BG226" i="2"/>
  <c r="BF226" i="2"/>
  <c r="T226" i="2"/>
  <c r="R226" i="2"/>
  <c r="P226" i="2"/>
  <c r="BI223" i="2"/>
  <c r="BH223" i="2"/>
  <c r="BG223" i="2"/>
  <c r="BF223" i="2"/>
  <c r="T223" i="2"/>
  <c r="R223" i="2"/>
  <c r="P223" i="2"/>
  <c r="BI222" i="2"/>
  <c r="BH222" i="2"/>
  <c r="BG222" i="2"/>
  <c r="BF222" i="2"/>
  <c r="T222" i="2"/>
  <c r="R222" i="2"/>
  <c r="P222" i="2"/>
  <c r="BI217" i="2"/>
  <c r="BH217" i="2"/>
  <c r="BG217" i="2"/>
  <c r="BF217" i="2"/>
  <c r="T217" i="2"/>
  <c r="R217" i="2"/>
  <c r="P217" i="2"/>
  <c r="BI216" i="2"/>
  <c r="BH216" i="2"/>
  <c r="BG216" i="2"/>
  <c r="BF216" i="2"/>
  <c r="T216" i="2"/>
  <c r="R216" i="2"/>
  <c r="P216" i="2"/>
  <c r="BI214" i="2"/>
  <c r="BH214" i="2"/>
  <c r="BG214" i="2"/>
  <c r="BF214" i="2"/>
  <c r="T214" i="2"/>
  <c r="R214" i="2"/>
  <c r="P214" i="2"/>
  <c r="BI211" i="2"/>
  <c r="BH211" i="2"/>
  <c r="BG211" i="2"/>
  <c r="BF211" i="2"/>
  <c r="T211" i="2"/>
  <c r="R211" i="2"/>
  <c r="P211" i="2"/>
  <c r="BI210" i="2"/>
  <c r="BH210" i="2"/>
  <c r="BG210" i="2"/>
  <c r="BF210" i="2"/>
  <c r="T210" i="2"/>
  <c r="R210" i="2"/>
  <c r="P210" i="2"/>
  <c r="BI208" i="2"/>
  <c r="BH208" i="2"/>
  <c r="BG208" i="2"/>
  <c r="BF208" i="2"/>
  <c r="T208" i="2"/>
  <c r="R208" i="2"/>
  <c r="P208" i="2"/>
  <c r="BI206" i="2"/>
  <c r="BH206" i="2"/>
  <c r="BG206" i="2"/>
  <c r="BF206" i="2"/>
  <c r="T206" i="2"/>
  <c r="R206" i="2"/>
  <c r="P206" i="2"/>
  <c r="BI202" i="2"/>
  <c r="BH202" i="2"/>
  <c r="BG202" i="2"/>
  <c r="BF202" i="2"/>
  <c r="T202" i="2"/>
  <c r="R202" i="2"/>
  <c r="P202" i="2"/>
  <c r="BI199" i="2"/>
  <c r="BH199" i="2"/>
  <c r="BG199" i="2"/>
  <c r="BF199" i="2"/>
  <c r="T199" i="2"/>
  <c r="R199" i="2"/>
  <c r="P199" i="2"/>
  <c r="BI197" i="2"/>
  <c r="BH197" i="2"/>
  <c r="BG197" i="2"/>
  <c r="BF197" i="2"/>
  <c r="T197" i="2"/>
  <c r="R197" i="2"/>
  <c r="P197" i="2"/>
  <c r="BI193" i="2"/>
  <c r="BH193" i="2"/>
  <c r="BG193" i="2"/>
  <c r="BF193" i="2"/>
  <c r="T193" i="2"/>
  <c r="R193" i="2"/>
  <c r="P193" i="2"/>
  <c r="BI191" i="2"/>
  <c r="BH191" i="2"/>
  <c r="BG191" i="2"/>
  <c r="BF191" i="2"/>
  <c r="T191" i="2"/>
  <c r="R191" i="2"/>
  <c r="P191" i="2"/>
  <c r="BI187" i="2"/>
  <c r="BH187" i="2"/>
  <c r="BG187" i="2"/>
  <c r="BF187" i="2"/>
  <c r="T187" i="2"/>
  <c r="R187" i="2"/>
  <c r="P187" i="2"/>
  <c r="BI185" i="2"/>
  <c r="BH185" i="2"/>
  <c r="BG185" i="2"/>
  <c r="BF185" i="2"/>
  <c r="T185" i="2"/>
  <c r="R185" i="2"/>
  <c r="P185" i="2"/>
  <c r="BI184" i="2"/>
  <c r="BH184" i="2"/>
  <c r="BG184" i="2"/>
  <c r="BF184" i="2"/>
  <c r="T184" i="2"/>
  <c r="R184" i="2"/>
  <c r="P184" i="2"/>
  <c r="BI183" i="2"/>
  <c r="BH183" i="2"/>
  <c r="BG183" i="2"/>
  <c r="BF183" i="2"/>
  <c r="T183" i="2"/>
  <c r="R183" i="2"/>
  <c r="P183" i="2"/>
  <c r="BI180" i="2"/>
  <c r="BH180" i="2"/>
  <c r="BG180" i="2"/>
  <c r="BF180" i="2"/>
  <c r="T180" i="2"/>
  <c r="T179" i="2" s="1"/>
  <c r="R180" i="2"/>
  <c r="R179" i="2" s="1"/>
  <c r="P180" i="2"/>
  <c r="P179" i="2" s="1"/>
  <c r="BI177" i="2"/>
  <c r="BH177" i="2"/>
  <c r="BG177" i="2"/>
  <c r="BF177" i="2"/>
  <c r="T177" i="2"/>
  <c r="R177" i="2"/>
  <c r="P177" i="2"/>
  <c r="BI176" i="2"/>
  <c r="BH176" i="2"/>
  <c r="BG176" i="2"/>
  <c r="BF176" i="2"/>
  <c r="T176" i="2"/>
  <c r="R176" i="2"/>
  <c r="P176" i="2"/>
  <c r="BI175" i="2"/>
  <c r="BH175" i="2"/>
  <c r="BG175" i="2"/>
  <c r="BF175" i="2"/>
  <c r="T175" i="2"/>
  <c r="R175" i="2"/>
  <c r="P175" i="2"/>
  <c r="BI174" i="2"/>
  <c r="BH174" i="2"/>
  <c r="BG174" i="2"/>
  <c r="BF174" i="2"/>
  <c r="T174" i="2"/>
  <c r="R174" i="2"/>
  <c r="P174" i="2"/>
  <c r="BI173" i="2"/>
  <c r="BH173" i="2"/>
  <c r="BG173" i="2"/>
  <c r="BF173" i="2"/>
  <c r="T173" i="2"/>
  <c r="R173" i="2"/>
  <c r="P173" i="2"/>
  <c r="BI171" i="2"/>
  <c r="BH171" i="2"/>
  <c r="BG171" i="2"/>
  <c r="BF171" i="2"/>
  <c r="T171" i="2"/>
  <c r="R171" i="2"/>
  <c r="P171" i="2"/>
  <c r="BI169" i="2"/>
  <c r="BH169" i="2"/>
  <c r="BG169" i="2"/>
  <c r="BF169" i="2"/>
  <c r="T169" i="2"/>
  <c r="R169" i="2"/>
  <c r="P169" i="2"/>
  <c r="BI168" i="2"/>
  <c r="BH168" i="2"/>
  <c r="BG168" i="2"/>
  <c r="BF168" i="2"/>
  <c r="T168" i="2"/>
  <c r="R168" i="2"/>
  <c r="P168" i="2"/>
  <c r="BI167" i="2"/>
  <c r="BH167" i="2"/>
  <c r="BG167" i="2"/>
  <c r="BF167" i="2"/>
  <c r="T167" i="2"/>
  <c r="R167" i="2"/>
  <c r="P167" i="2"/>
  <c r="BI164" i="2"/>
  <c r="BH164" i="2"/>
  <c r="BG164" i="2"/>
  <c r="BF164" i="2"/>
  <c r="T164" i="2"/>
  <c r="R164" i="2"/>
  <c r="P164" i="2"/>
  <c r="BI159" i="2"/>
  <c r="BH159" i="2"/>
  <c r="BG159" i="2"/>
  <c r="BF159" i="2"/>
  <c r="T159" i="2"/>
  <c r="R159" i="2"/>
  <c r="P159" i="2"/>
  <c r="BI157" i="2"/>
  <c r="BH157" i="2"/>
  <c r="BG157" i="2"/>
  <c r="BF157" i="2"/>
  <c r="T157" i="2"/>
  <c r="R157" i="2"/>
  <c r="P157" i="2"/>
  <c r="BI155" i="2"/>
  <c r="BH155" i="2"/>
  <c r="BG155" i="2"/>
  <c r="BF155" i="2"/>
  <c r="T155" i="2"/>
  <c r="R155" i="2"/>
  <c r="P155" i="2"/>
  <c r="BI153" i="2"/>
  <c r="BH153" i="2"/>
  <c r="BG153" i="2"/>
  <c r="BF153" i="2"/>
  <c r="T153" i="2"/>
  <c r="R153" i="2"/>
  <c r="P153" i="2"/>
  <c r="BI151" i="2"/>
  <c r="BH151" i="2"/>
  <c r="BG151" i="2"/>
  <c r="BF151" i="2"/>
  <c r="T151" i="2"/>
  <c r="R151" i="2"/>
  <c r="P151" i="2"/>
  <c r="BI150" i="2"/>
  <c r="BH150" i="2"/>
  <c r="BG150" i="2"/>
  <c r="BF150" i="2"/>
  <c r="T150" i="2"/>
  <c r="R150" i="2"/>
  <c r="P150" i="2"/>
  <c r="BI147" i="2"/>
  <c r="BH147" i="2"/>
  <c r="BG147" i="2"/>
  <c r="BF147" i="2"/>
  <c r="T147" i="2"/>
  <c r="R147" i="2"/>
  <c r="P147" i="2"/>
  <c r="BI144" i="2"/>
  <c r="BH144" i="2"/>
  <c r="BG144" i="2"/>
  <c r="BF144" i="2"/>
  <c r="T144" i="2"/>
  <c r="R144" i="2"/>
  <c r="P144" i="2"/>
  <c r="BI141" i="2"/>
  <c r="BH141" i="2"/>
  <c r="BG141" i="2"/>
  <c r="BF141" i="2"/>
  <c r="T141" i="2"/>
  <c r="R141" i="2"/>
  <c r="P141" i="2"/>
  <c r="BI137" i="2"/>
  <c r="BH137" i="2"/>
  <c r="BG137" i="2"/>
  <c r="BF137" i="2"/>
  <c r="T137" i="2"/>
  <c r="T136" i="2"/>
  <c r="T135" i="2" s="1"/>
  <c r="R137" i="2"/>
  <c r="R136" i="2" s="1"/>
  <c r="R135" i="2" s="1"/>
  <c r="P137" i="2"/>
  <c r="P136" i="2"/>
  <c r="P135" i="2" s="1"/>
  <c r="BI133" i="2"/>
  <c r="BH133" i="2"/>
  <c r="BG133" i="2"/>
  <c r="BF133" i="2"/>
  <c r="T133" i="2"/>
  <c r="T132" i="2" s="1"/>
  <c r="R133" i="2"/>
  <c r="R132" i="2" s="1"/>
  <c r="P133" i="2"/>
  <c r="P132" i="2" s="1"/>
  <c r="J128" i="2"/>
  <c r="F127" i="2"/>
  <c r="F125" i="2"/>
  <c r="E123" i="2"/>
  <c r="J92" i="2"/>
  <c r="F91" i="2"/>
  <c r="F89" i="2"/>
  <c r="E87" i="2"/>
  <c r="J21" i="2"/>
  <c r="E21" i="2"/>
  <c r="J127" i="2"/>
  <c r="J20" i="2"/>
  <c r="J18" i="2"/>
  <c r="E18" i="2"/>
  <c r="F128" i="2"/>
  <c r="J17" i="2"/>
  <c r="J12" i="2"/>
  <c r="J89" i="2" s="1"/>
  <c r="E7" i="2"/>
  <c r="E121" i="2" s="1"/>
  <c r="L90" i="1"/>
  <c r="AM90" i="1"/>
  <c r="AM89" i="1"/>
  <c r="L89" i="1"/>
  <c r="AM87" i="1"/>
  <c r="L87" i="1"/>
  <c r="L85" i="1"/>
  <c r="L84" i="1"/>
  <c r="BK132" i="9"/>
  <c r="BK130" i="9"/>
  <c r="BK127" i="9"/>
  <c r="J127" i="9"/>
  <c r="BK268" i="8"/>
  <c r="J267" i="8"/>
  <c r="J265" i="8"/>
  <c r="BK262" i="8"/>
  <c r="J261" i="8"/>
  <c r="BK258" i="8"/>
  <c r="BK255" i="8"/>
  <c r="BK253" i="8"/>
  <c r="BK252" i="8"/>
  <c r="J245" i="8"/>
  <c r="J243" i="8"/>
  <c r="J240" i="8"/>
  <c r="BK238" i="8"/>
  <c r="J237" i="8"/>
  <c r="BK236" i="8"/>
  <c r="BK231" i="8"/>
  <c r="J229" i="8"/>
  <c r="J224" i="8"/>
  <c r="J222" i="8"/>
  <c r="BK211" i="8"/>
  <c r="BK207" i="8"/>
  <c r="J205" i="8"/>
  <c r="BK203" i="8"/>
  <c r="J198" i="8"/>
  <c r="BK196" i="8"/>
  <c r="J195" i="8"/>
  <c r="J194" i="8"/>
  <c r="BK191" i="8"/>
  <c r="J190" i="8"/>
  <c r="BK188" i="8"/>
  <c r="J186" i="8"/>
  <c r="BK181" i="8"/>
  <c r="J177" i="8"/>
  <c r="BK176" i="8"/>
  <c r="J175" i="8"/>
  <c r="BK174" i="8"/>
  <c r="J168" i="8"/>
  <c r="BK166" i="8"/>
  <c r="J185" i="7"/>
  <c r="BK179" i="7"/>
  <c r="J178" i="7"/>
  <c r="BK177" i="7"/>
  <c r="J177" i="7"/>
  <c r="BK176" i="7"/>
  <c r="J176" i="7"/>
  <c r="BK167" i="7"/>
  <c r="J166" i="7"/>
  <c r="J165" i="7"/>
  <c r="BK163" i="7"/>
  <c r="BK155" i="7"/>
  <c r="BK154" i="7"/>
  <c r="J153" i="7"/>
  <c r="J150" i="7"/>
  <c r="J148" i="7"/>
  <c r="J147" i="7"/>
  <c r="J407" i="6"/>
  <c r="J404" i="6"/>
  <c r="BK397" i="6"/>
  <c r="BK396" i="6"/>
  <c r="J394" i="6"/>
  <c r="BK390" i="6"/>
  <c r="BK388" i="6"/>
  <c r="J379" i="6"/>
  <c r="J377" i="6"/>
  <c r="BK376" i="6"/>
  <c r="J372" i="6"/>
  <c r="J369" i="6"/>
  <c r="BK366" i="6"/>
  <c r="J365" i="6"/>
  <c r="BK361" i="6"/>
  <c r="J359" i="6"/>
  <c r="J358" i="6"/>
  <c r="BK357" i="6"/>
  <c r="J355" i="6"/>
  <c r="J354" i="6"/>
  <c r="BK353" i="6"/>
  <c r="BK352" i="6"/>
  <c r="BK351" i="6"/>
  <c r="J350" i="6"/>
  <c r="J348" i="6"/>
  <c r="J347" i="6"/>
  <c r="J346" i="6"/>
  <c r="BK345" i="6"/>
  <c r="J343" i="6"/>
  <c r="J342" i="6"/>
  <c r="BK340" i="6"/>
  <c r="BK331" i="6"/>
  <c r="BK328" i="6"/>
  <c r="BK327" i="6"/>
  <c r="J327" i="6"/>
  <c r="BK325" i="6"/>
  <c r="J325" i="6"/>
  <c r="BK322" i="6"/>
  <c r="J311" i="6"/>
  <c r="BK310" i="6"/>
  <c r="J308" i="6"/>
  <c r="J305" i="6"/>
  <c r="J304" i="6"/>
  <c r="J301" i="6"/>
  <c r="J300" i="6"/>
  <c r="J298" i="6"/>
  <c r="J296" i="6"/>
  <c r="BK291" i="6"/>
  <c r="BK288" i="6"/>
  <c r="J282" i="6"/>
  <c r="J273" i="6"/>
  <c r="BK263" i="6"/>
  <c r="J261" i="6"/>
  <c r="J256" i="6"/>
  <c r="J241" i="6"/>
  <c r="BK240" i="6"/>
  <c r="J237" i="6"/>
  <c r="J218" i="6"/>
  <c r="J216" i="6"/>
  <c r="BK204" i="6"/>
  <c r="J189" i="6"/>
  <c r="J188" i="6"/>
  <c r="J175" i="6"/>
  <c r="BK164" i="6"/>
  <c r="BK163" i="6"/>
  <c r="J159" i="6"/>
  <c r="J154" i="6"/>
  <c r="BK148" i="6"/>
  <c r="J267" i="5"/>
  <c r="BK264" i="5"/>
  <c r="J261" i="5"/>
  <c r="BK253" i="5"/>
  <c r="BK252" i="5"/>
  <c r="J248" i="5"/>
  <c r="BK247" i="5"/>
  <c r="BK244" i="5"/>
  <c r="BK241" i="5"/>
  <c r="J239" i="5"/>
  <c r="BK237" i="5"/>
  <c r="BK231" i="5"/>
  <c r="J226" i="5"/>
  <c r="J224" i="5"/>
  <c r="BK223" i="5"/>
  <c r="BK216" i="5"/>
  <c r="BK209" i="5"/>
  <c r="BK208" i="5"/>
  <c r="J203" i="5"/>
  <c r="J193" i="5"/>
  <c r="J190" i="5"/>
  <c r="BK187" i="5"/>
  <c r="BK186" i="5"/>
  <c r="BK182" i="5"/>
  <c r="J181" i="5"/>
  <c r="J180" i="5"/>
  <c r="J178" i="5"/>
  <c r="J177" i="5"/>
  <c r="BK176" i="5"/>
  <c r="J175" i="5"/>
  <c r="BK174" i="5"/>
  <c r="J163" i="5"/>
  <c r="J155" i="5"/>
  <c r="BK154" i="5"/>
  <c r="J152" i="5"/>
  <c r="BK148" i="5"/>
  <c r="J147" i="5"/>
  <c r="BK145" i="5"/>
  <c r="J302" i="4"/>
  <c r="BK299" i="4"/>
  <c r="J288" i="4"/>
  <c r="BK286" i="4"/>
  <c r="BK282" i="4"/>
  <c r="J278" i="4"/>
  <c r="BK273" i="4"/>
  <c r="BK268" i="4"/>
  <c r="J259" i="4"/>
  <c r="BK255" i="4"/>
  <c r="J254" i="4"/>
  <c r="BK253" i="4"/>
  <c r="J250" i="4"/>
  <c r="J248" i="4"/>
  <c r="BK247" i="4"/>
  <c r="BK245" i="4"/>
  <c r="BK242" i="4"/>
  <c r="J241" i="4"/>
  <c r="J237" i="4"/>
  <c r="J229" i="4"/>
  <c r="BK219" i="4"/>
  <c r="J213" i="4"/>
  <c r="J212" i="4"/>
  <c r="J210" i="4"/>
  <c r="BK202" i="4"/>
  <c r="J200" i="4"/>
  <c r="BK198" i="4"/>
  <c r="J197" i="4"/>
  <c r="BK196" i="4"/>
  <c r="BK174" i="4"/>
  <c r="BK165" i="4"/>
  <c r="J162" i="4"/>
  <c r="J161" i="4"/>
  <c r="J157" i="4"/>
  <c r="BK151" i="4"/>
  <c r="J146" i="4"/>
  <c r="BK141" i="4"/>
  <c r="J136" i="4"/>
  <c r="BK387" i="3"/>
  <c r="J387" i="3"/>
  <c r="BK385" i="3"/>
  <c r="J385" i="3"/>
  <c r="J383" i="3"/>
  <c r="BK381" i="3"/>
  <c r="J380" i="3"/>
  <c r="BK378" i="3"/>
  <c r="J376" i="3"/>
  <c r="J373" i="3"/>
  <c r="BK372" i="3"/>
  <c r="BK371" i="3"/>
  <c r="J369" i="3"/>
  <c r="BK366" i="3"/>
  <c r="J362" i="3"/>
  <c r="J356" i="3"/>
  <c r="J343" i="3"/>
  <c r="J335" i="3"/>
  <c r="BK334" i="3"/>
  <c r="J332" i="3"/>
  <c r="BK328" i="3"/>
  <c r="J327" i="3"/>
  <c r="BK320" i="3"/>
  <c r="BK318" i="3"/>
  <c r="BK315" i="3"/>
  <c r="BK303" i="3"/>
  <c r="J291" i="3"/>
  <c r="BK285" i="3"/>
  <c r="BK280" i="3"/>
  <c r="J269" i="3"/>
  <c r="J268" i="3"/>
  <c r="BK266" i="3"/>
  <c r="BK258" i="3"/>
  <c r="J257" i="3"/>
  <c r="J252" i="3"/>
  <c r="J250" i="3"/>
  <c r="BK245" i="3"/>
  <c r="J242" i="3"/>
  <c r="J240" i="3"/>
  <c r="BK239" i="3"/>
  <c r="BK237" i="3"/>
  <c r="BK235" i="3"/>
  <c r="BK233" i="3"/>
  <c r="BK230" i="3"/>
  <c r="BK228" i="3"/>
  <c r="BK226" i="3"/>
  <c r="BK215" i="3"/>
  <c r="J205" i="3"/>
  <c r="BK203" i="3"/>
  <c r="BK201" i="3"/>
  <c r="BK196" i="3"/>
  <c r="J193" i="3"/>
  <c r="J191" i="3"/>
  <c r="J188" i="3"/>
  <c r="BK187" i="3"/>
  <c r="J185" i="3"/>
  <c r="BK184" i="3"/>
  <c r="J182" i="3"/>
  <c r="BK181" i="3"/>
  <c r="BK164" i="3"/>
  <c r="BK162" i="3"/>
  <c r="J161" i="3"/>
  <c r="BK154" i="3"/>
  <c r="BK149" i="3"/>
  <c r="BK141" i="3"/>
  <c r="BK138" i="3"/>
  <c r="BK317" i="2"/>
  <c r="BK314" i="2"/>
  <c r="J312" i="2"/>
  <c r="J308" i="2"/>
  <c r="BK302" i="2"/>
  <c r="J300" i="2"/>
  <c r="BK291" i="2"/>
  <c r="J289" i="2"/>
  <c r="BK288" i="2"/>
  <c r="BK287" i="2"/>
  <c r="BK285" i="2"/>
  <c r="BK284" i="2"/>
  <c r="BK279" i="2"/>
  <c r="J278" i="2"/>
  <c r="BK276" i="2"/>
  <c r="BK270" i="2"/>
  <c r="J266" i="2"/>
  <c r="J260" i="2"/>
  <c r="BK258" i="2"/>
  <c r="BK245" i="2"/>
  <c r="BK241" i="2"/>
  <c r="BK233" i="2"/>
  <c r="J231" i="2"/>
  <c r="J226" i="2"/>
  <c r="J223" i="2"/>
  <c r="J222" i="2"/>
  <c r="BK217" i="2"/>
  <c r="BK214" i="2"/>
  <c r="J210" i="2"/>
  <c r="BK199" i="2"/>
  <c r="J197" i="2"/>
  <c r="BK193" i="2"/>
  <c r="BK187" i="2"/>
  <c r="BK185" i="2"/>
  <c r="J183" i="2"/>
  <c r="J180" i="2"/>
  <c r="J175" i="2"/>
  <c r="BK171" i="2"/>
  <c r="BK169" i="2"/>
  <c r="BK164" i="2"/>
  <c r="BK157" i="2"/>
  <c r="J155" i="2"/>
  <c r="BK153" i="2"/>
  <c r="J151" i="2"/>
  <c r="J147" i="2"/>
  <c r="J137" i="2"/>
  <c r="J132" i="9"/>
  <c r="J130" i="9"/>
  <c r="BK282" i="8"/>
  <c r="J281" i="8"/>
  <c r="BK280" i="8"/>
  <c r="BK277" i="8"/>
  <c r="BK274" i="8"/>
  <c r="BK273" i="8"/>
  <c r="J272" i="8"/>
  <c r="BK271" i="8"/>
  <c r="BK270" i="8"/>
  <c r="BK267" i="8"/>
  <c r="BK264" i="8"/>
  <c r="BK261" i="8"/>
  <c r="J255" i="8"/>
  <c r="J253" i="8"/>
  <c r="J252" i="8"/>
  <c r="J250" i="8"/>
  <c r="BK244" i="8"/>
  <c r="J242" i="8"/>
  <c r="J235" i="8"/>
  <c r="BK233" i="8"/>
  <c r="J231" i="8"/>
  <c r="BK230" i="8"/>
  <c r="BK227" i="8"/>
  <c r="BK226" i="8"/>
  <c r="BK221" i="8"/>
  <c r="BK216" i="8"/>
  <c r="J214" i="8"/>
  <c r="J207" i="8"/>
  <c r="BK206" i="8"/>
  <c r="J203" i="8"/>
  <c r="J202" i="8"/>
  <c r="J200" i="8"/>
  <c r="J197" i="8"/>
  <c r="J196" i="8"/>
  <c r="BK194" i="8"/>
  <c r="J193" i="8"/>
  <c r="J192" i="8"/>
  <c r="BK190" i="8"/>
  <c r="BK189" i="8"/>
  <c r="J188" i="8"/>
  <c r="BK186" i="8"/>
  <c r="BK183" i="8"/>
  <c r="BK182" i="8"/>
  <c r="BK179" i="8"/>
  <c r="BK175" i="8"/>
  <c r="BK173" i="8"/>
  <c r="BK172" i="8"/>
  <c r="J188" i="7"/>
  <c r="BK186" i="7"/>
  <c r="BK178" i="7"/>
  <c r="BK175" i="7"/>
  <c r="J169" i="7"/>
  <c r="J167" i="7"/>
  <c r="J163" i="7"/>
  <c r="J162" i="7"/>
  <c r="J159" i="7"/>
  <c r="J154" i="7"/>
  <c r="BK152" i="7"/>
  <c r="BK150" i="7"/>
  <c r="J146" i="7"/>
  <c r="J144" i="7"/>
  <c r="J127" i="7"/>
  <c r="J550" i="6"/>
  <c r="BK549" i="6"/>
  <c r="J548" i="6"/>
  <c r="BK546" i="6"/>
  <c r="BK544" i="6"/>
  <c r="BK543" i="6"/>
  <c r="BK542" i="6"/>
  <c r="J537" i="6"/>
  <c r="BK536" i="6"/>
  <c r="BK535" i="6"/>
  <c r="BK533" i="6"/>
  <c r="J532" i="6"/>
  <c r="J526" i="6"/>
  <c r="BK524" i="6"/>
  <c r="J522" i="6"/>
  <c r="BK521" i="6"/>
  <c r="J519" i="6"/>
  <c r="BK518" i="6"/>
  <c r="J516" i="6"/>
  <c r="J514" i="6"/>
  <c r="BK512" i="6"/>
  <c r="BK506" i="6"/>
  <c r="BK504" i="6"/>
  <c r="J500" i="6"/>
  <c r="J498" i="6"/>
  <c r="J497" i="6"/>
  <c r="BK496" i="6"/>
  <c r="BK493" i="6"/>
  <c r="J474" i="6"/>
  <c r="J468" i="6"/>
  <c r="BK453" i="6"/>
  <c r="BK451" i="6"/>
  <c r="J436" i="6"/>
  <c r="J435" i="6"/>
  <c r="BK433" i="6"/>
  <c r="BK432" i="6"/>
  <c r="J424" i="6"/>
  <c r="BK416" i="6"/>
  <c r="J414" i="6"/>
  <c r="J412" i="6"/>
  <c r="BK411" i="6"/>
  <c r="BK410" i="6"/>
  <c r="BK407" i="6"/>
  <c r="BK406" i="6"/>
  <c r="BK405" i="6"/>
  <c r="J403" i="6"/>
  <c r="BK399" i="6"/>
  <c r="J392" i="6"/>
  <c r="J390" i="6"/>
  <c r="J388" i="6"/>
  <c r="J375" i="6"/>
  <c r="J374" i="6"/>
  <c r="BK371" i="6"/>
  <c r="J370" i="6"/>
  <c r="BK369" i="6"/>
  <c r="J368" i="6"/>
  <c r="BK367" i="6"/>
  <c r="J363" i="6"/>
  <c r="J362" i="6"/>
  <c r="J360" i="6"/>
  <c r="J356" i="6"/>
  <c r="BK355" i="6"/>
  <c r="BK349" i="6"/>
  <c r="BK342" i="6"/>
  <c r="J340" i="6"/>
  <c r="BK337" i="6"/>
  <c r="J334" i="6"/>
  <c r="J332" i="6"/>
  <c r="J323" i="6"/>
  <c r="J319" i="6"/>
  <c r="BK317" i="6"/>
  <c r="BK316" i="6"/>
  <c r="BK314" i="6"/>
  <c r="BK311" i="6"/>
  <c r="BK308" i="6"/>
  <c r="BK296" i="6"/>
  <c r="J294" i="6"/>
  <c r="J293" i="6"/>
  <c r="J291" i="6"/>
  <c r="BK287" i="6"/>
  <c r="J285" i="6"/>
  <c r="BK284" i="6"/>
  <c r="BK282" i="6"/>
  <c r="J281" i="6"/>
  <c r="BK280" i="6"/>
  <c r="BK278" i="6"/>
  <c r="J277" i="6"/>
  <c r="BK270" i="6"/>
  <c r="BK269" i="6"/>
  <c r="J267" i="6"/>
  <c r="J265" i="6"/>
  <c r="BK254" i="6"/>
  <c r="J253" i="6"/>
  <c r="BK252" i="6"/>
  <c r="BK241" i="6"/>
  <c r="J240" i="6"/>
  <c r="BK235" i="6"/>
  <c r="J233" i="6"/>
  <c r="J220" i="6"/>
  <c r="BK216" i="6"/>
  <c r="BK215" i="6"/>
  <c r="J204" i="6"/>
  <c r="J193" i="6"/>
  <c r="BK167" i="6"/>
  <c r="J163" i="6"/>
  <c r="BK159" i="6"/>
  <c r="J149" i="6"/>
  <c r="J145" i="6"/>
  <c r="J144" i="6"/>
  <c r="J263" i="5"/>
  <c r="BK262" i="5"/>
  <c r="BK261" i="5"/>
  <c r="BK249" i="5"/>
  <c r="BK242" i="5"/>
  <c r="J237" i="5"/>
  <c r="BK236" i="5"/>
  <c r="J235" i="5"/>
  <c r="J228" i="5"/>
  <c r="J227" i="5"/>
  <c r="BK224" i="5"/>
  <c r="J223" i="5"/>
  <c r="BK221" i="5"/>
  <c r="J219" i="5"/>
  <c r="BK214" i="5"/>
  <c r="J212" i="5"/>
  <c r="J211" i="5"/>
  <c r="BK205" i="5"/>
  <c r="BK203" i="5"/>
  <c r="BK199" i="5"/>
  <c r="BK197" i="5"/>
  <c r="J187" i="5"/>
  <c r="J182" i="5"/>
  <c r="BK181" i="5"/>
  <c r="BK177" i="5"/>
  <c r="BK173" i="5"/>
  <c r="J167" i="5"/>
  <c r="J159" i="5"/>
  <c r="BK157" i="5"/>
  <c r="BK155" i="5"/>
  <c r="BK149" i="5"/>
  <c r="J149" i="5"/>
  <c r="J148" i="5"/>
  <c r="BK147" i="5"/>
  <c r="BK141" i="5"/>
  <c r="BK136" i="5"/>
  <c r="J300" i="4"/>
  <c r="BK297" i="4"/>
  <c r="J286" i="4"/>
  <c r="BK285" i="4"/>
  <c r="BK280" i="4"/>
  <c r="BK278" i="4"/>
  <c r="J273" i="4"/>
  <c r="J264" i="4"/>
  <c r="J257" i="4"/>
  <c r="J245" i="4"/>
  <c r="J244" i="4"/>
  <c r="J243" i="4"/>
  <c r="BK241" i="4"/>
  <c r="BK237" i="4"/>
  <c r="BK234" i="4"/>
  <c r="BK231" i="4"/>
  <c r="BK229" i="4"/>
  <c r="J226" i="4"/>
  <c r="BK217" i="4"/>
  <c r="J206" i="4"/>
  <c r="J202" i="4"/>
  <c r="BK200" i="4"/>
  <c r="BK194" i="4"/>
  <c r="BK191" i="4"/>
  <c r="BK183" i="4"/>
  <c r="J178" i="4"/>
  <c r="J169" i="4"/>
  <c r="J165" i="4"/>
  <c r="BK163" i="4"/>
  <c r="BK162" i="4"/>
  <c r="BK161" i="4"/>
  <c r="J155" i="4"/>
  <c r="J133" i="4"/>
  <c r="J381" i="3"/>
  <c r="BK380" i="3"/>
  <c r="J378" i="3"/>
  <c r="BK376" i="3"/>
  <c r="J374" i="3"/>
  <c r="J371" i="3"/>
  <c r="J366" i="3"/>
  <c r="BK358" i="3"/>
  <c r="BK356" i="3"/>
  <c r="BK355" i="3"/>
  <c r="J353" i="3"/>
  <c r="J352" i="3"/>
  <c r="BK350" i="3"/>
  <c r="J349" i="3"/>
  <c r="J347" i="3"/>
  <c r="J341" i="3"/>
  <c r="J340" i="3"/>
  <c r="J339" i="3"/>
  <c r="J338" i="3"/>
  <c r="J334" i="3"/>
  <c r="J328" i="3"/>
  <c r="BK327" i="3"/>
  <c r="J324" i="3"/>
  <c r="J318" i="3"/>
  <c r="J315" i="3"/>
  <c r="BK314" i="3"/>
  <c r="J312" i="3"/>
  <c r="J310" i="3"/>
  <c r="BK300" i="3"/>
  <c r="BK297" i="3"/>
  <c r="BK291" i="3"/>
  <c r="BK268" i="3"/>
  <c r="BK263" i="3"/>
  <c r="J262" i="3"/>
  <c r="J260" i="3"/>
  <c r="BK257" i="3"/>
  <c r="J255" i="3"/>
  <c r="J248" i="3"/>
  <c r="J245" i="3"/>
  <c r="BK240" i="3"/>
  <c r="J225" i="3"/>
  <c r="BK223" i="3"/>
  <c r="BK220" i="3"/>
  <c r="J219" i="3"/>
  <c r="BK217" i="3"/>
  <c r="BK216" i="3"/>
  <c r="BK213" i="3"/>
  <c r="BK207" i="3"/>
  <c r="BK206" i="3"/>
  <c r="J200" i="3"/>
  <c r="J198" i="3"/>
  <c r="J194" i="3"/>
  <c r="BK193" i="3"/>
  <c r="J192" i="3"/>
  <c r="BK191" i="3"/>
  <c r="BK188" i="3"/>
  <c r="BK182" i="3"/>
  <c r="J181" i="3"/>
  <c r="BK179" i="3"/>
  <c r="BK176" i="3"/>
  <c r="J170" i="3"/>
  <c r="BK163" i="3"/>
  <c r="J160" i="3"/>
  <c r="J149" i="3"/>
  <c r="J138" i="3"/>
  <c r="BK319" i="2"/>
  <c r="J319" i="2"/>
  <c r="J317" i="2"/>
  <c r="BK312" i="2"/>
  <c r="J306" i="2"/>
  <c r="BK300" i="2"/>
  <c r="BK298" i="2"/>
  <c r="J294" i="2"/>
  <c r="J292" i="2"/>
  <c r="J288" i="2"/>
  <c r="J280" i="2"/>
  <c r="J272" i="2"/>
  <c r="J270" i="2"/>
  <c r="BK268" i="2"/>
  <c r="BK266" i="2"/>
  <c r="J261" i="2"/>
  <c r="J258" i="2"/>
  <c r="J257" i="2"/>
  <c r="BK255" i="2"/>
  <c r="J251" i="2"/>
  <c r="J243" i="2"/>
  <c r="BK240" i="2"/>
  <c r="J238" i="2"/>
  <c r="J228" i="2"/>
  <c r="BK226" i="2"/>
  <c r="BK223" i="2"/>
  <c r="BK222" i="2"/>
  <c r="J217" i="2"/>
  <c r="BK216" i="2"/>
  <c r="BK211" i="2"/>
  <c r="BK210" i="2"/>
  <c r="BK208" i="2"/>
  <c r="BK206" i="2"/>
  <c r="J187" i="2"/>
  <c r="J185" i="2"/>
  <c r="J184" i="2"/>
  <c r="BK180" i="2"/>
  <c r="J177" i="2"/>
  <c r="BK173" i="2"/>
  <c r="J171" i="2"/>
  <c r="BK168" i="2"/>
  <c r="J167" i="2"/>
  <c r="J164" i="2"/>
  <c r="BK159" i="2"/>
  <c r="J153" i="2"/>
  <c r="BK151" i="2"/>
  <c r="BK150" i="2"/>
  <c r="BK144" i="2"/>
  <c r="BK124" i="9"/>
  <c r="J291" i="8"/>
  <c r="J290" i="8"/>
  <c r="BK288" i="8"/>
  <c r="J286" i="8"/>
  <c r="J284" i="8"/>
  <c r="BK283" i="8"/>
  <c r="J282" i="8"/>
  <c r="BK281" i="8"/>
  <c r="J280" i="8"/>
  <c r="J278" i="8"/>
  <c r="J277" i="8"/>
  <c r="BK275" i="8"/>
  <c r="J274" i="8"/>
  <c r="J271" i="8"/>
  <c r="J270" i="8"/>
  <c r="J268" i="8"/>
  <c r="BK265" i="8"/>
  <c r="BK256" i="8"/>
  <c r="BK248" i="8"/>
  <c r="J247" i="8"/>
  <c r="J246" i="8"/>
  <c r="BK245" i="8"/>
  <c r="J244" i="8"/>
  <c r="BK243" i="8"/>
  <c r="BK242" i="8"/>
  <c r="BK239" i="8"/>
  <c r="BK237" i="8"/>
  <c r="J236" i="8"/>
  <c r="BK235" i="8"/>
  <c r="J230" i="8"/>
  <c r="BK229" i="8"/>
  <c r="BK224" i="8"/>
  <c r="J221" i="8"/>
  <c r="BK219" i="8"/>
  <c r="BK217" i="8"/>
  <c r="J216" i="8"/>
  <c r="BK214" i="8"/>
  <c r="BK212" i="8"/>
  <c r="J211" i="8"/>
  <c r="BK209" i="8"/>
  <c r="BK202" i="8"/>
  <c r="BK200" i="8"/>
  <c r="BK198" i="8"/>
  <c r="BK193" i="8"/>
  <c r="J189" i="8"/>
  <c r="J184" i="8"/>
  <c r="J183" i="8"/>
  <c r="J182" i="8"/>
  <c r="BK180" i="8"/>
  <c r="J176" i="8"/>
  <c r="J173" i="8"/>
  <c r="J170" i="8"/>
  <c r="BK168" i="8"/>
  <c r="J164" i="8"/>
  <c r="J162" i="8"/>
  <c r="J160" i="8"/>
  <c r="BK188" i="7"/>
  <c r="BK187" i="7"/>
  <c r="J186" i="7"/>
  <c r="J175" i="7"/>
  <c r="BK169" i="7"/>
  <c r="BK166" i="7"/>
  <c r="BK165" i="7"/>
  <c r="BK159" i="7"/>
  <c r="J156" i="7"/>
  <c r="BK153" i="7"/>
  <c r="BK147" i="7"/>
  <c r="J145" i="7"/>
  <c r="BK144" i="7"/>
  <c r="BK131" i="7"/>
  <c r="BK127" i="7"/>
  <c r="J535" i="6"/>
  <c r="BK532" i="6"/>
  <c r="BK527" i="6"/>
  <c r="J524" i="6"/>
  <c r="BK522" i="6"/>
  <c r="J521" i="6"/>
  <c r="BK516" i="6"/>
  <c r="J508" i="6"/>
  <c r="BK505" i="6"/>
  <c r="BK502" i="6"/>
  <c r="BK500" i="6"/>
  <c r="J494" i="6"/>
  <c r="BK488" i="6"/>
  <c r="J479" i="6"/>
  <c r="BK474" i="6"/>
  <c r="J473" i="6"/>
  <c r="BK470" i="6"/>
  <c r="J469" i="6"/>
  <c r="BK468" i="6"/>
  <c r="J467" i="6"/>
  <c r="BK462" i="6"/>
  <c r="J453" i="6"/>
  <c r="BK441" i="6"/>
  <c r="BK439" i="6"/>
  <c r="J437" i="6"/>
  <c r="J433" i="6"/>
  <c r="BK430" i="6"/>
  <c r="BK424" i="6"/>
  <c r="J423" i="6"/>
  <c r="J416" i="6"/>
  <c r="J413" i="6"/>
  <c r="BK412" i="6"/>
  <c r="J411" i="6"/>
  <c r="J410" i="6"/>
  <c r="J408" i="6"/>
  <c r="BK404" i="6"/>
  <c r="BK379" i="6"/>
  <c r="BK377" i="6"/>
  <c r="J376" i="6"/>
  <c r="BK374" i="6"/>
  <c r="BK372" i="6"/>
  <c r="BK370" i="6"/>
  <c r="J367" i="6"/>
  <c r="BK365" i="6"/>
  <c r="BK363" i="6"/>
  <c r="BK362" i="6"/>
  <c r="J361" i="6"/>
  <c r="BK354" i="6"/>
  <c r="J353" i="6"/>
  <c r="J352" i="6"/>
  <c r="J351" i="6"/>
  <c r="BK346" i="6"/>
  <c r="J344" i="6"/>
  <c r="BK343" i="6"/>
  <c r="J330" i="6"/>
  <c r="J314" i="6"/>
  <c r="J310" i="6"/>
  <c r="BK305" i="6"/>
  <c r="BK304" i="6"/>
  <c r="BK300" i="6"/>
  <c r="BK298" i="6"/>
  <c r="BK294" i="6"/>
  <c r="BK293" i="6"/>
  <c r="J288" i="6"/>
  <c r="J287" i="6"/>
  <c r="BK285" i="6"/>
  <c r="BK281" i="6"/>
  <c r="J280" i="6"/>
  <c r="J278" i="6"/>
  <c r="BK277" i="6"/>
  <c r="BK273" i="6"/>
  <c r="J272" i="6"/>
  <c r="BK237" i="6"/>
  <c r="J235" i="6"/>
  <c r="J232" i="6"/>
  <c r="BK220" i="6"/>
  <c r="BK218" i="6"/>
  <c r="J215" i="6"/>
  <c r="BK188" i="6"/>
  <c r="BK187" i="6"/>
  <c r="BK169" i="6"/>
  <c r="J167" i="6"/>
  <c r="BK154" i="6"/>
  <c r="BK149" i="6"/>
  <c r="BK147" i="6"/>
  <c r="BK145" i="6"/>
  <c r="BK267" i="5"/>
  <c r="J266" i="5"/>
  <c r="BK263" i="5"/>
  <c r="J262" i="5"/>
  <c r="BK255" i="5"/>
  <c r="J253" i="5"/>
  <c r="J252" i="5"/>
  <c r="BK246" i="5"/>
  <c r="J244" i="5"/>
  <c r="J242" i="5"/>
  <c r="J241" i="5"/>
  <c r="J236" i="5"/>
  <c r="BK235" i="5"/>
  <c r="BK233" i="5"/>
  <c r="J232" i="5"/>
  <c r="BK229" i="5"/>
  <c r="BK228" i="5"/>
  <c r="BK222" i="5"/>
  <c r="J221" i="5"/>
  <c r="BK219" i="5"/>
  <c r="BK217" i="5"/>
  <c r="BK212" i="5"/>
  <c r="J209" i="5"/>
  <c r="J200" i="5"/>
  <c r="J195" i="5"/>
  <c r="BK190" i="5"/>
  <c r="J186" i="5"/>
  <c r="J185" i="5"/>
  <c r="J184" i="5"/>
  <c r="BK178" i="5"/>
  <c r="J176" i="5"/>
  <c r="BK175" i="5"/>
  <c r="BK171" i="5"/>
  <c r="J169" i="5"/>
  <c r="BK167" i="5"/>
  <c r="BK165" i="5"/>
  <c r="BK163" i="5"/>
  <c r="BK160" i="5"/>
  <c r="BK159" i="5"/>
  <c r="J157" i="5"/>
  <c r="BK152" i="5"/>
  <c r="BK150" i="5"/>
  <c r="J143" i="5"/>
  <c r="J141" i="5"/>
  <c r="J136" i="5"/>
  <c r="BK303" i="4"/>
  <c r="J303" i="4"/>
  <c r="BK302" i="4"/>
  <c r="BK300" i="4"/>
  <c r="J299" i="4"/>
  <c r="BK295" i="4"/>
  <c r="BK293" i="4"/>
  <c r="J289" i="4"/>
  <c r="BK288" i="4"/>
  <c r="J285" i="4"/>
  <c r="BK283" i="4"/>
  <c r="J282" i="4"/>
  <c r="J280" i="4"/>
  <c r="J268" i="4"/>
  <c r="J266" i="4"/>
  <c r="BK250" i="4"/>
  <c r="BK248" i="4"/>
  <c r="J247" i="4"/>
  <c r="BK246" i="4"/>
  <c r="J234" i="4"/>
  <c r="J231" i="4"/>
  <c r="J219" i="4"/>
  <c r="J217" i="4"/>
  <c r="BK210" i="4"/>
  <c r="J204" i="4"/>
  <c r="BK197" i="4"/>
  <c r="J196" i="4"/>
  <c r="J194" i="4"/>
  <c r="J191" i="4"/>
  <c r="J190" i="4"/>
  <c r="J187" i="4"/>
  <c r="J185" i="4"/>
  <c r="J183" i="4"/>
  <c r="BK178" i="4"/>
  <c r="BK160" i="4"/>
  <c r="J158" i="4"/>
  <c r="BK157" i="4"/>
  <c r="BK155" i="4"/>
  <c r="J153" i="4"/>
  <c r="J151" i="4"/>
  <c r="BK383" i="3"/>
  <c r="J367" i="3"/>
  <c r="BK360" i="3"/>
  <c r="BK357" i="3"/>
  <c r="J355" i="3"/>
  <c r="BK352" i="3"/>
  <c r="J348" i="3"/>
  <c r="BK347" i="3"/>
  <c r="J345" i="3"/>
  <c r="BK343" i="3"/>
  <c r="BK341" i="3"/>
  <c r="BK338" i="3"/>
  <c r="BK337" i="3"/>
  <c r="BK335" i="3"/>
  <c r="J330" i="3"/>
  <c r="BK322" i="3"/>
  <c r="BK312" i="3"/>
  <c r="BK310" i="3"/>
  <c r="J308" i="3"/>
  <c r="J303" i="3"/>
  <c r="J300" i="3"/>
  <c r="J297" i="3"/>
  <c r="J282" i="3"/>
  <c r="J280" i="3"/>
  <c r="J279" i="3"/>
  <c r="J266" i="3"/>
  <c r="J263" i="3"/>
  <c r="BK262" i="3"/>
  <c r="BK259" i="3"/>
  <c r="BK255" i="3"/>
  <c r="BK254" i="3"/>
  <c r="BK234" i="3"/>
  <c r="J233" i="3"/>
  <c r="J230" i="3"/>
  <c r="J229" i="3"/>
  <c r="J228" i="3"/>
  <c r="J226" i="3"/>
  <c r="BK225" i="3"/>
  <c r="J223" i="3"/>
  <c r="BK221" i="3"/>
  <c r="J220" i="3"/>
  <c r="J215" i="3"/>
  <c r="J213" i="3"/>
  <c r="J207" i="3"/>
  <c r="BK205" i="3"/>
  <c r="J203" i="3"/>
  <c r="J201" i="3"/>
  <c r="BK199" i="3"/>
  <c r="BK185" i="3"/>
  <c r="J184" i="3"/>
  <c r="J176" i="3"/>
  <c r="BK175" i="3"/>
  <c r="BK170" i="3"/>
  <c r="J164" i="3"/>
  <c r="J163" i="3"/>
  <c r="J162" i="3"/>
  <c r="BK161" i="3"/>
  <c r="BK160" i="3"/>
  <c r="J154" i="3"/>
  <c r="BK146" i="3"/>
  <c r="J141" i="3"/>
  <c r="J314" i="2"/>
  <c r="BK306" i="2"/>
  <c r="J302" i="2"/>
  <c r="J298" i="2"/>
  <c r="BK294" i="2"/>
  <c r="BK292" i="2"/>
  <c r="J291" i="2"/>
  <c r="J282" i="2"/>
  <c r="BK281" i="2"/>
  <c r="J279" i="2"/>
  <c r="BK278" i="2"/>
  <c r="J276" i="2"/>
  <c r="J275" i="2"/>
  <c r="BK272" i="2"/>
  <c r="BK261" i="2"/>
  <c r="BK257" i="2"/>
  <c r="BK253" i="2"/>
  <c r="BK251" i="2"/>
  <c r="J249" i="2"/>
  <c r="J247" i="2"/>
  <c r="J245" i="2"/>
  <c r="J240" i="2"/>
  <c r="BK230" i="2"/>
  <c r="BK228" i="2"/>
  <c r="J216" i="2"/>
  <c r="J211" i="2"/>
  <c r="J208" i="2"/>
  <c r="J206" i="2"/>
  <c r="J202" i="2"/>
  <c r="BK197" i="2"/>
  <c r="J191" i="2"/>
  <c r="BK177" i="2"/>
  <c r="BK176" i="2"/>
  <c r="BK175" i="2"/>
  <c r="J174" i="2"/>
  <c r="J173" i="2"/>
  <c r="J168" i="2"/>
  <c r="BK155" i="2"/>
  <c r="J150" i="2"/>
  <c r="BK141" i="2"/>
  <c r="BK137" i="2"/>
  <c r="J133" i="2"/>
  <c r="AS94" i="1"/>
  <c r="J124" i="9"/>
  <c r="BK294" i="8"/>
  <c r="J294" i="8"/>
  <c r="BK291" i="8"/>
  <c r="BK290" i="8"/>
  <c r="J288" i="8"/>
  <c r="BK286" i="8"/>
  <c r="BK284" i="8"/>
  <c r="J283" i="8"/>
  <c r="BK278" i="8"/>
  <c r="J275" i="8"/>
  <c r="J273" i="8"/>
  <c r="BK272" i="8"/>
  <c r="J264" i="8"/>
  <c r="J262" i="8"/>
  <c r="J258" i="8"/>
  <c r="J256" i="8"/>
  <c r="BK250" i="8"/>
  <c r="J248" i="8"/>
  <c r="BK247" i="8"/>
  <c r="BK246" i="8"/>
  <c r="BK240" i="8"/>
  <c r="J239" i="8"/>
  <c r="J238" i="8"/>
  <c r="J233" i="8"/>
  <c r="J227" i="8"/>
  <c r="J226" i="8"/>
  <c r="BK222" i="8"/>
  <c r="J219" i="8"/>
  <c r="J217" i="8"/>
  <c r="J212" i="8"/>
  <c r="J209" i="8"/>
  <c r="J206" i="8"/>
  <c r="BK205" i="8"/>
  <c r="BK197" i="8"/>
  <c r="BK195" i="8"/>
  <c r="BK192" i="8"/>
  <c r="J191" i="8"/>
  <c r="BK184" i="8"/>
  <c r="J181" i="8"/>
  <c r="J180" i="8"/>
  <c r="J179" i="8"/>
  <c r="BK177" i="8"/>
  <c r="J174" i="8"/>
  <c r="J172" i="8"/>
  <c r="BK170" i="8"/>
  <c r="J166" i="8"/>
  <c r="BK164" i="8"/>
  <c r="BK162" i="8"/>
  <c r="BK160" i="8"/>
  <c r="J187" i="7"/>
  <c r="BK185" i="7"/>
  <c r="J179" i="7"/>
  <c r="BK162" i="7"/>
  <c r="BK156" i="7"/>
  <c r="J155" i="7"/>
  <c r="J152" i="7"/>
  <c r="BK148" i="7"/>
  <c r="BK146" i="7"/>
  <c r="BK145" i="7"/>
  <c r="J131" i="7"/>
  <c r="BK550" i="6"/>
  <c r="J549" i="6"/>
  <c r="BK548" i="6"/>
  <c r="J546" i="6"/>
  <c r="J544" i="6"/>
  <c r="J543" i="6"/>
  <c r="J542" i="6"/>
  <c r="BK537" i="6"/>
  <c r="J536" i="6"/>
  <c r="J533" i="6"/>
  <c r="J527" i="6"/>
  <c r="BK526" i="6"/>
  <c r="BK519" i="6"/>
  <c r="J518" i="6"/>
  <c r="BK514" i="6"/>
  <c r="J512" i="6"/>
  <c r="BK508" i="6"/>
  <c r="J506" i="6"/>
  <c r="J505" i="6"/>
  <c r="J504" i="6"/>
  <c r="J502" i="6"/>
  <c r="BK498" i="6"/>
  <c r="BK497" i="6"/>
  <c r="J496" i="6"/>
  <c r="BK494" i="6"/>
  <c r="J493" i="6"/>
  <c r="J488" i="6"/>
  <c r="BK479" i="6"/>
  <c r="BK473" i="6"/>
  <c r="J470" i="6"/>
  <c r="BK469" i="6"/>
  <c r="BK467" i="6"/>
  <c r="J462" i="6"/>
  <c r="J451" i="6"/>
  <c r="J441" i="6"/>
  <c r="J439" i="6"/>
  <c r="BK437" i="6"/>
  <c r="BK436" i="6"/>
  <c r="BK435" i="6"/>
  <c r="J432" i="6"/>
  <c r="J430" i="6"/>
  <c r="BK423" i="6"/>
  <c r="BK414" i="6"/>
  <c r="BK413" i="6"/>
  <c r="BK408" i="6"/>
  <c r="J406" i="6"/>
  <c r="J405" i="6"/>
  <c r="BK403" i="6"/>
  <c r="J399" i="6"/>
  <c r="J397" i="6"/>
  <c r="J396" i="6"/>
  <c r="BK394" i="6"/>
  <c r="BK392" i="6"/>
  <c r="BK375" i="6"/>
  <c r="J371" i="6"/>
  <c r="BK368" i="6"/>
  <c r="J366" i="6"/>
  <c r="BK360" i="6"/>
  <c r="BK359" i="6"/>
  <c r="BK358" i="6"/>
  <c r="J357" i="6"/>
  <c r="BK356" i="6"/>
  <c r="BK350" i="6"/>
  <c r="J349" i="6"/>
  <c r="BK348" i="6"/>
  <c r="BK347" i="6"/>
  <c r="J345" i="6"/>
  <c r="BK344" i="6"/>
  <c r="J337" i="6"/>
  <c r="BK334" i="6"/>
  <c r="BK332" i="6"/>
  <c r="J331" i="6"/>
  <c r="BK330" i="6"/>
  <c r="J328" i="6"/>
  <c r="BK323" i="6"/>
  <c r="J322" i="6"/>
  <c r="BK319" i="6"/>
  <c r="J317" i="6"/>
  <c r="J316" i="6"/>
  <c r="BK301" i="6"/>
  <c r="J284" i="6"/>
  <c r="BK272" i="6"/>
  <c r="J270" i="6"/>
  <c r="J269" i="6"/>
  <c r="BK267" i="6"/>
  <c r="BK265" i="6"/>
  <c r="J263" i="6"/>
  <c r="BK261" i="6"/>
  <c r="BK256" i="6"/>
  <c r="J254" i="6"/>
  <c r="BK253" i="6"/>
  <c r="J252" i="6"/>
  <c r="BK233" i="6"/>
  <c r="BK232" i="6"/>
  <c r="BK193" i="6"/>
  <c r="BK189" i="6"/>
  <c r="J187" i="6"/>
  <c r="BK175" i="6"/>
  <c r="J169" i="6"/>
  <c r="J164" i="6"/>
  <c r="J148" i="6"/>
  <c r="J147" i="6"/>
  <c r="BK144" i="6"/>
  <c r="BK269" i="5"/>
  <c r="J269" i="5"/>
  <c r="BK266" i="5"/>
  <c r="J264" i="5"/>
  <c r="J255" i="5"/>
  <c r="J249" i="5"/>
  <c r="BK248" i="5"/>
  <c r="J247" i="5"/>
  <c r="J246" i="5"/>
  <c r="BK239" i="5"/>
  <c r="J233" i="5"/>
  <c r="BK232" i="5"/>
  <c r="J231" i="5"/>
  <c r="J229" i="5"/>
  <c r="BK227" i="5"/>
  <c r="BK226" i="5"/>
  <c r="J222" i="5"/>
  <c r="J217" i="5"/>
  <c r="J216" i="5"/>
  <c r="J214" i="5"/>
  <c r="BK211" i="5"/>
  <c r="J208" i="5"/>
  <c r="J205" i="5"/>
  <c r="BK200" i="5"/>
  <c r="J199" i="5"/>
  <c r="J197" i="5"/>
  <c r="BK195" i="5"/>
  <c r="BK193" i="5"/>
  <c r="BK185" i="5"/>
  <c r="BK184" i="5"/>
  <c r="BK180" i="5"/>
  <c r="J174" i="5"/>
  <c r="J173" i="5"/>
  <c r="J171" i="5"/>
  <c r="BK169" i="5"/>
  <c r="J165" i="5"/>
  <c r="J160" i="5"/>
  <c r="J154" i="5"/>
  <c r="J150" i="5"/>
  <c r="J145" i="5"/>
  <c r="BK143" i="5"/>
  <c r="J297" i="4"/>
  <c r="J295" i="4"/>
  <c r="J293" i="4"/>
  <c r="BK289" i="4"/>
  <c r="J283" i="4"/>
  <c r="BK266" i="4"/>
  <c r="BK264" i="4"/>
  <c r="BK259" i="4"/>
  <c r="BK257" i="4"/>
  <c r="J255" i="4"/>
  <c r="BK254" i="4"/>
  <c r="J253" i="4"/>
  <c r="J246" i="4"/>
  <c r="BK244" i="4"/>
  <c r="BK243" i="4"/>
  <c r="J242" i="4"/>
  <c r="BK226" i="4"/>
  <c r="BK213" i="4"/>
  <c r="BK212" i="4"/>
  <c r="BK206" i="4"/>
  <c r="BK204" i="4"/>
  <c r="J198" i="4"/>
  <c r="BK190" i="4"/>
  <c r="BK187" i="4"/>
  <c r="BK185" i="4"/>
  <c r="J174" i="4"/>
  <c r="BK169" i="4"/>
  <c r="J163" i="4"/>
  <c r="J160" i="4"/>
  <c r="BK158" i="4"/>
  <c r="BK153" i="4"/>
  <c r="BK146" i="4"/>
  <c r="J141" i="4"/>
  <c r="BK136" i="4"/>
  <c r="BK133" i="4"/>
  <c r="BK374" i="3"/>
  <c r="BK373" i="3"/>
  <c r="J372" i="3"/>
  <c r="BK369" i="3"/>
  <c r="BK367" i="3"/>
  <c r="BK362" i="3"/>
  <c r="J360" i="3"/>
  <c r="J358" i="3"/>
  <c r="J357" i="3"/>
  <c r="BK353" i="3"/>
  <c r="J350" i="3"/>
  <c r="BK349" i="3"/>
  <c r="BK348" i="3"/>
  <c r="BK345" i="3"/>
  <c r="BK340" i="3"/>
  <c r="BK339" i="3"/>
  <c r="J337" i="3"/>
  <c r="BK332" i="3"/>
  <c r="BK330" i="3"/>
  <c r="BK324" i="3"/>
  <c r="J322" i="3"/>
  <c r="J320" i="3"/>
  <c r="J314" i="3"/>
  <c r="BK308" i="3"/>
  <c r="J285" i="3"/>
  <c r="BK282" i="3"/>
  <c r="BK279" i="3"/>
  <c r="BK269" i="3"/>
  <c r="BK260" i="3"/>
  <c r="J259" i="3"/>
  <c r="J258" i="3"/>
  <c r="J254" i="3"/>
  <c r="BK252" i="3"/>
  <c r="BK250" i="3"/>
  <c r="BK248" i="3"/>
  <c r="BK242" i="3"/>
  <c r="J239" i="3"/>
  <c r="J237" i="3"/>
  <c r="J235" i="3"/>
  <c r="J234" i="3"/>
  <c r="BK229" i="3"/>
  <c r="J221" i="3"/>
  <c r="BK219" i="3"/>
  <c r="J217" i="3"/>
  <c r="J216" i="3"/>
  <c r="J206" i="3"/>
  <c r="BK200" i="3"/>
  <c r="J199" i="3"/>
  <c r="BK198" i="3"/>
  <c r="J196" i="3"/>
  <c r="BK194" i="3"/>
  <c r="BK192" i="3"/>
  <c r="J187" i="3"/>
  <c r="J179" i="3"/>
  <c r="J175" i="3"/>
  <c r="J146" i="3"/>
  <c r="BK308" i="2"/>
  <c r="BK289" i="2"/>
  <c r="J287" i="2"/>
  <c r="J285" i="2"/>
  <c r="J284" i="2"/>
  <c r="BK282" i="2"/>
  <c r="J281" i="2"/>
  <c r="BK280" i="2"/>
  <c r="BK275" i="2"/>
  <c r="J268" i="2"/>
  <c r="BK260" i="2"/>
  <c r="J255" i="2"/>
  <c r="J253" i="2"/>
  <c r="BK249" i="2"/>
  <c r="BK247" i="2"/>
  <c r="BK243" i="2"/>
  <c r="J241" i="2"/>
  <c r="BK238" i="2"/>
  <c r="J233" i="2"/>
  <c r="BK231" i="2"/>
  <c r="J230" i="2"/>
  <c r="J214" i="2"/>
  <c r="BK202" i="2"/>
  <c r="J199" i="2"/>
  <c r="J193" i="2"/>
  <c r="BK191" i="2"/>
  <c r="BK184" i="2"/>
  <c r="BK183" i="2"/>
  <c r="J176" i="2"/>
  <c r="BK174" i="2"/>
  <c r="J169" i="2"/>
  <c r="BK167" i="2"/>
  <c r="J159" i="2"/>
  <c r="J157" i="2"/>
  <c r="BK147" i="2"/>
  <c r="J144" i="2"/>
  <c r="J141" i="2"/>
  <c r="BK133" i="2"/>
  <c r="R122" i="9" l="1"/>
  <c r="R121" i="9" s="1"/>
  <c r="T122" i="9"/>
  <c r="T121" i="9" s="1"/>
  <c r="R140" i="2"/>
  <c r="P149" i="2"/>
  <c r="P166" i="2"/>
  <c r="T182" i="2"/>
  <c r="P186" i="2"/>
  <c r="P229" i="2"/>
  <c r="BK293" i="2"/>
  <c r="J293" i="2"/>
  <c r="J110" i="2"/>
  <c r="T301" i="2"/>
  <c r="P140" i="3"/>
  <c r="P148" i="3"/>
  <c r="R190" i="3"/>
  <c r="P195" i="3"/>
  <c r="T232" i="3"/>
  <c r="R249" i="3"/>
  <c r="R246" i="3" s="1"/>
  <c r="P261" i="3"/>
  <c r="T265" i="3"/>
  <c r="P281" i="3"/>
  <c r="T329" i="3"/>
  <c r="R342" i="3"/>
  <c r="R351" i="3"/>
  <c r="T361" i="3"/>
  <c r="T368" i="3"/>
  <c r="T382" i="3"/>
  <c r="BK135" i="4"/>
  <c r="BK189" i="4"/>
  <c r="J189" i="4" s="1"/>
  <c r="J100" i="4" s="1"/>
  <c r="BK193" i="4"/>
  <c r="J193" i="4"/>
  <c r="J101" i="4" s="1"/>
  <c r="T193" i="4"/>
  <c r="P199" i="4"/>
  <c r="R205" i="4"/>
  <c r="P230" i="4"/>
  <c r="T252" i="4"/>
  <c r="BK281" i="4"/>
  <c r="J281" i="4"/>
  <c r="J108" i="4" s="1"/>
  <c r="BK292" i="4"/>
  <c r="J292" i="4" s="1"/>
  <c r="J110" i="4" s="1"/>
  <c r="T292" i="4"/>
  <c r="R296" i="4"/>
  <c r="P140" i="5"/>
  <c r="R162" i="5"/>
  <c r="T179" i="5"/>
  <c r="P192" i="5"/>
  <c r="P198" i="5"/>
  <c r="P215" i="5"/>
  <c r="P220" i="5"/>
  <c r="P225" i="5"/>
  <c r="BK238" i="5"/>
  <c r="J238" i="5" s="1"/>
  <c r="J110" i="5" s="1"/>
  <c r="T238" i="5"/>
  <c r="T243" i="5"/>
  <c r="T251" i="5"/>
  <c r="T254" i="5"/>
  <c r="BK143" i="6"/>
  <c r="T143" i="6"/>
  <c r="P153" i="6"/>
  <c r="T153" i="6"/>
  <c r="R166" i="6"/>
  <c r="T239" i="6"/>
  <c r="T279" i="6"/>
  <c r="R292" i="6"/>
  <c r="P309" i="6"/>
  <c r="T309" i="6"/>
  <c r="R315" i="6"/>
  <c r="BK341" i="6"/>
  <c r="J341" i="6" s="1"/>
  <c r="J109" i="6" s="1"/>
  <c r="R341" i="6"/>
  <c r="BK378" i="6"/>
  <c r="J378" i="6" s="1"/>
  <c r="J111" i="6" s="1"/>
  <c r="T378" i="6"/>
  <c r="R398" i="6"/>
  <c r="P409" i="6"/>
  <c r="T409" i="6"/>
  <c r="T415" i="6"/>
  <c r="BK452" i="6"/>
  <c r="J452" i="6" s="1"/>
  <c r="J116" i="6" s="1"/>
  <c r="T452" i="6"/>
  <c r="T499" i="6"/>
  <c r="R523" i="6"/>
  <c r="R531" i="6"/>
  <c r="BK541" i="6"/>
  <c r="J541" i="6"/>
  <c r="J120" i="6" s="1"/>
  <c r="R541" i="6"/>
  <c r="P545" i="6"/>
  <c r="BK143" i="7"/>
  <c r="J143" i="7" s="1"/>
  <c r="J99" i="7" s="1"/>
  <c r="BK151" i="7"/>
  <c r="J151" i="7"/>
  <c r="J100" i="7" s="1"/>
  <c r="T151" i="7"/>
  <c r="R161" i="7"/>
  <c r="R168" i="7"/>
  <c r="R241" i="8"/>
  <c r="T241" i="8"/>
  <c r="BK251" i="8"/>
  <c r="J251" i="8"/>
  <c r="J124" i="8" s="1"/>
  <c r="P251" i="8"/>
  <c r="R251" i="8"/>
  <c r="T251" i="8"/>
  <c r="BK254" i="8"/>
  <c r="J254" i="8"/>
  <c r="J125" i="8"/>
  <c r="P254" i="8"/>
  <c r="R254" i="8"/>
  <c r="T254" i="8"/>
  <c r="BK260" i="8"/>
  <c r="P260" i="8"/>
  <c r="R260" i="8"/>
  <c r="T260" i="8"/>
  <c r="BK263" i="8"/>
  <c r="J263" i="8"/>
  <c r="J129" i="8" s="1"/>
  <c r="P263" i="8"/>
  <c r="R263" i="8"/>
  <c r="T263" i="8"/>
  <c r="BK266" i="8"/>
  <c r="J266" i="8"/>
  <c r="J130" i="8"/>
  <c r="P266" i="8"/>
  <c r="R266" i="8"/>
  <c r="T266" i="8"/>
  <c r="BK269" i="8"/>
  <c r="J269" i="8"/>
  <c r="J131" i="8" s="1"/>
  <c r="P269" i="8"/>
  <c r="R269" i="8"/>
  <c r="T269" i="8"/>
  <c r="BK276" i="8"/>
  <c r="J276" i="8"/>
  <c r="J132" i="8"/>
  <c r="P276" i="8"/>
  <c r="R276" i="8"/>
  <c r="T276" i="8"/>
  <c r="BK279" i="8"/>
  <c r="J279" i="8"/>
  <c r="J133" i="8" s="1"/>
  <c r="P279" i="8"/>
  <c r="R279" i="8"/>
  <c r="T279" i="8"/>
  <c r="BK289" i="8"/>
  <c r="J289" i="8"/>
  <c r="J136" i="8"/>
  <c r="P289" i="8"/>
  <c r="R289" i="8"/>
  <c r="T289" i="8"/>
  <c r="BK140" i="2"/>
  <c r="T140" i="2"/>
  <c r="R149" i="2"/>
  <c r="R166" i="2"/>
  <c r="P182" i="2"/>
  <c r="R186" i="2"/>
  <c r="T229" i="2"/>
  <c r="P286" i="2"/>
  <c r="P293" i="2"/>
  <c r="R301" i="2"/>
  <c r="BK140" i="3"/>
  <c r="BK148" i="3"/>
  <c r="J148" i="3"/>
  <c r="J100" i="3"/>
  <c r="BK190" i="3"/>
  <c r="J190" i="3"/>
  <c r="J101" i="3"/>
  <c r="R195" i="3"/>
  <c r="P232" i="3"/>
  <c r="BK249" i="3"/>
  <c r="J249" i="3"/>
  <c r="J107" i="3"/>
  <c r="BK261" i="3"/>
  <c r="J261" i="3"/>
  <c r="J108" i="3"/>
  <c r="BK265" i="3"/>
  <c r="J265" i="3" s="1"/>
  <c r="J109" i="3" s="1"/>
  <c r="BK281" i="3"/>
  <c r="J281" i="3"/>
  <c r="J110" i="3" s="1"/>
  <c r="BK329" i="3"/>
  <c r="J329" i="3"/>
  <c r="J111" i="3"/>
  <c r="P329" i="3"/>
  <c r="P342" i="3"/>
  <c r="P351" i="3"/>
  <c r="BK368" i="3"/>
  <c r="J368" i="3" s="1"/>
  <c r="J115" i="3" s="1"/>
  <c r="BK382" i="3"/>
  <c r="J382" i="3"/>
  <c r="J116" i="3" s="1"/>
  <c r="T135" i="4"/>
  <c r="T189" i="4"/>
  <c r="R193" i="4"/>
  <c r="R199" i="4"/>
  <c r="T205" i="4"/>
  <c r="BK252" i="4"/>
  <c r="J252" i="4"/>
  <c r="J106" i="4" s="1"/>
  <c r="R281" i="4"/>
  <c r="P292" i="4"/>
  <c r="T296" i="4"/>
  <c r="BK140" i="5"/>
  <c r="J140" i="5"/>
  <c r="J99" i="5"/>
  <c r="BK162" i="5"/>
  <c r="J162" i="5" s="1"/>
  <c r="J100" i="5" s="1"/>
  <c r="BK179" i="5"/>
  <c r="J179" i="5"/>
  <c r="J101" i="5" s="1"/>
  <c r="R192" i="5"/>
  <c r="T198" i="5"/>
  <c r="R215" i="5"/>
  <c r="T220" i="5"/>
  <c r="R225" i="5"/>
  <c r="P234" i="5"/>
  <c r="R238" i="5"/>
  <c r="R243" i="5"/>
  <c r="R251" i="5"/>
  <c r="P254" i="5"/>
  <c r="P143" i="6"/>
  <c r="BK166" i="6"/>
  <c r="J166" i="6"/>
  <c r="J100" i="6"/>
  <c r="T166" i="6"/>
  <c r="R239" i="6"/>
  <c r="P279" i="6"/>
  <c r="BK292" i="6"/>
  <c r="J292" i="6"/>
  <c r="J105" i="6" s="1"/>
  <c r="T292" i="6"/>
  <c r="BK315" i="6"/>
  <c r="J315" i="6"/>
  <c r="J107" i="6" s="1"/>
  <c r="BK324" i="6"/>
  <c r="J324" i="6"/>
  <c r="J108" i="6"/>
  <c r="R324" i="6"/>
  <c r="P341" i="6"/>
  <c r="BK373" i="6"/>
  <c r="J373" i="6"/>
  <c r="J110" i="6" s="1"/>
  <c r="R373" i="6"/>
  <c r="P378" i="6"/>
  <c r="BK398" i="6"/>
  <c r="J398" i="6" s="1"/>
  <c r="J112" i="6" s="1"/>
  <c r="T398" i="6"/>
  <c r="BK415" i="6"/>
  <c r="J415" i="6" s="1"/>
  <c r="J114" i="6" s="1"/>
  <c r="R415" i="6"/>
  <c r="R440" i="6"/>
  <c r="P452" i="6"/>
  <c r="BK499" i="6"/>
  <c r="J499" i="6"/>
  <c r="J117" i="6"/>
  <c r="R499" i="6"/>
  <c r="P523" i="6"/>
  <c r="BK531" i="6"/>
  <c r="J531" i="6"/>
  <c r="J119" i="6" s="1"/>
  <c r="T531" i="6"/>
  <c r="T541" i="6"/>
  <c r="T545" i="6"/>
  <c r="T143" i="7"/>
  <c r="T125" i="7"/>
  <c r="T161" i="7"/>
  <c r="T168" i="7"/>
  <c r="BK171" i="8"/>
  <c r="J171" i="8"/>
  <c r="J104" i="8"/>
  <c r="P171" i="8"/>
  <c r="P158" i="8" s="1"/>
  <c r="R171" i="8"/>
  <c r="T171" i="8"/>
  <c r="T158" i="8" s="1"/>
  <c r="BK178" i="8"/>
  <c r="J178" i="8"/>
  <c r="J105" i="8"/>
  <c r="P178" i="8"/>
  <c r="R178" i="8"/>
  <c r="T178" i="8"/>
  <c r="BK187" i="8"/>
  <c r="J187" i="8" s="1"/>
  <c r="J107" i="8" s="1"/>
  <c r="P187" i="8"/>
  <c r="R187" i="8"/>
  <c r="R158" i="8" s="1"/>
  <c r="T187" i="8"/>
  <c r="BK201" i="8"/>
  <c r="J201" i="8"/>
  <c r="J109" i="8"/>
  <c r="P201" i="8"/>
  <c r="R201" i="8"/>
  <c r="T201" i="8"/>
  <c r="BK204" i="8"/>
  <c r="J204" i="8" s="1"/>
  <c r="J110" i="8" s="1"/>
  <c r="P204" i="8"/>
  <c r="R204" i="8"/>
  <c r="T204" i="8"/>
  <c r="BK210" i="8"/>
  <c r="J210" i="8"/>
  <c r="J112" i="8"/>
  <c r="P210" i="8"/>
  <c r="R210" i="8"/>
  <c r="T210" i="8"/>
  <c r="BK215" i="8"/>
  <c r="J215" i="8" s="1"/>
  <c r="J114" i="8" s="1"/>
  <c r="P215" i="8"/>
  <c r="R215" i="8"/>
  <c r="T215" i="8"/>
  <c r="BK220" i="8"/>
  <c r="J220" i="8"/>
  <c r="J116" i="8"/>
  <c r="P220" i="8"/>
  <c r="R220" i="8"/>
  <c r="T220" i="8"/>
  <c r="BK225" i="8"/>
  <c r="J225" i="8" s="1"/>
  <c r="J118" i="8" s="1"/>
  <c r="P225" i="8"/>
  <c r="R225" i="8"/>
  <c r="T225" i="8"/>
  <c r="BK228" i="8"/>
  <c r="J228" i="8"/>
  <c r="J119" i="8"/>
  <c r="P228" i="8"/>
  <c r="R228" i="8"/>
  <c r="T228" i="8"/>
  <c r="BK234" i="8"/>
  <c r="J234" i="8" s="1"/>
  <c r="J121" i="8" s="1"/>
  <c r="P234" i="8"/>
  <c r="R234" i="8"/>
  <c r="T234" i="8"/>
  <c r="BK241" i="8"/>
  <c r="J241" i="8"/>
  <c r="J122" i="8"/>
  <c r="P241" i="8"/>
  <c r="BK149" i="2"/>
  <c r="J149" i="2"/>
  <c r="J102" i="2"/>
  <c r="BK166" i="2"/>
  <c r="J166" i="2"/>
  <c r="J103" i="2"/>
  <c r="BK182" i="2"/>
  <c r="BK186" i="2"/>
  <c r="J186" i="2"/>
  <c r="J107" i="2"/>
  <c r="BK229" i="2"/>
  <c r="J229" i="2" s="1"/>
  <c r="J108" i="2" s="1"/>
  <c r="BK286" i="2"/>
  <c r="J286" i="2"/>
  <c r="J109" i="2" s="1"/>
  <c r="T286" i="2"/>
  <c r="T293" i="2"/>
  <c r="BK301" i="2"/>
  <c r="J301" i="2" s="1"/>
  <c r="J111" i="2" s="1"/>
  <c r="R140" i="3"/>
  <c r="T148" i="3"/>
  <c r="T190" i="3"/>
  <c r="T195" i="3"/>
  <c r="R232" i="3"/>
  <c r="T249" i="3"/>
  <c r="T246" i="3" s="1"/>
  <c r="R261" i="3"/>
  <c r="P265" i="3"/>
  <c r="T281" i="3"/>
  <c r="BK342" i="3"/>
  <c r="J342" i="3"/>
  <c r="J112" i="3"/>
  <c r="T342" i="3"/>
  <c r="T351" i="3"/>
  <c r="R361" i="3"/>
  <c r="R368" i="3"/>
  <c r="P382" i="3"/>
  <c r="R135" i="4"/>
  <c r="P189" i="4"/>
  <c r="P193" i="4"/>
  <c r="BK205" i="4"/>
  <c r="J205" i="4" s="1"/>
  <c r="J103" i="4" s="1"/>
  <c r="BK230" i="4"/>
  <c r="J230" i="4"/>
  <c r="J105" i="4" s="1"/>
  <c r="R230" i="4"/>
  <c r="P252" i="4"/>
  <c r="P281" i="4"/>
  <c r="BK296" i="4"/>
  <c r="J296" i="4"/>
  <c r="J111" i="4"/>
  <c r="T140" i="5"/>
  <c r="T134" i="5" s="1"/>
  <c r="P162" i="5"/>
  <c r="P134" i="5" s="1"/>
  <c r="R179" i="5"/>
  <c r="BK198" i="5"/>
  <c r="J198" i="5" s="1"/>
  <c r="J105" i="5" s="1"/>
  <c r="BK215" i="5"/>
  <c r="J215" i="5"/>
  <c r="J106" i="5" s="1"/>
  <c r="T215" i="5"/>
  <c r="BK225" i="5"/>
  <c r="J225" i="5"/>
  <c r="J108" i="5" s="1"/>
  <c r="BK234" i="5"/>
  <c r="J234" i="5"/>
  <c r="J109" i="5"/>
  <c r="R234" i="5"/>
  <c r="P238" i="5"/>
  <c r="P243" i="5"/>
  <c r="P251" i="5"/>
  <c r="R254" i="5"/>
  <c r="R143" i="6"/>
  <c r="BK153" i="6"/>
  <c r="J153" i="6"/>
  <c r="J99" i="6" s="1"/>
  <c r="R153" i="6"/>
  <c r="P166" i="6"/>
  <c r="BK239" i="6"/>
  <c r="J239" i="6" s="1"/>
  <c r="J102" i="6" s="1"/>
  <c r="P239" i="6"/>
  <c r="BK279" i="6"/>
  <c r="J279" i="6" s="1"/>
  <c r="J103" i="6" s="1"/>
  <c r="R279" i="6"/>
  <c r="P292" i="6"/>
  <c r="BK309" i="6"/>
  <c r="J309" i="6"/>
  <c r="J106" i="6"/>
  <c r="R309" i="6"/>
  <c r="P315" i="6"/>
  <c r="T315" i="6"/>
  <c r="P324" i="6"/>
  <c r="T324" i="6"/>
  <c r="T341" i="6"/>
  <c r="P373" i="6"/>
  <c r="T373" i="6"/>
  <c r="R378" i="6"/>
  <c r="P398" i="6"/>
  <c r="BK409" i="6"/>
  <c r="J409" i="6"/>
  <c r="J113" i="6"/>
  <c r="R409" i="6"/>
  <c r="P415" i="6"/>
  <c r="BK440" i="6"/>
  <c r="J440" i="6"/>
  <c r="J115" i="6" s="1"/>
  <c r="P440" i="6"/>
  <c r="T440" i="6"/>
  <c r="R452" i="6"/>
  <c r="P499" i="6"/>
  <c r="BK523" i="6"/>
  <c r="J523" i="6"/>
  <c r="J118" i="6"/>
  <c r="T523" i="6"/>
  <c r="P531" i="6"/>
  <c r="P541" i="6"/>
  <c r="BK545" i="6"/>
  <c r="J545" i="6" s="1"/>
  <c r="J121" i="6" s="1"/>
  <c r="R545" i="6"/>
  <c r="P143" i="7"/>
  <c r="P125" i="7" s="1"/>
  <c r="R151" i="7"/>
  <c r="BK161" i="7"/>
  <c r="J161" i="7"/>
  <c r="J103" i="7" s="1"/>
  <c r="BK168" i="7"/>
  <c r="J168" i="7"/>
  <c r="J104" i="7"/>
  <c r="P140" i="2"/>
  <c r="P139" i="2"/>
  <c r="T149" i="2"/>
  <c r="T166" i="2"/>
  <c r="R182" i="2"/>
  <c r="T186" i="2"/>
  <c r="R229" i="2"/>
  <c r="R286" i="2"/>
  <c r="R293" i="2"/>
  <c r="P301" i="2"/>
  <c r="T140" i="3"/>
  <c r="T139" i="3"/>
  <c r="T136" i="3" s="1"/>
  <c r="R148" i="3"/>
  <c r="P190" i="3"/>
  <c r="BK195" i="3"/>
  <c r="J195" i="3" s="1"/>
  <c r="J102" i="3" s="1"/>
  <c r="BK232" i="3"/>
  <c r="J232" i="3"/>
  <c r="J103" i="3" s="1"/>
  <c r="P249" i="3"/>
  <c r="P246" i="3"/>
  <c r="T261" i="3"/>
  <c r="R265" i="3"/>
  <c r="R281" i="3"/>
  <c r="R329" i="3"/>
  <c r="BK351" i="3"/>
  <c r="J351" i="3" s="1"/>
  <c r="J113" i="3" s="1"/>
  <c r="BK361" i="3"/>
  <c r="J361" i="3"/>
  <c r="J114" i="3" s="1"/>
  <c r="P361" i="3"/>
  <c r="P368" i="3"/>
  <c r="R382" i="3"/>
  <c r="P135" i="4"/>
  <c r="R189" i="4"/>
  <c r="BK199" i="4"/>
  <c r="J199" i="4" s="1"/>
  <c r="J102" i="4" s="1"/>
  <c r="T199" i="4"/>
  <c r="P205" i="4"/>
  <c r="P134" i="4" s="1"/>
  <c r="T230" i="4"/>
  <c r="R252" i="4"/>
  <c r="T281" i="4"/>
  <c r="R292" i="4"/>
  <c r="R291" i="4" s="1"/>
  <c r="P296" i="4"/>
  <c r="R140" i="5"/>
  <c r="R134" i="5"/>
  <c r="T162" i="5"/>
  <c r="P179" i="5"/>
  <c r="BK192" i="5"/>
  <c r="J192" i="5"/>
  <c r="J104" i="5" s="1"/>
  <c r="T192" i="5"/>
  <c r="R198" i="5"/>
  <c r="BK220" i="5"/>
  <c r="J220" i="5" s="1"/>
  <c r="J107" i="5" s="1"/>
  <c r="R220" i="5"/>
  <c r="T225" i="5"/>
  <c r="T234" i="5"/>
  <c r="BK243" i="5"/>
  <c r="J243" i="5"/>
  <c r="J111" i="5"/>
  <c r="BK251" i="5"/>
  <c r="J251" i="5"/>
  <c r="J112" i="5"/>
  <c r="BK254" i="5"/>
  <c r="J254" i="5" s="1"/>
  <c r="J113" i="5" s="1"/>
  <c r="R143" i="7"/>
  <c r="R125" i="7"/>
  <c r="P151" i="7"/>
  <c r="P161" i="7"/>
  <c r="P168" i="7"/>
  <c r="J91" i="2"/>
  <c r="BE151" i="2"/>
  <c r="BE153" i="2"/>
  <c r="BE176" i="2"/>
  <c r="BE177" i="2"/>
  <c r="BE180" i="2"/>
  <c r="BE206" i="2"/>
  <c r="BE208" i="2"/>
  <c r="BE210" i="2"/>
  <c r="BE211" i="2"/>
  <c r="BE214" i="2"/>
  <c r="BE216" i="2"/>
  <c r="BE217" i="2"/>
  <c r="BE226" i="2"/>
  <c r="BE228" i="2"/>
  <c r="BE245" i="2"/>
  <c r="BE251" i="2"/>
  <c r="BE257" i="2"/>
  <c r="BE261" i="2"/>
  <c r="BE266" i="2"/>
  <c r="BE270" i="2"/>
  <c r="BE278" i="2"/>
  <c r="BE291" i="2"/>
  <c r="BE298" i="2"/>
  <c r="BE312" i="2"/>
  <c r="BK136" i="2"/>
  <c r="BK135" i="2"/>
  <c r="J135" i="2"/>
  <c r="J98" i="2"/>
  <c r="J89" i="3"/>
  <c r="F92" i="3"/>
  <c r="BE138" i="3"/>
  <c r="BE149" i="3"/>
  <c r="BE162" i="3"/>
  <c r="BE163" i="3"/>
  <c r="BE170" i="3"/>
  <c r="BE179" i="3"/>
  <c r="BE181" i="3"/>
  <c r="BE184" i="3"/>
  <c r="BE188" i="3"/>
  <c r="BE201" i="3"/>
  <c r="BE203" i="3"/>
  <c r="BE207" i="3"/>
  <c r="BE213" i="3"/>
  <c r="BE223" i="3"/>
  <c r="BE226" i="3"/>
  <c r="BE230" i="3"/>
  <c r="BE239" i="3"/>
  <c r="BE254" i="3"/>
  <c r="BE255" i="3"/>
  <c r="BE262" i="3"/>
  <c r="BE263" i="3"/>
  <c r="BE266" i="3"/>
  <c r="BE280" i="3"/>
  <c r="BE315" i="3"/>
  <c r="BE327" i="3"/>
  <c r="BE334" i="3"/>
  <c r="BE355" i="3"/>
  <c r="BE356" i="3"/>
  <c r="BE376" i="3"/>
  <c r="BE378" i="3"/>
  <c r="BE380" i="3"/>
  <c r="E85" i="4"/>
  <c r="J125" i="4"/>
  <c r="BE151" i="4"/>
  <c r="BE155" i="4"/>
  <c r="BE174" i="4"/>
  <c r="BE178" i="4"/>
  <c r="BE191" i="4"/>
  <c r="BE194" i="4"/>
  <c r="BE197" i="4"/>
  <c r="BE219" i="4"/>
  <c r="BE226" i="4"/>
  <c r="BE229" i="4"/>
  <c r="BE234" i="4"/>
  <c r="BE245" i="4"/>
  <c r="BE247" i="4"/>
  <c r="BE248" i="4"/>
  <c r="BE273" i="4"/>
  <c r="BE278" i="4"/>
  <c r="BE299" i="4"/>
  <c r="E123" i="5"/>
  <c r="BE145" i="5"/>
  <c r="BE147" i="5"/>
  <c r="BE148" i="5"/>
  <c r="BE155" i="5"/>
  <c r="BE165" i="5"/>
  <c r="BE171" i="5"/>
  <c r="BE175" i="5"/>
  <c r="BE177" i="5"/>
  <c r="BE186" i="5"/>
  <c r="BE187" i="5"/>
  <c r="BE190" i="5"/>
  <c r="BE209" i="5"/>
  <c r="BE219" i="5"/>
  <c r="BE221" i="5"/>
  <c r="BE235" i="5"/>
  <c r="BE241" i="5"/>
  <c r="BE242" i="5"/>
  <c r="BE249" i="5"/>
  <c r="BE261" i="5"/>
  <c r="BE267" i="5"/>
  <c r="BE269" i="5"/>
  <c r="BK189" i="5"/>
  <c r="J189" i="5"/>
  <c r="J102" i="5" s="1"/>
  <c r="J89" i="6"/>
  <c r="F92" i="6"/>
  <c r="BE145" i="6"/>
  <c r="BE149" i="6"/>
  <c r="BE154" i="6"/>
  <c r="BE164" i="6"/>
  <c r="BE204" i="6"/>
  <c r="BE216" i="6"/>
  <c r="BE218" i="6"/>
  <c r="BE237" i="6"/>
  <c r="BE273" i="6"/>
  <c r="BE277" i="6"/>
  <c r="BE280" i="6"/>
  <c r="BE281" i="6"/>
  <c r="BE282" i="6"/>
  <c r="BE285" i="6"/>
  <c r="BE291" i="6"/>
  <c r="BE294" i="6"/>
  <c r="BE296" i="6"/>
  <c r="BE298" i="6"/>
  <c r="BE305" i="6"/>
  <c r="BE308" i="6"/>
  <c r="BE310" i="6"/>
  <c r="BE311" i="6"/>
  <c r="BE340" i="6"/>
  <c r="BE345" i="6"/>
  <c r="BE351" i="6"/>
  <c r="BE352" i="6"/>
  <c r="BE353" i="6"/>
  <c r="BE354" i="6"/>
  <c r="BE361" i="6"/>
  <c r="BE363" i="6"/>
  <c r="BE369" i="6"/>
  <c r="BE372" i="6"/>
  <c r="BE374" i="6"/>
  <c r="BE377" i="6"/>
  <c r="BE379" i="6"/>
  <c r="BE404" i="6"/>
  <c r="BE407" i="6"/>
  <c r="BE412" i="6"/>
  <c r="BE414" i="6"/>
  <c r="BE416" i="6"/>
  <c r="BE423" i="6"/>
  <c r="BE424" i="6"/>
  <c r="BE433" i="6"/>
  <c r="BE436" i="6"/>
  <c r="BE439" i="6"/>
  <c r="BE462" i="6"/>
  <c r="BE470" i="6"/>
  <c r="BE474" i="6"/>
  <c r="BE493" i="6"/>
  <c r="BE496" i="6"/>
  <c r="BE497" i="6"/>
  <c r="BE500" i="6"/>
  <c r="BE504" i="6"/>
  <c r="BE506" i="6"/>
  <c r="BE512" i="6"/>
  <c r="BE522" i="6"/>
  <c r="BE524" i="6"/>
  <c r="BE527" i="6"/>
  <c r="BE533" i="6"/>
  <c r="BE536" i="6"/>
  <c r="BE537" i="6"/>
  <c r="BE544" i="6"/>
  <c r="BE546" i="6"/>
  <c r="BE550" i="6"/>
  <c r="J91" i="7"/>
  <c r="J118" i="7"/>
  <c r="BE131" i="7"/>
  <c r="BE150" i="7"/>
  <c r="BE163" i="7"/>
  <c r="BE166" i="7"/>
  <c r="BE167" i="7"/>
  <c r="BE179" i="7"/>
  <c r="BE187" i="7"/>
  <c r="BE188" i="7"/>
  <c r="BK126" i="7"/>
  <c r="J91" i="8"/>
  <c r="J92" i="8"/>
  <c r="BE166" i="8"/>
  <c r="BE174" i="8"/>
  <c r="BE176" i="8"/>
  <c r="BE181" i="8"/>
  <c r="BE188" i="8"/>
  <c r="BE193" i="8"/>
  <c r="BE196" i="8"/>
  <c r="BE202" i="8"/>
  <c r="BE209" i="8"/>
  <c r="BE211" i="8"/>
  <c r="BE212" i="8"/>
  <c r="BE214" i="8"/>
  <c r="BE221" i="8"/>
  <c r="BE230" i="8"/>
  <c r="BE231" i="8"/>
  <c r="BE242" i="8"/>
  <c r="BE245" i="8"/>
  <c r="BE252" i="8"/>
  <c r="BE262" i="8"/>
  <c r="BE264" i="8"/>
  <c r="BE265" i="8"/>
  <c r="BE267" i="8"/>
  <c r="BE268" i="8"/>
  <c r="BE270" i="8"/>
  <c r="BE277" i="8"/>
  <c r="BE278" i="8"/>
  <c r="BE281" i="8"/>
  <c r="BE286" i="8"/>
  <c r="BE288" i="8"/>
  <c r="BE294" i="8"/>
  <c r="BK249" i="8"/>
  <c r="J249" i="8"/>
  <c r="J123" i="8" s="1"/>
  <c r="BK257" i="8"/>
  <c r="J257" i="8"/>
  <c r="J126" i="8"/>
  <c r="BK285" i="8"/>
  <c r="J285" i="8"/>
  <c r="J134" i="8"/>
  <c r="BK287" i="8"/>
  <c r="J287" i="8" s="1"/>
  <c r="J135" i="8" s="1"/>
  <c r="BK293" i="8"/>
  <c r="J293" i="8"/>
  <c r="J137" i="8" s="1"/>
  <c r="E85" i="9"/>
  <c r="J91" i="9"/>
  <c r="F118" i="9"/>
  <c r="BE132" i="9"/>
  <c r="F92" i="2"/>
  <c r="J125" i="2"/>
  <c r="BE144" i="2"/>
  <c r="BE157" i="2"/>
  <c r="BE159" i="2"/>
  <c r="BE164" i="2"/>
  <c r="BE167" i="2"/>
  <c r="BE168" i="2"/>
  <c r="BE169" i="2"/>
  <c r="BE171" i="2"/>
  <c r="BE184" i="2"/>
  <c r="BE185" i="2"/>
  <c r="BE187" i="2"/>
  <c r="BE191" i="2"/>
  <c r="BE199" i="2"/>
  <c r="BE222" i="2"/>
  <c r="BE223" i="2"/>
  <c r="BE231" i="2"/>
  <c r="BE233" i="2"/>
  <c r="BE241" i="2"/>
  <c r="BE258" i="2"/>
  <c r="BE268" i="2"/>
  <c r="BE279" i="2"/>
  <c r="BE285" i="2"/>
  <c r="BE300" i="2"/>
  <c r="BE308" i="2"/>
  <c r="BE176" i="3"/>
  <c r="BE182" i="3"/>
  <c r="BE187" i="3"/>
  <c r="BE191" i="3"/>
  <c r="BE192" i="3"/>
  <c r="BE193" i="3"/>
  <c r="BE196" i="3"/>
  <c r="BE200" i="3"/>
  <c r="BE215" i="3"/>
  <c r="BE216" i="3"/>
  <c r="BE217" i="3"/>
  <c r="BE240" i="3"/>
  <c r="BE242" i="3"/>
  <c r="BE245" i="3"/>
  <c r="BE248" i="3"/>
  <c r="BE257" i="3"/>
  <c r="BE260" i="3"/>
  <c r="BE300" i="3"/>
  <c r="BE314" i="3"/>
  <c r="BE318" i="3"/>
  <c r="BE324" i="3"/>
  <c r="BE332" i="3"/>
  <c r="BE339" i="3"/>
  <c r="BE349" i="3"/>
  <c r="BE357" i="3"/>
  <c r="BE367" i="3"/>
  <c r="BE369" i="3"/>
  <c r="BE371" i="3"/>
  <c r="BE372" i="3"/>
  <c r="BE383" i="3"/>
  <c r="BK137" i="3"/>
  <c r="J137" i="3"/>
  <c r="J97" i="3"/>
  <c r="BE136" i="4"/>
  <c r="BE161" i="4"/>
  <c r="BE162" i="4"/>
  <c r="BE163" i="4"/>
  <c r="BE198" i="4"/>
  <c r="BE200" i="4"/>
  <c r="BE204" i="4"/>
  <c r="BE206" i="4"/>
  <c r="BE212" i="4"/>
  <c r="BE213" i="4"/>
  <c r="BE231" i="4"/>
  <c r="BE237" i="4"/>
  <c r="BE241" i="4"/>
  <c r="BE242" i="4"/>
  <c r="BE244" i="4"/>
  <c r="BE253" i="4"/>
  <c r="BE255" i="4"/>
  <c r="BE259" i="4"/>
  <c r="BE268" i="4"/>
  <c r="BE285" i="4"/>
  <c r="BE297" i="4"/>
  <c r="BE302" i="4"/>
  <c r="BE303" i="4"/>
  <c r="BK279" i="4"/>
  <c r="J279" i="4" s="1"/>
  <c r="J107" i="4" s="1"/>
  <c r="J127" i="5"/>
  <c r="BE154" i="5"/>
  <c r="BE157" i="5"/>
  <c r="BE173" i="5"/>
  <c r="BE181" i="5"/>
  <c r="BE195" i="5"/>
  <c r="BE200" i="5"/>
  <c r="BE203" i="5"/>
  <c r="BE205" i="5"/>
  <c r="BE214" i="5"/>
  <c r="BE223" i="5"/>
  <c r="BE237" i="5"/>
  <c r="BE239" i="5"/>
  <c r="BE247" i="5"/>
  <c r="BK135" i="5"/>
  <c r="J135" i="5"/>
  <c r="J98" i="5" s="1"/>
  <c r="E85" i="6"/>
  <c r="J91" i="6"/>
  <c r="BE148" i="6"/>
  <c r="BE159" i="6"/>
  <c r="BE163" i="6"/>
  <c r="BE189" i="6"/>
  <c r="BE193" i="6"/>
  <c r="BE215" i="6"/>
  <c r="BE232" i="6"/>
  <c r="BE240" i="6"/>
  <c r="BE253" i="6"/>
  <c r="BE254" i="6"/>
  <c r="BE261" i="6"/>
  <c r="BE267" i="6"/>
  <c r="BE270" i="6"/>
  <c r="BE278" i="6"/>
  <c r="BE287" i="6"/>
  <c r="BE300" i="6"/>
  <c r="BE301" i="6"/>
  <c r="BE316" i="6"/>
  <c r="BE319" i="6"/>
  <c r="BE322" i="6"/>
  <c r="BE328" i="6"/>
  <c r="BE330" i="6"/>
  <c r="BE332" i="6"/>
  <c r="BE337" i="6"/>
  <c r="BE348" i="6"/>
  <c r="BE356" i="6"/>
  <c r="BE359" i="6"/>
  <c r="BE368" i="6"/>
  <c r="BE371" i="6"/>
  <c r="BE375" i="6"/>
  <c r="BE388" i="6"/>
  <c r="BE390" i="6"/>
  <c r="BE392" i="6"/>
  <c r="BE394" i="6"/>
  <c r="BE396" i="6"/>
  <c r="BE397" i="6"/>
  <c r="BE399" i="6"/>
  <c r="BE405" i="6"/>
  <c r="BE406" i="6"/>
  <c r="BE411" i="6"/>
  <c r="BE437" i="6"/>
  <c r="BE451" i="6"/>
  <c r="BE453" i="6"/>
  <c r="BE467" i="6"/>
  <c r="BE469" i="6"/>
  <c r="BE473" i="6"/>
  <c r="BE479" i="6"/>
  <c r="BE498" i="6"/>
  <c r="BE514" i="6"/>
  <c r="BE518" i="6"/>
  <c r="BE521" i="6"/>
  <c r="BE526" i="6"/>
  <c r="BE542" i="6"/>
  <c r="E85" i="7"/>
  <c r="F92" i="7"/>
  <c r="BE127" i="7"/>
  <c r="BE146" i="7"/>
  <c r="BE152" i="7"/>
  <c r="BE153" i="7"/>
  <c r="BE162" i="7"/>
  <c r="BE178" i="7"/>
  <c r="J89" i="8"/>
  <c r="F92" i="8"/>
  <c r="E147" i="8"/>
  <c r="BE173" i="8"/>
  <c r="BE175" i="8"/>
  <c r="BE179" i="8"/>
  <c r="BE182" i="8"/>
  <c r="BE184" i="8"/>
  <c r="BE186" i="8"/>
  <c r="BE189" i="8"/>
  <c r="BE190" i="8"/>
  <c r="BE192" i="8"/>
  <c r="BE194" i="8"/>
  <c r="BE195" i="8"/>
  <c r="BE197" i="8"/>
  <c r="BE206" i="8"/>
  <c r="BE227" i="8"/>
  <c r="BE236" i="8"/>
  <c r="BE253" i="8"/>
  <c r="BE256" i="8"/>
  <c r="BE261" i="8"/>
  <c r="BE271" i="8"/>
  <c r="BE274" i="8"/>
  <c r="BE275" i="8"/>
  <c r="BE280" i="8"/>
  <c r="BE284" i="8"/>
  <c r="BE290" i="8"/>
  <c r="BE291" i="8"/>
  <c r="BK159" i="8"/>
  <c r="J159" i="8"/>
  <c r="J98" i="8" s="1"/>
  <c r="BK161" i="8"/>
  <c r="J161" i="8" s="1"/>
  <c r="J99" i="8" s="1"/>
  <c r="BK163" i="8"/>
  <c r="J163" i="8"/>
  <c r="J100" i="8" s="1"/>
  <c r="BK165" i="8"/>
  <c r="J165" i="8" s="1"/>
  <c r="J101" i="8" s="1"/>
  <c r="BK167" i="8"/>
  <c r="J167" i="8"/>
  <c r="J102" i="8" s="1"/>
  <c r="BK169" i="8"/>
  <c r="J169" i="8" s="1"/>
  <c r="J103" i="8" s="1"/>
  <c r="BK185" i="8"/>
  <c r="J185" i="8"/>
  <c r="J106" i="8" s="1"/>
  <c r="BK199" i="8"/>
  <c r="J199" i="8" s="1"/>
  <c r="J108" i="8" s="1"/>
  <c r="BK208" i="8"/>
  <c r="J208" i="8"/>
  <c r="J111" i="8" s="1"/>
  <c r="BK213" i="8"/>
  <c r="J213" i="8" s="1"/>
  <c r="J113" i="8" s="1"/>
  <c r="BK218" i="8"/>
  <c r="J218" i="8"/>
  <c r="J115" i="8" s="1"/>
  <c r="BK223" i="8"/>
  <c r="J223" i="8" s="1"/>
  <c r="J117" i="8" s="1"/>
  <c r="BK232" i="8"/>
  <c r="J232" i="8"/>
  <c r="J120" i="8" s="1"/>
  <c r="BE124" i="9"/>
  <c r="BK131" i="9"/>
  <c r="J131" i="9"/>
  <c r="J101" i="9" s="1"/>
  <c r="E85" i="2"/>
  <c r="BE133" i="2"/>
  <c r="BE147" i="2"/>
  <c r="BE155" i="2"/>
  <c r="BE175" i="2"/>
  <c r="BE193" i="2"/>
  <c r="BE197" i="2"/>
  <c r="BE230" i="2"/>
  <c r="BE238" i="2"/>
  <c r="BE243" i="2"/>
  <c r="BE247" i="2"/>
  <c r="BE253" i="2"/>
  <c r="BE276" i="2"/>
  <c r="BE281" i="2"/>
  <c r="BE282" i="2"/>
  <c r="BE284" i="2"/>
  <c r="BE287" i="2"/>
  <c r="BE288" i="2"/>
  <c r="BE289" i="2"/>
  <c r="BE302" i="2"/>
  <c r="BE306" i="2"/>
  <c r="BE314" i="2"/>
  <c r="BE317" i="2"/>
  <c r="BE319" i="2"/>
  <c r="BK132" i="2"/>
  <c r="J132" i="2" s="1"/>
  <c r="J97" i="2" s="1"/>
  <c r="BK179" i="2"/>
  <c r="J179" i="2"/>
  <c r="J104" i="2" s="1"/>
  <c r="J91" i="3"/>
  <c r="BE141" i="3"/>
  <c r="BE154" i="3"/>
  <c r="BE161" i="3"/>
  <c r="BE164" i="3"/>
  <c r="BE185" i="3"/>
  <c r="BE194" i="3"/>
  <c r="BE225" i="3"/>
  <c r="BE228" i="3"/>
  <c r="BE229" i="3"/>
  <c r="BE233" i="3"/>
  <c r="BE234" i="3"/>
  <c r="BE235" i="3"/>
  <c r="BE237" i="3"/>
  <c r="BE250" i="3"/>
  <c r="BE252" i="3"/>
  <c r="BE258" i="3"/>
  <c r="BE268" i="3"/>
  <c r="BE269" i="3"/>
  <c r="BE282" i="3"/>
  <c r="BE285" i="3"/>
  <c r="BE291" i="3"/>
  <c r="BE297" i="3"/>
  <c r="BE303" i="3"/>
  <c r="BE308" i="3"/>
  <c r="BE320" i="3"/>
  <c r="BE322" i="3"/>
  <c r="BE328" i="3"/>
  <c r="BE330" i="3"/>
  <c r="BE335" i="3"/>
  <c r="BE338" i="3"/>
  <c r="BE343" i="3"/>
  <c r="BE360" i="3"/>
  <c r="BE362" i="3"/>
  <c r="BE366" i="3"/>
  <c r="BE373" i="3"/>
  <c r="F92" i="4"/>
  <c r="J127" i="4"/>
  <c r="BE141" i="4"/>
  <c r="BE146" i="4"/>
  <c r="BE158" i="4"/>
  <c r="BE165" i="4"/>
  <c r="BE169" i="4"/>
  <c r="BE185" i="4"/>
  <c r="BE187" i="4"/>
  <c r="BE196" i="4"/>
  <c r="BE210" i="4"/>
  <c r="BE217" i="4"/>
  <c r="BE246" i="4"/>
  <c r="BE250" i="4"/>
  <c r="BE254" i="4"/>
  <c r="BE266" i="4"/>
  <c r="BE280" i="4"/>
  <c r="BE282" i="4"/>
  <c r="BE286" i="4"/>
  <c r="BE289" i="4"/>
  <c r="BE295" i="4"/>
  <c r="F92" i="5"/>
  <c r="BE143" i="5"/>
  <c r="BE149" i="5"/>
  <c r="BE150" i="5"/>
  <c r="BE152" i="5"/>
  <c r="BE159" i="5"/>
  <c r="BE163" i="5"/>
  <c r="BE167" i="5"/>
  <c r="BE174" i="5"/>
  <c r="BE176" i="5"/>
  <c r="BE178" i="5"/>
  <c r="BE182" i="5"/>
  <c r="BE185" i="5"/>
  <c r="BE208" i="5"/>
  <c r="BE216" i="5"/>
  <c r="BE222" i="5"/>
  <c r="BE226" i="5"/>
  <c r="BE229" i="5"/>
  <c r="BE231" i="5"/>
  <c r="BE232" i="5"/>
  <c r="BE236" i="5"/>
  <c r="BE244" i="5"/>
  <c r="BE248" i="5"/>
  <c r="BE253" i="5"/>
  <c r="BE263" i="5"/>
  <c r="BE264" i="5"/>
  <c r="BE147" i="6"/>
  <c r="BE169" i="6"/>
  <c r="BE175" i="6"/>
  <c r="BE187" i="6"/>
  <c r="BE188" i="6"/>
  <c r="BE235" i="6"/>
  <c r="BE256" i="6"/>
  <c r="BE263" i="6"/>
  <c r="BE272" i="6"/>
  <c r="BE288" i="6"/>
  <c r="BE293" i="6"/>
  <c r="BE304" i="6"/>
  <c r="BE327" i="6"/>
  <c r="BE331" i="6"/>
  <c r="BE344" i="6"/>
  <c r="BE346" i="6"/>
  <c r="BE347" i="6"/>
  <c r="BE350" i="6"/>
  <c r="BE357" i="6"/>
  <c r="BE358" i="6"/>
  <c r="BE360" i="6"/>
  <c r="BE365" i="6"/>
  <c r="BE376" i="6"/>
  <c r="BE403" i="6"/>
  <c r="BE410" i="6"/>
  <c r="BE413" i="6"/>
  <c r="BE430" i="6"/>
  <c r="BE432" i="6"/>
  <c r="BE435" i="6"/>
  <c r="BE441" i="6"/>
  <c r="BE468" i="6"/>
  <c r="BE488" i="6"/>
  <c r="BE494" i="6"/>
  <c r="BE502" i="6"/>
  <c r="BE505" i="6"/>
  <c r="BE508" i="6"/>
  <c r="BE516" i="6"/>
  <c r="BE519" i="6"/>
  <c r="BE532" i="6"/>
  <c r="BE535" i="6"/>
  <c r="BE543" i="6"/>
  <c r="BE548" i="6"/>
  <c r="BE549" i="6"/>
  <c r="BK290" i="6"/>
  <c r="J290" i="6" s="1"/>
  <c r="J104" i="6"/>
  <c r="BE144" i="7"/>
  <c r="BE145" i="7"/>
  <c r="BE147" i="7"/>
  <c r="BE148" i="7"/>
  <c r="BE155" i="7"/>
  <c r="BE159" i="7"/>
  <c r="BE165" i="7"/>
  <c r="BE175" i="7"/>
  <c r="BK158" i="7"/>
  <c r="J158" i="7"/>
  <c r="J101" i="7" s="1"/>
  <c r="F153" i="8"/>
  <c r="BE162" i="8"/>
  <c r="BE168" i="8"/>
  <c r="BE170" i="8"/>
  <c r="BE180" i="8"/>
  <c r="BE183" i="8"/>
  <c r="BE191" i="8"/>
  <c r="BE200" i="8"/>
  <c r="BE203" i="8"/>
  <c r="BE207" i="8"/>
  <c r="BE216" i="8"/>
  <c r="BE217" i="8"/>
  <c r="BE222" i="8"/>
  <c r="BE224" i="8"/>
  <c r="BE235" i="8"/>
  <c r="BE237" i="8"/>
  <c r="BE238" i="8"/>
  <c r="BE239" i="8"/>
  <c r="BE244" i="8"/>
  <c r="BE255" i="8"/>
  <c r="BE258" i="8"/>
  <c r="BE273" i="8"/>
  <c r="BE282" i="8"/>
  <c r="BE283" i="8"/>
  <c r="J89" i="9"/>
  <c r="BE127" i="9"/>
  <c r="BK123" i="9"/>
  <c r="J123" i="9" s="1"/>
  <c r="J98" i="9" s="1"/>
  <c r="BK126" i="9"/>
  <c r="J126" i="9"/>
  <c r="J99" i="9" s="1"/>
  <c r="BK129" i="9"/>
  <c r="J129" i="9" s="1"/>
  <c r="J100" i="9" s="1"/>
  <c r="BE137" i="2"/>
  <c r="BE141" i="2"/>
  <c r="BE150" i="2"/>
  <c r="BE173" i="2"/>
  <c r="BE174" i="2"/>
  <c r="BE183" i="2"/>
  <c r="BE202" i="2"/>
  <c r="BE240" i="2"/>
  <c r="BE249" i="2"/>
  <c r="BE255" i="2"/>
  <c r="BE260" i="2"/>
  <c r="BE272" i="2"/>
  <c r="BE275" i="2"/>
  <c r="BE280" i="2"/>
  <c r="BE292" i="2"/>
  <c r="BE294" i="2"/>
  <c r="E85" i="3"/>
  <c r="BE146" i="3"/>
  <c r="BE160" i="3"/>
  <c r="BE175" i="3"/>
  <c r="BE198" i="3"/>
  <c r="BE199" i="3"/>
  <c r="BE205" i="3"/>
  <c r="BE206" i="3"/>
  <c r="BE219" i="3"/>
  <c r="BE220" i="3"/>
  <c r="BE221" i="3"/>
  <c r="BE259" i="3"/>
  <c r="BE279" i="3"/>
  <c r="BE310" i="3"/>
  <c r="BE312" i="3"/>
  <c r="BE337" i="3"/>
  <c r="BE340" i="3"/>
  <c r="BE341" i="3"/>
  <c r="BE345" i="3"/>
  <c r="BE347" i="3"/>
  <c r="BE348" i="3"/>
  <c r="BE350" i="3"/>
  <c r="BE352" i="3"/>
  <c r="BE353" i="3"/>
  <c r="BE358" i="3"/>
  <c r="BE374" i="3"/>
  <c r="BE381" i="3"/>
  <c r="BE385" i="3"/>
  <c r="BE387" i="3"/>
  <c r="BK244" i="3"/>
  <c r="J244" i="3" s="1"/>
  <c r="J104" i="3"/>
  <c r="BK247" i="3"/>
  <c r="J247" i="3"/>
  <c r="J106" i="3" s="1"/>
  <c r="BE133" i="4"/>
  <c r="BE153" i="4"/>
  <c r="BE157" i="4"/>
  <c r="BE160" i="4"/>
  <c r="BE183" i="4"/>
  <c r="BE190" i="4"/>
  <c r="BE202" i="4"/>
  <c r="BE243" i="4"/>
  <c r="BE257" i="4"/>
  <c r="BE264" i="4"/>
  <c r="BE283" i="4"/>
  <c r="BE288" i="4"/>
  <c r="BE293" i="4"/>
  <c r="BE300" i="4"/>
  <c r="BK132" i="4"/>
  <c r="BK228" i="4"/>
  <c r="J228" i="4"/>
  <c r="J104" i="4" s="1"/>
  <c r="J91" i="5"/>
  <c r="BE136" i="5"/>
  <c r="BE141" i="5"/>
  <c r="BE160" i="5"/>
  <c r="BE169" i="5"/>
  <c r="BE180" i="5"/>
  <c r="BE184" i="5"/>
  <c r="BE193" i="5"/>
  <c r="BE197" i="5"/>
  <c r="BE199" i="5"/>
  <c r="BE211" i="5"/>
  <c r="BE212" i="5"/>
  <c r="BE217" i="5"/>
  <c r="BE224" i="5"/>
  <c r="BE227" i="5"/>
  <c r="BE228" i="5"/>
  <c r="BE233" i="5"/>
  <c r="BE246" i="5"/>
  <c r="BE252" i="5"/>
  <c r="BE255" i="5"/>
  <c r="BE262" i="5"/>
  <c r="BE266" i="5"/>
  <c r="BE144" i="6"/>
  <c r="BE167" i="6"/>
  <c r="BE220" i="6"/>
  <c r="BE233" i="6"/>
  <c r="BE241" i="6"/>
  <c r="BE252" i="6"/>
  <c r="BE265" i="6"/>
  <c r="BE269" i="6"/>
  <c r="BE284" i="6"/>
  <c r="BE314" i="6"/>
  <c r="BE317" i="6"/>
  <c r="BE323" i="6"/>
  <c r="BE325" i="6"/>
  <c r="BE334" i="6"/>
  <c r="BE342" i="6"/>
  <c r="BE343" i="6"/>
  <c r="BE349" i="6"/>
  <c r="BE355" i="6"/>
  <c r="BE362" i="6"/>
  <c r="BE366" i="6"/>
  <c r="BE367" i="6"/>
  <c r="BE370" i="6"/>
  <c r="BE408" i="6"/>
  <c r="BE154" i="7"/>
  <c r="BE156" i="7"/>
  <c r="BE169" i="7"/>
  <c r="BE176" i="7"/>
  <c r="BE177" i="7"/>
  <c r="BE185" i="7"/>
  <c r="BE186" i="7"/>
  <c r="BE160" i="8"/>
  <c r="BE164" i="8"/>
  <c r="BE172" i="8"/>
  <c r="BE177" i="8"/>
  <c r="BE198" i="8"/>
  <c r="BE205" i="8"/>
  <c r="BE219" i="8"/>
  <c r="BE226" i="8"/>
  <c r="BE229" i="8"/>
  <c r="BE233" i="8"/>
  <c r="BE240" i="8"/>
  <c r="BE243" i="8"/>
  <c r="BE246" i="8"/>
  <c r="BE247" i="8"/>
  <c r="BE248" i="8"/>
  <c r="BE250" i="8"/>
  <c r="BE272" i="8"/>
  <c r="BE130" i="9"/>
  <c r="F37" i="2"/>
  <c r="BD95" i="1"/>
  <c r="F35" i="4"/>
  <c r="BB97" i="1" s="1"/>
  <c r="J34" i="5"/>
  <c r="AW98" i="1" s="1"/>
  <c r="F35" i="6"/>
  <c r="BB99" i="1" s="1"/>
  <c r="J34" i="7"/>
  <c r="AW100" i="1" s="1"/>
  <c r="J34" i="8"/>
  <c r="AW101" i="1" s="1"/>
  <c r="F35" i="9"/>
  <c r="BB102" i="1"/>
  <c r="F34" i="5"/>
  <c r="BA98" i="1" s="1"/>
  <c r="F37" i="6"/>
  <c r="BD99" i="1"/>
  <c r="F35" i="8"/>
  <c r="BB101" i="1" s="1"/>
  <c r="F37" i="9"/>
  <c r="BD102" i="1" s="1"/>
  <c r="F35" i="3"/>
  <c r="BB96" i="1" s="1"/>
  <c r="F36" i="5"/>
  <c r="BC98" i="1" s="1"/>
  <c r="F35" i="2"/>
  <c r="BB95" i="1" s="1"/>
  <c r="F34" i="4"/>
  <c r="BA97" i="1"/>
  <c r="F35" i="5"/>
  <c r="BB98" i="1" s="1"/>
  <c r="F36" i="3"/>
  <c r="BC96" i="1"/>
  <c r="F37" i="7"/>
  <c r="BD100" i="1" s="1"/>
  <c r="F36" i="4"/>
  <c r="BC97" i="1" s="1"/>
  <c r="F36" i="6"/>
  <c r="BC99" i="1" s="1"/>
  <c r="F34" i="2"/>
  <c r="BA95" i="1" s="1"/>
  <c r="F36" i="8"/>
  <c r="BC101" i="1" s="1"/>
  <c r="F36" i="2"/>
  <c r="BC95" i="1"/>
  <c r="F37" i="5"/>
  <c r="BD98" i="1" s="1"/>
  <c r="F34" i="7"/>
  <c r="BA100" i="1"/>
  <c r="F34" i="8"/>
  <c r="BA101" i="1" s="1"/>
  <c r="F37" i="8"/>
  <c r="BD101" i="1"/>
  <c r="J34" i="2"/>
  <c r="AW95" i="1" s="1"/>
  <c r="F34" i="6"/>
  <c r="BA99" i="1"/>
  <c r="F36" i="7"/>
  <c r="BC100" i="1" s="1"/>
  <c r="F37" i="3"/>
  <c r="BD96" i="1"/>
  <c r="J34" i="9"/>
  <c r="AW102" i="1" s="1"/>
  <c r="J34" i="3"/>
  <c r="AW96" i="1"/>
  <c r="F34" i="3"/>
  <c r="BA96" i="1" s="1"/>
  <c r="J34" i="4"/>
  <c r="AW97" i="1"/>
  <c r="J34" i="6"/>
  <c r="AW99" i="1" s="1"/>
  <c r="F34" i="9"/>
  <c r="BA102" i="1"/>
  <c r="F36" i="9"/>
  <c r="BC102" i="1" s="1"/>
  <c r="F37" i="4"/>
  <c r="BD97" i="1"/>
  <c r="F35" i="7"/>
  <c r="BB100" i="1" s="1"/>
  <c r="R142" i="6" l="1"/>
  <c r="R134" i="4"/>
  <c r="R131" i="4" s="1"/>
  <c r="R191" i="5"/>
  <c r="R133" i="5"/>
  <c r="T139" i="2"/>
  <c r="R181" i="2"/>
  <c r="P238" i="6"/>
  <c r="T259" i="8"/>
  <c r="T157" i="8" s="1"/>
  <c r="T181" i="2"/>
  <c r="P160" i="7"/>
  <c r="P124" i="7"/>
  <c r="AU100" i="1" s="1"/>
  <c r="T191" i="5"/>
  <c r="T133" i="5"/>
  <c r="R139" i="3"/>
  <c r="R136" i="3" s="1"/>
  <c r="R238" i="6"/>
  <c r="P142" i="6"/>
  <c r="P141" i="6"/>
  <c r="AU99" i="1" s="1"/>
  <c r="P291" i="4"/>
  <c r="P131" i="4"/>
  <c r="AU97" i="1"/>
  <c r="P139" i="3"/>
  <c r="P136" i="3" s="1"/>
  <c r="AU96" i="1" s="1"/>
  <c r="R139" i="2"/>
  <c r="R131" i="2" s="1"/>
  <c r="BK125" i="7"/>
  <c r="J125" i="7"/>
  <c r="J97" i="7"/>
  <c r="BK181" i="2"/>
  <c r="J181" i="2" s="1"/>
  <c r="J105" i="2" s="1"/>
  <c r="T160" i="7"/>
  <c r="T124" i="7" s="1"/>
  <c r="T134" i="4"/>
  <c r="BK139" i="3"/>
  <c r="J139" i="3"/>
  <c r="J98" i="3" s="1"/>
  <c r="P181" i="2"/>
  <c r="P131" i="2"/>
  <c r="AU95" i="1"/>
  <c r="BK139" i="2"/>
  <c r="J139" i="2" s="1"/>
  <c r="J100" i="2" s="1"/>
  <c r="R259" i="8"/>
  <c r="R157" i="8" s="1"/>
  <c r="P259" i="8"/>
  <c r="P157" i="8"/>
  <c r="AU101" i="1"/>
  <c r="BK259" i="8"/>
  <c r="J259" i="8" s="1"/>
  <c r="J127" i="8" s="1"/>
  <c r="R160" i="7"/>
  <c r="R124" i="7" s="1"/>
  <c r="T238" i="6"/>
  <c r="T142" i="6"/>
  <c r="BK142" i="6"/>
  <c r="J142" i="6" s="1"/>
  <c r="J97" i="6" s="1"/>
  <c r="P191" i="5"/>
  <c r="P133" i="5"/>
  <c r="AU98" i="1" s="1"/>
  <c r="T291" i="4"/>
  <c r="BK134" i="4"/>
  <c r="J134" i="4"/>
  <c r="J98" i="4" s="1"/>
  <c r="BK131" i="2"/>
  <c r="J131" i="2"/>
  <c r="BK246" i="3"/>
  <c r="J246" i="3" s="1"/>
  <c r="J105" i="3" s="1"/>
  <c r="J132" i="4"/>
  <c r="J97" i="4"/>
  <c r="J135" i="4"/>
  <c r="J99" i="4" s="1"/>
  <c r="BK134" i="5"/>
  <c r="J134" i="5"/>
  <c r="J97" i="5" s="1"/>
  <c r="J143" i="6"/>
  <c r="J98" i="6"/>
  <c r="BK238" i="6"/>
  <c r="J238" i="6" s="1"/>
  <c r="J101" i="6" s="1"/>
  <c r="J126" i="7"/>
  <c r="J98" i="7"/>
  <c r="J260" i="8"/>
  <c r="J128" i="8" s="1"/>
  <c r="J136" i="2"/>
  <c r="J99" i="2"/>
  <c r="J140" i="3"/>
  <c r="J99" i="3"/>
  <c r="BK158" i="8"/>
  <c r="J158" i="8" s="1"/>
  <c r="J97" i="8" s="1"/>
  <c r="J140" i="2"/>
  <c r="J101" i="2" s="1"/>
  <c r="J182" i="2"/>
  <c r="J106" i="2"/>
  <c r="BK291" i="4"/>
  <c r="J291" i="4" s="1"/>
  <c r="J109" i="4" s="1"/>
  <c r="BK191" i="5"/>
  <c r="J191" i="5"/>
  <c r="J103" i="5" s="1"/>
  <c r="BK160" i="7"/>
  <c r="J160" i="7"/>
  <c r="J102" i="7"/>
  <c r="BK122" i="9"/>
  <c r="J122" i="9" s="1"/>
  <c r="J97" i="9" s="1"/>
  <c r="F33" i="3"/>
  <c r="AZ96" i="1" s="1"/>
  <c r="BA94" i="1"/>
  <c r="W30" i="1" s="1"/>
  <c r="J33" i="2"/>
  <c r="AV95" i="1" s="1"/>
  <c r="AT95" i="1" s="1"/>
  <c r="AN95" i="1" s="1"/>
  <c r="F33" i="6"/>
  <c r="AZ99" i="1" s="1"/>
  <c r="J33" i="9"/>
  <c r="AV102" i="1"/>
  <c r="AT102" i="1" s="1"/>
  <c r="J33" i="5"/>
  <c r="AV98" i="1" s="1"/>
  <c r="AT98" i="1" s="1"/>
  <c r="J30" i="2"/>
  <c r="AG95" i="1"/>
  <c r="BD94" i="1"/>
  <c r="W33" i="1" s="1"/>
  <c r="J33" i="6"/>
  <c r="AV99" i="1"/>
  <c r="AT99" i="1" s="1"/>
  <c r="J33" i="3"/>
  <c r="AV96" i="1"/>
  <c r="AT96" i="1"/>
  <c r="J33" i="7"/>
  <c r="AV100" i="1" s="1"/>
  <c r="AT100" i="1" s="1"/>
  <c r="BB94" i="1"/>
  <c r="W31" i="1" s="1"/>
  <c r="F33" i="5"/>
  <c r="AZ98" i="1"/>
  <c r="F33" i="9"/>
  <c r="AZ102" i="1" s="1"/>
  <c r="F33" i="2"/>
  <c r="AZ95" i="1" s="1"/>
  <c r="J33" i="8"/>
  <c r="AV101" i="1" s="1"/>
  <c r="AT101" i="1" s="1"/>
  <c r="F33" i="8"/>
  <c r="AZ101" i="1"/>
  <c r="BC94" i="1"/>
  <c r="AY94" i="1"/>
  <c r="J33" i="4"/>
  <c r="AV97" i="1" s="1"/>
  <c r="AT97" i="1" s="1"/>
  <c r="F33" i="7"/>
  <c r="AZ100" i="1"/>
  <c r="F33" i="4"/>
  <c r="AZ97" i="1" s="1"/>
  <c r="BK136" i="3" l="1"/>
  <c r="J136" i="3" s="1"/>
  <c r="J30" i="3" s="1"/>
  <c r="AG96" i="1" s="1"/>
  <c r="T141" i="6"/>
  <c r="T131" i="4"/>
  <c r="T131" i="2"/>
  <c r="R141" i="6"/>
  <c r="J39" i="2"/>
  <c r="BK131" i="4"/>
  <c r="J131" i="4"/>
  <c r="J30" i="4" s="1"/>
  <c r="AG97" i="1" s="1"/>
  <c r="AN97" i="1" s="1"/>
  <c r="J96" i="2"/>
  <c r="BK124" i="7"/>
  <c r="J124" i="7"/>
  <c r="J96" i="7"/>
  <c r="BK157" i="8"/>
  <c r="J157" i="8" s="1"/>
  <c r="J30" i="8" s="1"/>
  <c r="AG101" i="1" s="1"/>
  <c r="AN101" i="1" s="1"/>
  <c r="BK141" i="6"/>
  <c r="J141" i="6"/>
  <c r="J96" i="6" s="1"/>
  <c r="BK121" i="9"/>
  <c r="J121" i="9"/>
  <c r="J96" i="9"/>
  <c r="BK133" i="5"/>
  <c r="J133" i="5"/>
  <c r="AN96" i="1"/>
  <c r="AU94" i="1"/>
  <c r="AZ94" i="1"/>
  <c r="W29" i="1"/>
  <c r="AW94" i="1"/>
  <c r="AK30" i="1"/>
  <c r="W32" i="1"/>
  <c r="AX94" i="1"/>
  <c r="J30" i="5"/>
  <c r="AG98" i="1"/>
  <c r="AN98" i="1"/>
  <c r="J96" i="3" l="1"/>
  <c r="J39" i="3"/>
  <c r="J39" i="5"/>
  <c r="J96" i="8"/>
  <c r="J39" i="4"/>
  <c r="J96" i="5"/>
  <c r="J96" i="4"/>
  <c r="J39" i="8"/>
  <c r="J30" i="6"/>
  <c r="AG99" i="1"/>
  <c r="AN99" i="1" s="1"/>
  <c r="J30" i="7"/>
  <c r="AG100" i="1"/>
  <c r="AN100" i="1"/>
  <c r="AV94" i="1"/>
  <c r="AK29" i="1"/>
  <c r="J30" i="9"/>
  <c r="AG102" i="1"/>
  <c r="AN102" i="1" s="1"/>
  <c r="J39" i="9" l="1"/>
  <c r="J39" i="7"/>
  <c r="J39" i="6"/>
  <c r="AG94" i="1"/>
  <c r="AK26" i="1"/>
  <c r="AK35" i="1" s="1"/>
  <c r="AT94" i="1"/>
  <c r="AN94" i="1" l="1"/>
</calcChain>
</file>

<file path=xl/sharedStrings.xml><?xml version="1.0" encoding="utf-8"?>
<sst xmlns="http://schemas.openxmlformats.org/spreadsheetml/2006/main" count="16093" uniqueCount="2739">
  <si>
    <t>Export Komplet</t>
  </si>
  <si>
    <t/>
  </si>
  <si>
    <t>2.0</t>
  </si>
  <si>
    <t>ZAMOK</t>
  </si>
  <si>
    <t>False</t>
  </si>
  <si>
    <t>{ad31b11a-e787-4360-bbd0-734dda69fb57}</t>
  </si>
  <si>
    <t>0,01</t>
  </si>
  <si>
    <t>21</t>
  </si>
  <si>
    <t>15</t>
  </si>
  <si>
    <t>REKAPITULACE ZAKÁZKY</t>
  </si>
  <si>
    <t>v ---  níže se nacházejí doplnkové a pomocné údaje k sestavám  --- v</t>
  </si>
  <si>
    <t>Návod na vyplnění</t>
  </si>
  <si>
    <t>0,001</t>
  </si>
  <si>
    <t>Kód:</t>
  </si>
  <si>
    <t>Revnicov</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</si>
  <si>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</si>
  <si>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Zakázka:</t>
  </si>
  <si>
    <t>Řevničov ON - oprava</t>
  </si>
  <si>
    <t>KSO:</t>
  </si>
  <si>
    <t>CC-CZ:</t>
  </si>
  <si>
    <t>Místo:</t>
  </si>
  <si>
    <t>žst. Řevničov</t>
  </si>
  <si>
    <t>Datum:</t>
  </si>
  <si>
    <t>7. 3. 2021</t>
  </si>
  <si>
    <t>Zadavatel:</t>
  </si>
  <si>
    <t>IČ:</t>
  </si>
  <si>
    <t>70994234</t>
  </si>
  <si>
    <t>Správa železnic, státní organizace</t>
  </si>
  <si>
    <t>DIČ:</t>
  </si>
  <si>
    <t>CZ70994234</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</si>
  <si>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</si>
  <si>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</si>
  <si>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</si>
  <si>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</si>
  <si>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</si>
  <si>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</si>
  <si>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</si>
  <si>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</si>
  <si>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</si>
  <si>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</si>
  <si>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</si>
  <si>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</si>
  <si>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</si>
  <si>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</si>
  <si>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</si>
  <si>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</si>
  <si>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</si>
  <si>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</si>
  <si>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</si>
  <si>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</si>
  <si>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</si>
  <si>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</si>
  <si>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</si>
  <si>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</si>
  <si>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</si>
  <si>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</si>
  <si>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</si>
  <si>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</si>
  <si>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</si>
  <si>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</si>
  <si>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</si>
  <si>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</si>
  <si>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</si>
  <si>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</si>
  <si>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</si>
  <si>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</si>
  <si>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</si>
  <si>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</si>
  <si>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</si>
  <si>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</si>
  <si>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</si>
  <si>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</si>
  <si>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</si>
  <si>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</si>
  <si>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</si>
  <si>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</si>
  <si>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</si>
  <si>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</si>
  <si>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</si>
  <si>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</si>
  <si>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</si>
  <si>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</si>
  <si>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001</t>
  </si>
  <si>
    <t>Oprava střechy</t>
  </si>
  <si>
    <t>STA</t>
  </si>
  <si>
    <t>1</t>
  </si>
  <si>
    <t>{c2dd1faf-e80b-459e-921e-a4e90e5a3d80}</t>
  </si>
  <si>
    <t>2</t>
  </si>
  <si>
    <t>002</t>
  </si>
  <si>
    <t>Oprava vnějšího pláště</t>
  </si>
  <si>
    <t>{56054341-1f2f-4e9f-a843-839732a26040}</t>
  </si>
  <si>
    <t>003</t>
  </si>
  <si>
    <t>Oprava zpevněných ploch</t>
  </si>
  <si>
    <t>{46c89705-5796-4e88-8180-921d2139dcea}</t>
  </si>
  <si>
    <t>004</t>
  </si>
  <si>
    <t>Oprava čekárny</t>
  </si>
  <si>
    <t>{7689c267-e242-4b94-a1b6-a6ec20400182}</t>
  </si>
  <si>
    <t>005</t>
  </si>
  <si>
    <t>Oprava zázemí pro dopravu</t>
  </si>
  <si>
    <t>{a64aad53-9064-4419-a40a-acbc22c3b778}</t>
  </si>
  <si>
    <t>006</t>
  </si>
  <si>
    <t>Oprava sklepních prostor</t>
  </si>
  <si>
    <t>{9fbd91a1-b5f0-4524-8927-b7735cbe0991}</t>
  </si>
  <si>
    <t>007</t>
  </si>
  <si>
    <t>Elektroinstalace a hromosvod (SEE)</t>
  </si>
  <si>
    <t>{f6b6e590-a5ee-49e2-b703-c61b220fb58a}</t>
  </si>
  <si>
    <t>008</t>
  </si>
  <si>
    <t>Vedlejší a ostatní náklady</t>
  </si>
  <si>
    <t>VON</t>
  </si>
  <si>
    <t>{8d80a40b-2f3e-4319-85e7-5b9a5c04d050}</t>
  </si>
  <si>
    <t>KRYCÍ LIST SOUPISU PRACÍ</t>
  </si>
  <si>
    <t>Objekt:</t>
  </si>
  <si>
    <t>001 - Oprava střechy</t>
  </si>
  <si>
    <t>REKAPITULACE ČLENĚNÍ SOUPISU PRACÍ</t>
  </si>
  <si>
    <t>Kód dílu - Popis</t>
  </si>
  <si>
    <t>Cena celkem [CZK]</t>
  </si>
  <si>
    <t>Náklady ze soupisu prací</t>
  </si>
  <si>
    <t>-1</t>
  </si>
  <si>
    <t>OST - Poznámky</t>
  </si>
  <si>
    <t>M -  Práce a dodávky M</t>
  </si>
  <si>
    <t xml:space="preserve">    58-M - Revize vyhrazených technických zařízení</t>
  </si>
  <si>
    <t>HSV - Práce a dodávky HSV</t>
  </si>
  <si>
    <t xml:space="preserve">    3 - Svislé a kompletní konstrukce</t>
  </si>
  <si>
    <t xml:space="preserve">    9 - Ostatní konstrukce a práce-bourání</t>
  </si>
  <si>
    <t xml:space="preserve">    997 -  Přesun sutě</t>
  </si>
  <si>
    <t xml:space="preserve">    998 - Přesun hmot</t>
  </si>
  <si>
    <t>PSV - Práce a dodávky PSV</t>
  </si>
  <si>
    <t xml:space="preserve">    742 -  Elektroinstalace</t>
  </si>
  <si>
    <t xml:space="preserve">    762 - Konstrukce tesařské</t>
  </si>
  <si>
    <t xml:space="preserve">    764 - Konstrukce klempířské</t>
  </si>
  <si>
    <t xml:space="preserve">    765 - Krytina skládaná</t>
  </si>
  <si>
    <t xml:space="preserve">    767 - Konstrukce zámečnické</t>
  </si>
  <si>
    <t xml:space="preserve">    783 -  Dokončovací práce</t>
  </si>
  <si>
    <t>SOUPIS PRACÍ</t>
  </si>
  <si>
    <t>PČ</t>
  </si>
  <si>
    <t>MJ</t>
  </si>
  <si>
    <t>Množství</t>
  </si>
  <si>
    <t>J.cena [CZK]</t>
  </si>
  <si>
    <t>Cenová soustava</t>
  </si>
  <si>
    <t>J. Nh [h]</t>
  </si>
  <si>
    <t>Nh celkem [h]</t>
  </si>
  <si>
    <t>J. hmotnost [t]</t>
  </si>
  <si>
    <t>Hmotnost celkem [t]</t>
  </si>
  <si>
    <t>J. suť [t]</t>
  </si>
  <si>
    <t>Suť Celkem [t]</t>
  </si>
  <si>
    <t>Náklady soupisu celkem</t>
  </si>
  <si>
    <t>OST</t>
  </si>
  <si>
    <t>Poznámky</t>
  </si>
  <si>
    <t>4</t>
  </si>
  <si>
    <t>ROZPOCET</t>
  </si>
  <si>
    <t>K</t>
  </si>
  <si>
    <t>000000002</t>
  </si>
  <si>
    <t>512</t>
  </si>
  <si>
    <t>-1499316037</t>
  </si>
  <si>
    <t>P</t>
  </si>
  <si>
    <t>Poznámka k položce:_x000D_
Zadání je zpracováno v rozsahu a podrobnosti zadávací dokumentace v rozsahu omezeném technickou zprávou._x000D_
_x000D_
Součástí položek jsou veškeré s nimi spojené práce, které jsou zapotřebí pro provedení kompletní dodávky díla, a to i když nejsou zvlášť uvedeny ve výkazu výměr. To znamená, že veškeré položky patrné zejména z technické zprávy a na ni navazujících částí výkazů je třeba v nabídkové ceně doplnit a ocenit jako kompletně vykonané práce vč materiálu, nářadí a strojů nutných k práci, tak aby bylo možné zakázku realizovat jako komplet "na klíč" i když tyto nejsou ve výkazu výměr vypsány zvlášť._x000D_
_x000D_
Pokud nejsou uvedeny montážní práce samostatně, je montáž součástí jednotkových cen!</t>
  </si>
  <si>
    <t>M</t>
  </si>
  <si>
    <t xml:space="preserve"> Práce a dodávky M</t>
  </si>
  <si>
    <t>3</t>
  </si>
  <si>
    <t>58-M</t>
  </si>
  <si>
    <t>Revize vyhrazených technických zařízení</t>
  </si>
  <si>
    <t>58030100R</t>
  </si>
  <si>
    <t>Revize spalinových cest dle zákona č. 320/2015 Sb., o hasičském záchranném sboru a zákona č. 133/1985 Sb., o požární ochraně</t>
  </si>
  <si>
    <t>soubor</t>
  </si>
  <si>
    <t>64</t>
  </si>
  <si>
    <t>-258570641</t>
  </si>
  <si>
    <t>Poznámka k položce:_x000D_
jedná se o revizi používaných 2 průduchů obsazeného bytu, které jsou nově vložkovány</t>
  </si>
  <si>
    <t>HSV</t>
  </si>
  <si>
    <t>Práce a dodávky HSV</t>
  </si>
  <si>
    <t>Svislé a kompletní konstrukce</t>
  </si>
  <si>
    <t>31427151R</t>
  </si>
  <si>
    <t>Přezdění nadstřešní části komínových těles z lícových cihel kompletní vč. krycích desek, spárování a ochr. nátěru</t>
  </si>
  <si>
    <t>m3</t>
  </si>
  <si>
    <t>561371119</t>
  </si>
  <si>
    <t>Poznámka k položce:_x000D_
budou ponechány vždy 2 dvouprůduchové komíny věží, ostatní se ruší bez náhrady. Přezděna bude vzhledem ke stavu celá nadstřešní část včetně části v půdním prostoru v celé výšce.</t>
  </si>
  <si>
    <t>VV</t>
  </si>
  <si>
    <t>4*1*0,5*2</t>
  </si>
  <si>
    <t>31427151R2</t>
  </si>
  <si>
    <t>Přezdění podstřešní části komínových těles z plných cihel kompletní vč. spárování a povrchové úpravy</t>
  </si>
  <si>
    <t>-820364337</t>
  </si>
  <si>
    <t>4*1*0,5*3,5</t>
  </si>
  <si>
    <t>5</t>
  </si>
  <si>
    <t>31638111R</t>
  </si>
  <si>
    <t>Zabezpečení komínových těles betonovým límcem po odbourání nadstřešní části v prostoru půdy</t>
  </si>
  <si>
    <t>kus</t>
  </si>
  <si>
    <t>2049618954</t>
  </si>
  <si>
    <t>Poznámka k položce:_x000D_
Rušené komíny budou s kompletně zabetonovanou hlavou, nové komíny budou zpevněny pro vyzdívku nového zdiva</t>
  </si>
  <si>
    <t>9</t>
  </si>
  <si>
    <t>Ostatní konstrukce a práce-bourání</t>
  </si>
  <si>
    <t>6</t>
  </si>
  <si>
    <t>000000004</t>
  </si>
  <si>
    <t xml:space="preserve">D+M doplňků střechy vč. povrchové úpravy - konzole, antény, průchodky, držáky aj. vč. demontáže stávajících </t>
  </si>
  <si>
    <t>kpl</t>
  </si>
  <si>
    <t>1255256829</t>
  </si>
  <si>
    <t>7</t>
  </si>
  <si>
    <t>99701301R</t>
  </si>
  <si>
    <t>Vyklizení suti a komunálního odpadu včetně rozřezání stávajících kójí z prostorů přes 15 m2 s naložením, odvozem a likvidací</t>
  </si>
  <si>
    <t>2089820628</t>
  </si>
  <si>
    <t>Poznámka k položce:_x000D_
jedná se o velkoobjemové vyklizení a vyčištění půdního prostoru</t>
  </si>
  <si>
    <t>8</t>
  </si>
  <si>
    <t>977331113</t>
  </si>
  <si>
    <t>Frézování hloubky do 30 mm komínového průduchu z cihel plných pálených</t>
  </si>
  <si>
    <t>m</t>
  </si>
  <si>
    <t>-149814288</t>
  </si>
  <si>
    <t>2*14"obsazený byt"</t>
  </si>
  <si>
    <t>953845214</t>
  </si>
  <si>
    <t>Vyvložkování stávajícího komínového tělesa nerezovými vložkami ohebnými D do 200 mm v 3 m</t>
  </si>
  <si>
    <t>171393156</t>
  </si>
  <si>
    <t>Poznámka k položce:_x000D_
jedná se o kompletní práce včetně ukončení komínového tělesa, sopouchu s dopojením spotřebiče /topidla/, revizní uzávěry, kondenzátní jímky a nutné manipulační otvory včetně zapravení a povrchové úpravy_x000D_
_x000D_
vyvložkován bude pouze aktivní průduch dle vyjádření místního správce</t>
  </si>
  <si>
    <t>10</t>
  </si>
  <si>
    <t>953845224</t>
  </si>
  <si>
    <t>Příplatek k vyvložkování komínového průduchu nerezovými vložkami ohebnými D do 200 mm ZKD 1m výšky</t>
  </si>
  <si>
    <t>-1361360369</t>
  </si>
  <si>
    <t>2*11</t>
  </si>
  <si>
    <t>11</t>
  </si>
  <si>
    <t>962032631</t>
  </si>
  <si>
    <t>Bourání zdiva komínového nad střechou z cihel na MV nebo MVC</t>
  </si>
  <si>
    <t>204796007</t>
  </si>
  <si>
    <t>4+7"přezdívané komíny"</t>
  </si>
  <si>
    <t>3*0,6*0,6*3"střed - rušené komíny"</t>
  </si>
  <si>
    <t>1,4*0,5*3"věž - rušený komín"</t>
  </si>
  <si>
    <t>Součet</t>
  </si>
  <si>
    <t>12</t>
  </si>
  <si>
    <t>976047231</t>
  </si>
  <si>
    <t>Vybourání betonových nebo ŽB krycích desek</t>
  </si>
  <si>
    <t>m2</t>
  </si>
  <si>
    <t>1740899879</t>
  </si>
  <si>
    <t>1,6*0,7+4*1,2*0,7+3*0,8*0,8</t>
  </si>
  <si>
    <t>997</t>
  </si>
  <si>
    <t xml:space="preserve"> Přesun sutě</t>
  </si>
  <si>
    <t>13</t>
  </si>
  <si>
    <t>997013113</t>
  </si>
  <si>
    <t>Vnitrostaveništní doprava suti a vybouraných hmot pro budovy v do 12 m</t>
  </si>
  <si>
    <t>t</t>
  </si>
  <si>
    <t>11392103</t>
  </si>
  <si>
    <t>14</t>
  </si>
  <si>
    <t>997013501</t>
  </si>
  <si>
    <t>Odvoz suti na skládku a vybouraných hmot nebo meziskládku do 1 km se složením</t>
  </si>
  <si>
    <t>609577324</t>
  </si>
  <si>
    <t>997013509</t>
  </si>
  <si>
    <t>Příplatek k odvozu suti a vybouraných hmot na skládku ZKD 1 km přes 1 km</t>
  </si>
  <si>
    <t>799233762</t>
  </si>
  <si>
    <t>52,464*19 'Přepočtené koeficientem množství</t>
  </si>
  <si>
    <t>16</t>
  </si>
  <si>
    <t>99701350R</t>
  </si>
  <si>
    <t>Odvoz výzisku z železného šrotu na místo určené objednatelem do 150 km se složením</t>
  </si>
  <si>
    <t>-730836665</t>
  </si>
  <si>
    <t>Poznámka k položce:_x000D_
Železný šrot bude odvezen a složen dle pokynů zástupce investora do sběrného místa smluvního odběratele kovového šrotu. _x000D_
_x000D_
Samotný železný šrot je majetkem investora. _x000D_
_x000D_
Hospodaření s vyzískaným materiálem (mimo odpad) bude prováděno v souladu se Směrnicí SŽDC č. 42 ze dne 7.1.2013.</t>
  </si>
  <si>
    <t>17</t>
  </si>
  <si>
    <t>997013801</t>
  </si>
  <si>
    <t>Poplatek za uložení stavebního betonového odpadu na skládce (skládkovné)</t>
  </si>
  <si>
    <t>376202332</t>
  </si>
  <si>
    <t>18</t>
  </si>
  <si>
    <t>997013803</t>
  </si>
  <si>
    <t>Poplatek za uložení stavebního odpadu z keramických materiálů na skládce (skládkovné)</t>
  </si>
  <si>
    <t>576972351</t>
  </si>
  <si>
    <t>19</t>
  </si>
  <si>
    <t>997013811</t>
  </si>
  <si>
    <t>Poplatek za uložení stavebního dřevěného odpadu na skládce (skládkovné)</t>
  </si>
  <si>
    <t>2047225816</t>
  </si>
  <si>
    <t>20</t>
  </si>
  <si>
    <t>997013814</t>
  </si>
  <si>
    <t>Poplatek za uložení na skládce (skládkovné) stavebního odpadu izolací kód odpadu 17 06 04</t>
  </si>
  <si>
    <t>-526997164</t>
  </si>
  <si>
    <t>997013831</t>
  </si>
  <si>
    <t>Poplatek za uložení stavebního směsného odpadu na skládce (skládkovné)</t>
  </si>
  <si>
    <t>-305280430</t>
  </si>
  <si>
    <t>52,432-3,786-1,126-26,046-16,411-4,101</t>
  </si>
  <si>
    <t>998</t>
  </si>
  <si>
    <t>Přesun hmot</t>
  </si>
  <si>
    <t>22</t>
  </si>
  <si>
    <t>998011002</t>
  </si>
  <si>
    <t>Přesun hmot pro budovy zděné v do 12 m</t>
  </si>
  <si>
    <t>-723958395</t>
  </si>
  <si>
    <t>PSV</t>
  </si>
  <si>
    <t>Práce a dodávky PSV</t>
  </si>
  <si>
    <t>742</t>
  </si>
  <si>
    <t xml:space="preserve"> Elektroinstalace</t>
  </si>
  <si>
    <t>23</t>
  </si>
  <si>
    <t>742420021</t>
  </si>
  <si>
    <t>Montáž společné televizní antény antenního stožáru včetně upevňovacího materiálu</t>
  </si>
  <si>
    <t>-1166105459</t>
  </si>
  <si>
    <t>24</t>
  </si>
  <si>
    <t>31674068R</t>
  </si>
  <si>
    <t>stožár anténní Pz v 3m</t>
  </si>
  <si>
    <t>32</t>
  </si>
  <si>
    <t>-1970331918</t>
  </si>
  <si>
    <t>25</t>
  </si>
  <si>
    <t>74242002R</t>
  </si>
  <si>
    <t>Přemístění a dopojení všech stávajících funkčních antén, parabol a ostatních konstrukcí na nové centrální anténní stožáry</t>
  </si>
  <si>
    <t>-1721125135</t>
  </si>
  <si>
    <t>762</t>
  </si>
  <si>
    <t>Konstrukce tesařské</t>
  </si>
  <si>
    <t>26</t>
  </si>
  <si>
    <t>762081351</t>
  </si>
  <si>
    <t>Vyrovnání a příprava st. krovů pro novou krytinu</t>
  </si>
  <si>
    <t>-1523111126</t>
  </si>
  <si>
    <t>18*16+18*14"kraje"</t>
  </si>
  <si>
    <t>27*14"střed"</t>
  </si>
  <si>
    <t>27</t>
  </si>
  <si>
    <t>76233213R</t>
  </si>
  <si>
    <t>Výměna poškozených nosných částí krovů včetně profilace dle stávajícího vzhledu</t>
  </si>
  <si>
    <t>842871626</t>
  </si>
  <si>
    <t>918*0,3"předpoklad výměny do 30%"</t>
  </si>
  <si>
    <t>28</t>
  </si>
  <si>
    <t>762341811</t>
  </si>
  <si>
    <t>Demontáž bednění střech z prken</t>
  </si>
  <si>
    <t>-237591605</t>
  </si>
  <si>
    <t>16*16+14*15,7"kraje"</t>
  </si>
  <si>
    <t>14*23,5+15,4"střed"</t>
  </si>
  <si>
    <t>29</t>
  </si>
  <si>
    <t>762341210</t>
  </si>
  <si>
    <t>Montáž bednění střech rovných a šikmých sklonu do 60° z hrubých prken na sraz</t>
  </si>
  <si>
    <t>-973259557</t>
  </si>
  <si>
    <t>820,2-294,12"odpočet přesahů a přístřešku z palubek"</t>
  </si>
  <si>
    <t>30</t>
  </si>
  <si>
    <t>60515111</t>
  </si>
  <si>
    <t>řezivo jehličnaté boční prkno jakost I.-II. 2-3cm</t>
  </si>
  <si>
    <t>574030747</t>
  </si>
  <si>
    <t>820,2*0,02500</t>
  </si>
  <si>
    <t>20,505*1,1 'Přepočtené koeficientem množství</t>
  </si>
  <si>
    <t>31</t>
  </si>
  <si>
    <t>762341260</t>
  </si>
  <si>
    <t>Montáž bednění střech rovných a šikmých sklonu do 60° z palubek</t>
  </si>
  <si>
    <t>98799893</t>
  </si>
  <si>
    <t>2*14*1,5+2*15,7*1,8+2*16*1,8+2*16*1,5"přesahy kraje"</t>
  </si>
  <si>
    <t>2*25*1,8"přesahy střed"</t>
  </si>
  <si>
    <t>61191184</t>
  </si>
  <si>
    <t>palubky SM 25x146mm A/B</t>
  </si>
  <si>
    <t>-685893058</t>
  </si>
  <si>
    <t>294,12*1,1 'Přepočtené koeficientem množství</t>
  </si>
  <si>
    <t>33</t>
  </si>
  <si>
    <t>762343811</t>
  </si>
  <si>
    <t>Demontáž štítových říms, včetně kostry, krajnice a závětrného prkna, z prken hrubých, hoblovaných tl. do 32 mm</t>
  </si>
  <si>
    <t>1016516932</t>
  </si>
  <si>
    <t>(2*14+2*12+2*16+7)*0,2"štítová prkna"</t>
  </si>
  <si>
    <t>34</t>
  </si>
  <si>
    <t>762341650</t>
  </si>
  <si>
    <t>Bednění a laťování montáž bednění štítových okapových říms, krajnic, závětrných prken a žaluzií ve spádu nebo rovnoběžně s okapem z prken hoblovaných</t>
  </si>
  <si>
    <t>729767211</t>
  </si>
  <si>
    <t>35</t>
  </si>
  <si>
    <t>605151210</t>
  </si>
  <si>
    <t>řezivo jehličnaté boční prkno hoblované a profilované dle stávajícího vzhledu jakost I.-II. tl. 4 - 6 cm</t>
  </si>
  <si>
    <t>-2076591792</t>
  </si>
  <si>
    <t>18,2*0,06</t>
  </si>
  <si>
    <t>1,092*1,1 'Přepočtené koeficientem množství</t>
  </si>
  <si>
    <t>36</t>
  </si>
  <si>
    <t>762083122</t>
  </si>
  <si>
    <t>Impregnace řeziva proti dřevokaznému hmyzu, houbám a plísním máčením třída ohrožení 3 a 4</t>
  </si>
  <si>
    <t>-417625998</t>
  </si>
  <si>
    <t>22,556+323,532*0,025+1,201</t>
  </si>
  <si>
    <t>37</t>
  </si>
  <si>
    <t>762342214</t>
  </si>
  <si>
    <t>Montáž laťování na střechách jednoduchých sklonu do 60° osové vzdálenosti do 360 mm</t>
  </si>
  <si>
    <t>614149226</t>
  </si>
  <si>
    <t>38</t>
  </si>
  <si>
    <t>605141140</t>
  </si>
  <si>
    <t>řezivo jehličnaté,střešní latě impregnované dl 4 - 5 m</t>
  </si>
  <si>
    <t>197433369</t>
  </si>
  <si>
    <t>(35*15,7+40*16)*0,04*0,06"kraje"</t>
  </si>
  <si>
    <t>35*23,5*0,04*0,06"střed"</t>
  </si>
  <si>
    <t>4,829*1,1 'Přepočtené koeficientem množství</t>
  </si>
  <si>
    <t>39</t>
  </si>
  <si>
    <t>762342441</t>
  </si>
  <si>
    <t>Montáž lišt trojúhelníkových nebo kontralatí na střechách sklonu do 60°</t>
  </si>
  <si>
    <t>-1756951917</t>
  </si>
  <si>
    <t>40</t>
  </si>
  <si>
    <t>-275418791</t>
  </si>
  <si>
    <t>918*0,06*0,06</t>
  </si>
  <si>
    <t>3,305*1,1 'Přepočtené koeficientem množství</t>
  </si>
  <si>
    <t>41</t>
  </si>
  <si>
    <t>762395000</t>
  </si>
  <si>
    <t>Spojovací prostředky pro montáž krovu, bednění, laťování, světlíky, klíny</t>
  </si>
  <si>
    <t>526118032</t>
  </si>
  <si>
    <t>31,845+5,312+3,636</t>
  </si>
  <si>
    <t>42</t>
  </si>
  <si>
    <t>998762202</t>
  </si>
  <si>
    <t>Přesun hmot procentní pro kce tesařské v objektech v do 12 m</t>
  </si>
  <si>
    <t>%</t>
  </si>
  <si>
    <t>687369911</t>
  </si>
  <si>
    <t>764</t>
  </si>
  <si>
    <t>Konstrukce klempířské</t>
  </si>
  <si>
    <t>43</t>
  </si>
  <si>
    <t>764001841</t>
  </si>
  <si>
    <t>Demontáž krytiny ze šablon do suti</t>
  </si>
  <si>
    <t>-1981807439</t>
  </si>
  <si>
    <t>44</t>
  </si>
  <si>
    <t>76411165R</t>
  </si>
  <si>
    <t>Krytina střechy rovné z taškových tabulí z Pz plechu s povrchovou úpravou (poplastovaný plech) sklonu do 60°</t>
  </si>
  <si>
    <t>1775773279</t>
  </si>
  <si>
    <t>Poznámka k položce:_x000D_
Tl. plechu 0,6 mm -  varianta STRONG odolná proti prošlápnutí a krupobití, povrchová úprava ELITE, Předpokládaná barva 088 břidlicově šedá matná, kód barvy BRSE, NCS S 7005-B20G, RAL 7016, struktura jemně strukturovaná._x000D_
_x000D_
Barva bude finálně odsouhlasena na základě předložení vzorníku zástupcem ivestora na místě!</t>
  </si>
  <si>
    <t>45</t>
  </si>
  <si>
    <t>55350119</t>
  </si>
  <si>
    <t>taška větrací univerzální pro profilované krytiny 200cm2</t>
  </si>
  <si>
    <t>1417656298</t>
  </si>
  <si>
    <t>Poznámka k položce:_x000D_
jedná se o zajištění odvětrání půdního prostoru, předpoklad umístění střední část, větrací taška bude dopojena s odvětráním až do půdního prostoru s doplněním větrací mřížky proti vniknutí škůdců v prostoru půdy._x000D_
_x000D_
Příslušenství k taškovým tabulím nebo hladké drážkové falcované krytině, povrch Elite nebo Durafrost_x000D_
_x000D_
Předpokládaná barva  Předpokládaná barva 088 břidlicově šedá matná, kód barvy BRSE, NCS S 7005-B20G, RAL 7016, struktura jemně strukturovaná,  barva bude finálně odsouhlasena na základě předložení vzorníku zástupcem ivestora na místě.</t>
  </si>
  <si>
    <t>2*4"věže"</t>
  </si>
  <si>
    <t>6"střed"</t>
  </si>
  <si>
    <t>46</t>
  </si>
  <si>
    <t>764002841</t>
  </si>
  <si>
    <t>Demontáž oplechování horních ploch zdí a nadezdívek do suti</t>
  </si>
  <si>
    <t>2006852845</t>
  </si>
  <si>
    <t>2*2+2*1"světlík"</t>
  </si>
  <si>
    <t>47</t>
  </si>
  <si>
    <t>764214609</t>
  </si>
  <si>
    <t>Oplechování horních ploch a atik bez rohů z Pz s povrch úpravou mechanicky kotvené rš 800 mm</t>
  </si>
  <si>
    <t>66111200</t>
  </si>
  <si>
    <t>48</t>
  </si>
  <si>
    <t>764001861</t>
  </si>
  <si>
    <t>Demontáž hřebene z hřebenáčů do suti</t>
  </si>
  <si>
    <t>-1506869296</t>
  </si>
  <si>
    <t>15,7+23,5+2*6,3+16+3</t>
  </si>
  <si>
    <t>49</t>
  </si>
  <si>
    <t>764211625</t>
  </si>
  <si>
    <t>Oplechování větraného hřebene s větracím pásem z Pz s povrchovou úpravou (poplastovaný plech) rš 400 mm</t>
  </si>
  <si>
    <t>713526721</t>
  </si>
  <si>
    <t>Poznámka k položce:_x000D_
Příslušenství k taškovým tabulím nebo hladké drážkové falcované krytině, povrch Elite nebo Durafrost_x000D_
_x000D_
Předpokládaná barva 088 břidlicově šedá matná, kód barvy BRSE, NCS S 7005-B20G, RAL 7016, struktura jemně strukturovaná,  barva bude finálně odsouhlasena na základě předložení vzorníku zástupcem ivestora na místě.</t>
  </si>
  <si>
    <t>50</t>
  </si>
  <si>
    <t>764001891</t>
  </si>
  <si>
    <t>Demontáž úžlabí do suti</t>
  </si>
  <si>
    <t>2085900522</t>
  </si>
  <si>
    <t>4*8,6+2*6</t>
  </si>
  <si>
    <t>51</t>
  </si>
  <si>
    <t>76421260R</t>
  </si>
  <si>
    <t>Oplechování úžlabí z Pz s povrchovou úpravou rš 500 mm</t>
  </si>
  <si>
    <t>939837800</t>
  </si>
  <si>
    <t>52</t>
  </si>
  <si>
    <t>764002801</t>
  </si>
  <si>
    <t>Demontáž závětrné lišty do suti</t>
  </si>
  <si>
    <t>-835090833</t>
  </si>
  <si>
    <t>2*14+2*12+2*16+7</t>
  </si>
  <si>
    <t>53</t>
  </si>
  <si>
    <t>764212635</t>
  </si>
  <si>
    <t>Oplechování štítu závětrnou lištou z Pz s povrchovou úpravou (poplastovaný plech) rš 400 mm</t>
  </si>
  <si>
    <t>-243460016</t>
  </si>
  <si>
    <t>54</t>
  </si>
  <si>
    <t>764002812</t>
  </si>
  <si>
    <t>Demontáž okapového plechu do suti v krytině skládané</t>
  </si>
  <si>
    <t>816669328</t>
  </si>
  <si>
    <t>2*15,7+4*7+16+14</t>
  </si>
  <si>
    <t>55</t>
  </si>
  <si>
    <t>76421266R</t>
  </si>
  <si>
    <t>Oplechování rovné okapové hrany z Pz s povrchovou úpravou (poplastovaný plech) rš 400 mm</t>
  </si>
  <si>
    <t>1679794364</t>
  </si>
  <si>
    <t>56</t>
  </si>
  <si>
    <t>764001801</t>
  </si>
  <si>
    <t>Demontáž podkladního plechu do suti</t>
  </si>
  <si>
    <t>323796812</t>
  </si>
  <si>
    <t>57</t>
  </si>
  <si>
    <t>764011615</t>
  </si>
  <si>
    <t>Podkladní plech z Pz s upraveným povrchem rš 400 mm</t>
  </si>
  <si>
    <t>-38981495</t>
  </si>
  <si>
    <t>58</t>
  </si>
  <si>
    <t>764002821</t>
  </si>
  <si>
    <t>Demontáž střešního výlezu do suti</t>
  </si>
  <si>
    <t>-865124725</t>
  </si>
  <si>
    <t>59</t>
  </si>
  <si>
    <t>764213652.1</t>
  </si>
  <si>
    <t>Střešní výlez rozměru 600 x 600 mm, střechy s krytinou skládanou nebo plechovou</t>
  </si>
  <si>
    <t>-2050551078</t>
  </si>
  <si>
    <t>4"ponechávané komíny"</t>
  </si>
  <si>
    <t>3"stožáry pro antény"</t>
  </si>
  <si>
    <t>60</t>
  </si>
  <si>
    <t>764002871</t>
  </si>
  <si>
    <t>Demontáž lemování zdí do suti</t>
  </si>
  <si>
    <t>1229833092</t>
  </si>
  <si>
    <t>2*14"střed"</t>
  </si>
  <si>
    <t>61</t>
  </si>
  <si>
    <t>764311604</t>
  </si>
  <si>
    <t>Lemování rovných zdí střech z Pz s povrchovou úpravou rš 330 mm</t>
  </si>
  <si>
    <t>-800240551</t>
  </si>
  <si>
    <t>62</t>
  </si>
  <si>
    <t>764002881</t>
  </si>
  <si>
    <t>Demontáž lemování střešních prostupů do suti</t>
  </si>
  <si>
    <t>-2037718745</t>
  </si>
  <si>
    <t>(3,8+4*3+3*2,4)*0,5"komíny"</t>
  </si>
  <si>
    <t>63</t>
  </si>
  <si>
    <t>764314612</t>
  </si>
  <si>
    <t>Lemování prostupů střech s krytinou skládanou nebo plechovou z Pz s povrchovou úpravou</t>
  </si>
  <si>
    <t>-116457282</t>
  </si>
  <si>
    <t>4*3*0,5"ponechávané komíny"</t>
  </si>
  <si>
    <t>764003801</t>
  </si>
  <si>
    <t>Demontáž lemování trub, konzol, držáků, ventilačních nástavců a jiných kusových prvků do suti</t>
  </si>
  <si>
    <t>-346698516</t>
  </si>
  <si>
    <t>65</t>
  </si>
  <si>
    <t>764315621</t>
  </si>
  <si>
    <t>Lemování trub, konzol,držáků z Pz s povrch úpravou (poplastovaný plech) střech s krytinou skládanou D do 75 mm</t>
  </si>
  <si>
    <t>-2118551701</t>
  </si>
  <si>
    <t>66</t>
  </si>
  <si>
    <t>764004801</t>
  </si>
  <si>
    <t>Demontáž podokapního žlabu do suti</t>
  </si>
  <si>
    <t>-1305943449</t>
  </si>
  <si>
    <t>67</t>
  </si>
  <si>
    <t>764541305</t>
  </si>
  <si>
    <t>Žlab podokapní půlkruhový z TiZn plechu rš 330 mm</t>
  </si>
  <si>
    <t>1269451890</t>
  </si>
  <si>
    <t>68</t>
  </si>
  <si>
    <t>764541346</t>
  </si>
  <si>
    <t>Kotlík oválný (trychtýřový) pro podokapní žlaby z TiZn plechu 330/100 mm</t>
  </si>
  <si>
    <t>817415909</t>
  </si>
  <si>
    <t>69</t>
  </si>
  <si>
    <t>55350174</t>
  </si>
  <si>
    <t>Lapač listí plast 103mm univerzální</t>
  </si>
  <si>
    <t>1023935189</t>
  </si>
  <si>
    <t>70</t>
  </si>
  <si>
    <t>764213456</t>
  </si>
  <si>
    <t>Sněhový zachytávač krytiny z Pz plechu s upraveným povrchem průběžný dvoutrubkový</t>
  </si>
  <si>
    <t>1727518925</t>
  </si>
  <si>
    <t>71</t>
  </si>
  <si>
    <t>764316643</t>
  </si>
  <si>
    <t>Větrací komínek izolovaný s průchodkou na skládané krytině z taškových tabulí s povrch. úpravou (poplastovaný plech) D 110mm</t>
  </si>
  <si>
    <t>2040966133</t>
  </si>
  <si>
    <t>72</t>
  </si>
  <si>
    <t>998764202</t>
  </si>
  <si>
    <t>Přesun hmot procentní pro konstrukce klempířské v objektech v do 12 m</t>
  </si>
  <si>
    <t>-1648135456</t>
  </si>
  <si>
    <t>765</t>
  </si>
  <si>
    <t>Krytina skládaná</t>
  </si>
  <si>
    <t>73</t>
  </si>
  <si>
    <t>765191901</t>
  </si>
  <si>
    <t>Demontáž pojistné hydroizolace kladené ve sklonu do 30° vícevrstvé kompletní</t>
  </si>
  <si>
    <t>-529796061</t>
  </si>
  <si>
    <t>74</t>
  </si>
  <si>
    <t>765191023</t>
  </si>
  <si>
    <t>Montáž pojistné hydroizolační fólie kladené ve sklonu přes 20° s lepenými spoji na bednění</t>
  </si>
  <si>
    <t>1813606940</t>
  </si>
  <si>
    <t>75</t>
  </si>
  <si>
    <t>63150819.ISV</t>
  </si>
  <si>
    <t>TYVEK SOLID, 50 000 × 1500mm, role 75 m2, kontaktní pojistná hydroizolace určená pro šikmé střechy a aplikaci na bednění.</t>
  </si>
  <si>
    <t>-1449534640</t>
  </si>
  <si>
    <t>820,2*1,15 'Přepočtené koeficientem množství</t>
  </si>
  <si>
    <t>76</t>
  </si>
  <si>
    <t>765113121</t>
  </si>
  <si>
    <t>Okapová hrana s větrací mřížkou jednoduchou</t>
  </si>
  <si>
    <t>1268151010</t>
  </si>
  <si>
    <t>77</t>
  </si>
  <si>
    <t>998765202</t>
  </si>
  <si>
    <t>Přesun hmot procentní pro krytiny skládané v objektech v do 12 m</t>
  </si>
  <si>
    <t>1680651833</t>
  </si>
  <si>
    <t>767</t>
  </si>
  <si>
    <t>Konstrukce zámečnické</t>
  </si>
  <si>
    <t>78</t>
  </si>
  <si>
    <t>767851104</t>
  </si>
  <si>
    <t>Montáž lávek komínových - kompletní celé lávky</t>
  </si>
  <si>
    <t>606885454</t>
  </si>
  <si>
    <t>4*2"komíny"</t>
  </si>
  <si>
    <t>3*2"antény"</t>
  </si>
  <si>
    <t>79</t>
  </si>
  <si>
    <t>62866423R</t>
  </si>
  <si>
    <t>komínová lávka kompletní vč. povrchové úpravy a zábradlí</t>
  </si>
  <si>
    <t>1370104794</t>
  </si>
  <si>
    <t>Poznámka k položce:_x000D_
Systémová komínová lávka k taškovým tabulím</t>
  </si>
  <si>
    <t>80</t>
  </si>
  <si>
    <t>998767202</t>
  </si>
  <si>
    <t>Přesun hmot procentní pro zámečnické konstrukce v objektech v do 12 m</t>
  </si>
  <si>
    <t>-989486527</t>
  </si>
  <si>
    <t>783</t>
  </si>
  <si>
    <t xml:space="preserve"> Dokončovací práce</t>
  </si>
  <si>
    <t>81</t>
  </si>
  <si>
    <t>783201201</t>
  </si>
  <si>
    <t>Obroušení tesařských konstrukcí před provedením nátěru</t>
  </si>
  <si>
    <t>-333434648</t>
  </si>
  <si>
    <t>820,2"plné vazby ponechávané"</t>
  </si>
  <si>
    <t>-820,2*0,4"odpočet měněných konstrukcí"</t>
  </si>
  <si>
    <t>82</t>
  </si>
  <si>
    <t>783201201.1</t>
  </si>
  <si>
    <t>Příprava podkladu tesařských konstrukcí před provedením nátěru broušení s opálením všech stávajících vrstev</t>
  </si>
  <si>
    <t>-176254394</t>
  </si>
  <si>
    <t>294,12"plné vazby - přesahy"</t>
  </si>
  <si>
    <t>83</t>
  </si>
  <si>
    <t>783201401</t>
  </si>
  <si>
    <t>Příprava podkladu tesařských konstrukcí před provedením nátěru ometení</t>
  </si>
  <si>
    <t>1300933323</t>
  </si>
  <si>
    <t>820,2-294,12"plné vazby - bez přesahů, komplet střecha"</t>
  </si>
  <si>
    <t>294,12*1,35"plné vazby přesahy včetně palubek"</t>
  </si>
  <si>
    <t>84</t>
  </si>
  <si>
    <t>783213121</t>
  </si>
  <si>
    <t>Napouštěcí dvojnásobný syntetický fungicidní nátěr tesařských konstrukcí zabudovaných do konstrukce</t>
  </si>
  <si>
    <t>344107135</t>
  </si>
  <si>
    <t>820,2"plné vazby komplet střecha (palubky a nově dodávané kce jsou impregnovány v rámci oddílu tesařských kcí"</t>
  </si>
  <si>
    <t>85</t>
  </si>
  <si>
    <t>783218111.1</t>
  </si>
  <si>
    <t>Lazurovací nátěr tesařských konstrukcí dvojnásobný syntetický</t>
  </si>
  <si>
    <t>1925150451</t>
  </si>
  <si>
    <t>Poznámka k položce:_x000D_
Ref. Xyladecor Oversol</t>
  </si>
  <si>
    <t>294,12*1,35"plné vazby - přesahy včetně palubek"</t>
  </si>
  <si>
    <t>86</t>
  </si>
  <si>
    <t>783201821</t>
  </si>
  <si>
    <t>Odstranění nátěrů ze zámečnických konstrukcí opálením s obroušením všech vrstev</t>
  </si>
  <si>
    <t>-1309588408</t>
  </si>
  <si>
    <t>20"doplňkové kovové kce"</t>
  </si>
  <si>
    <t>87</t>
  </si>
  <si>
    <t>783221112.1</t>
  </si>
  <si>
    <t>Nátěry syntetické KDK barva dražší matný povrch 1x antikorozní, 1x základní, 2x email</t>
  </si>
  <si>
    <t>47157709</t>
  </si>
  <si>
    <t>Poznámka k položce:_x000D_
(Dvířka rozvodnic, větracích dvířek a ostatních prvků na fasádě) vč.bezpečnostních označení</t>
  </si>
  <si>
    <t>002 - Oprava vnějšího pláště</t>
  </si>
  <si>
    <t xml:space="preserve">    6 - Úpravy povrchů, podlahy a osazování výplní</t>
  </si>
  <si>
    <t xml:space="preserve">    8 - Trubní vedení</t>
  </si>
  <si>
    <t xml:space="preserve">    9 - Ostatní konstrukce a práce, bourání</t>
  </si>
  <si>
    <t xml:space="preserve">    997 - Přesun sutě</t>
  </si>
  <si>
    <t xml:space="preserve">    741 - Elektroinstalace</t>
  </si>
  <si>
    <t xml:space="preserve">    742 - Elektroinstalace - slaboproud - příprava kamery</t>
  </si>
  <si>
    <t xml:space="preserve">    748 - Elektromontáže - osvětlovací zařízení a svítidla</t>
  </si>
  <si>
    <t xml:space="preserve">    766 - Konstrukce truhlářské</t>
  </si>
  <si>
    <t xml:space="preserve">    782 - Dokončovací práce - obklady z kamene</t>
  </si>
  <si>
    <t xml:space="preserve">    783 - Dokončovací práce - nátěry</t>
  </si>
  <si>
    <t xml:space="preserve">    786 - Dokončovací práce - čalounické úpravy</t>
  </si>
  <si>
    <t>22-M - Montáže oznam. a zabezp. zařízení</t>
  </si>
  <si>
    <t>O01 - Mobiliář</t>
  </si>
  <si>
    <t>-727168203</t>
  </si>
  <si>
    <t>34227224R</t>
  </si>
  <si>
    <t>Zednické přípomoci k výměně oken a dveří kompletní - dozdívky po dvojitých špaletových oknech a dveřích, omítky, povrchové úpravy vč. začištění vnitřní i vnější strany aj.</t>
  </si>
  <si>
    <t>1613190698</t>
  </si>
  <si>
    <t>Poznámka k položce:_x000D_
Pozor - změna typu oken, nutno přizpůsobit otvor pro nová zdvojená okna dle situace po vybourání původních dvojitých špaletových oken!</t>
  </si>
  <si>
    <t>59"okna"</t>
  </si>
  <si>
    <t>7"dveře"</t>
  </si>
  <si>
    <t>34623432R</t>
  </si>
  <si>
    <t>Úprava, případně obnovení sklepních oken a příprava pro osazení průvětrníků - dobetonování, dozdívky, povrchová úprava aj. - dle situace na místě</t>
  </si>
  <si>
    <t>-40739076</t>
  </si>
  <si>
    <t>Poznámka k položce:_x000D_
Jedná se o kompletní práce vč. dobetonávky a  přípravy pro osazení roštů anglických dvorků - rošty anglických dvorků jsou součástí oddílu zpevněné plochy.</t>
  </si>
  <si>
    <t>Úpravy povrchů, podlahy a osazování výplní</t>
  </si>
  <si>
    <t>629991011</t>
  </si>
  <si>
    <t>Zakrytí výplní otvorů a svislých ploch fólií přilepenou lepící páskou</t>
  </si>
  <si>
    <t>-1081741412</t>
  </si>
  <si>
    <t>95,15"měněná okna"</t>
  </si>
  <si>
    <t>10*1*0,5"sklepní okna"</t>
  </si>
  <si>
    <t>7*1,2*2,9"dveře"</t>
  </si>
  <si>
    <t>629995101</t>
  </si>
  <si>
    <t>Očištění vnějších ploch omytím tlakovou vodou</t>
  </si>
  <si>
    <t>1034983242</t>
  </si>
  <si>
    <t>12*9+6*3+3*9+3*5+23,5*5,4+4,4*2,5+3*9+5*3+10*9+5*3"strana u komunikace+boky na střeše"</t>
  </si>
  <si>
    <t>13,8*9+2,5*1+2*1,1*9+13,5*9"boky"</t>
  </si>
  <si>
    <t>10*9+5*3+1,1*9+23,5*5,4+4,4*2,5+1,1*9+12*9+6*3"strana u kolejí"</t>
  </si>
  <si>
    <t>(2+1+2+1)*10"světlík"</t>
  </si>
  <si>
    <t>622131121</t>
  </si>
  <si>
    <t>Penetrace akrylát-silikon vnějších stěn nanášená ručně</t>
  </si>
  <si>
    <t>1584936662</t>
  </si>
  <si>
    <t>622325108</t>
  </si>
  <si>
    <t>Oprava vnější vápenocementové hladké omítky složitosti 1 stěn v rozsahu do 80%</t>
  </si>
  <si>
    <t>-383679618</t>
  </si>
  <si>
    <t>622135001</t>
  </si>
  <si>
    <t>Vyrovnání podkladu vnějších stěn maltou vápenocementovou tl do 10 mm</t>
  </si>
  <si>
    <t>-513347979</t>
  </si>
  <si>
    <t>622142001</t>
  </si>
  <si>
    <t>Potažení vnějších stěn sklovláknitým pletivem vtlačeným do tenkovrstvé hmoty</t>
  </si>
  <si>
    <t>832913964</t>
  </si>
  <si>
    <t>622212001</t>
  </si>
  <si>
    <t>Montáž kontaktního zateplení vnějšího ostění, nadpraží nebo parapetu hl. špalety do 200 mm lepením desek z polystyrenu tl do 40 mm</t>
  </si>
  <si>
    <t>-1919895460</t>
  </si>
  <si>
    <t>Poznámka k položce:_x000D_
Předpokládaná šíře špalety 15cm, výška nad oknem 30cm. Finální řešení bude odsouhlaseno na místě po přípravě vzorového okna.</t>
  </si>
  <si>
    <t>40*2*2+14*2*1+2*2*2"okna na výšku"</t>
  </si>
  <si>
    <t>3*2*3,14*0,25"kulatá okna"</t>
  </si>
  <si>
    <t>7*2*2,9"dveře na výšku"</t>
  </si>
  <si>
    <t>622212051</t>
  </si>
  <si>
    <t>Montáž kontaktního zateplení vnějšího ostění, nadpraží nebo parapetu hl. špalety do 400 mm lepením desek z polystyrenu tl do 40 mm</t>
  </si>
  <si>
    <t>-190817066</t>
  </si>
  <si>
    <t>40*1,4+14*0,8+2*0,9"okna nadpraží"</t>
  </si>
  <si>
    <t>7*1,5"dveře nadpraží"</t>
  </si>
  <si>
    <t>62221200R</t>
  </si>
  <si>
    <t>Příplatek za obloukový tvar kontaktního zateplení vnějšího ostění, nadpraží nebo parapetu hl. špalety do 200 mm desek z polystyrenu tl do 40 mm</t>
  </si>
  <si>
    <t>404491996</t>
  </si>
  <si>
    <t>28376470</t>
  </si>
  <si>
    <t>deska z polystyrénu XPS, hrana rovná a strukturovaný povrch 200kPa tl 20mm</t>
  </si>
  <si>
    <t>-902515912</t>
  </si>
  <si>
    <t>Poznámka k položce:_x000D_
položka bude naceněna se zohledněním prořezu</t>
  </si>
  <si>
    <t>241,31*0,15+79,5*0,3</t>
  </si>
  <si>
    <t>622321131</t>
  </si>
  <si>
    <t>Potažení vnějších stěn vápenocementovým aktivovaným štukem tloušťky do 3 mm</t>
  </si>
  <si>
    <t>786747293</t>
  </si>
  <si>
    <t>1169,6-64,35</t>
  </si>
  <si>
    <t>629999011</t>
  </si>
  <si>
    <t>Příplatek k úpravám povrchů za provádění styku dvou barev nebo struktur na fasádě</t>
  </si>
  <si>
    <t>79773753</t>
  </si>
  <si>
    <t>629999031R</t>
  </si>
  <si>
    <t>Příplatek za použití omítkových plastových nebo pozinkovaných profilů s tkaninou</t>
  </si>
  <si>
    <t>421687030</t>
  </si>
  <si>
    <t>Poznámka k položce:_x000D_
Budou použity rohové Al. lišty, plastové parapetní profily, plastové okenní profily s okapnicí, zakončovací profil pod omítku s okapničkou - sokl, začišťovací profily s tkaninou (APU lišty) aj.</t>
  </si>
  <si>
    <t>629135102</t>
  </si>
  <si>
    <t>Vyrovnávací vrstva pod klempířské prvky z MC š do 300 mm kompletní příprava pro osazení nových klempířských prvků (dobetonování parapetů, říms aj.)</t>
  </si>
  <si>
    <t>-935520359</t>
  </si>
  <si>
    <t>625681013</t>
  </si>
  <si>
    <t>Ochrana proti holubům hrotovým systémem třířadým s účinnou šířkou 20 cm</t>
  </si>
  <si>
    <t>-350235223</t>
  </si>
  <si>
    <t>30"kolena svodů, přečnívající tesařské kce"</t>
  </si>
  <si>
    <t>628641115</t>
  </si>
  <si>
    <t>Kamenická oprava schodů před vstupy, vytmelení, doplnění materiálu,vybroušení, reprofilace, finální obložení keramickými schodovkami</t>
  </si>
  <si>
    <t>255907191</t>
  </si>
  <si>
    <t>98531111R</t>
  </si>
  <si>
    <t>Reprofilace soklu cementovými sanačními maltami vč. ošetření podkladu vyztužení a ukotvení, doplnění - příprava pro obklad</t>
  </si>
  <si>
    <t>1303455511</t>
  </si>
  <si>
    <t>(12+3+23,5+3+10+13,5+10+1,1+23,5+1,1+12+13,8+2*1,1)*0,5"příprava pro nový sokl"</t>
  </si>
  <si>
    <t>Trubní vedení</t>
  </si>
  <si>
    <t>721140802</t>
  </si>
  <si>
    <t>Demontáž litinových dešťových svodů</t>
  </si>
  <si>
    <t>2036474924</t>
  </si>
  <si>
    <t>721242805</t>
  </si>
  <si>
    <t>Demontáž lapače střešních splavenin do DN 150</t>
  </si>
  <si>
    <t>-1181307535</t>
  </si>
  <si>
    <t>877265271</t>
  </si>
  <si>
    <t>Montáž lapače střešních splavenin vč. dopojení</t>
  </si>
  <si>
    <t>-1846802189</t>
  </si>
  <si>
    <t>28341110</t>
  </si>
  <si>
    <t>lapače střešních splavenin okapová vpusť s klapkou+inspekční poklop z PP</t>
  </si>
  <si>
    <t>-1882975438</t>
  </si>
  <si>
    <t>Ostatní konstrukce a práce, bourání</t>
  </si>
  <si>
    <t>000000001.12</t>
  </si>
  <si>
    <t>Montáž orientačního a informačního systému dle Směrnice SŽDC č. 118 a grafického manuálu (označení umístění čekárny, dopravní kanceláře, směru odjezdu vlaků aj.)</t>
  </si>
  <si>
    <t>-2129134620</t>
  </si>
  <si>
    <t>Poznámka k položce:_x000D_
Jedná se o práce spojené s ukotvením a montáží orientačního a informačního systému včetně pomocných konstrukcí. Samotná dodávka hlavních tabulí a označení bude realizována z rámcové smlouvy objednatele u centrálního dodavatele informačních a orientačních tabulí.</t>
  </si>
  <si>
    <t>000000001.13</t>
  </si>
  <si>
    <t>Ochrana a úprava stávající antény u DK</t>
  </si>
  <si>
    <t>-297931937</t>
  </si>
  <si>
    <t>000000003.1.1</t>
  </si>
  <si>
    <t xml:space="preserve">Demontáž, zpětná montáž a nová povrchová úprava konzol, poutačů,označovačů jízdenek, nástěnek, tabulí, antén, dvířek rozvodn. skříní a ost. kcí při opravě fasády vč. prověření a případného trvalého zrušení a zapravení již nepotřebných kcí </t>
  </si>
  <si>
    <t>-276123776</t>
  </si>
  <si>
    <t xml:space="preserve">D+M doplňků fasády vč. povrchové úpravy - větrací mřížky, konzole, průvětrníky aj. vč. demontáže stávajících </t>
  </si>
  <si>
    <t>829916797</t>
  </si>
  <si>
    <t>46027014R</t>
  </si>
  <si>
    <t>Oprava stávajícího pilíře KS kompletní včetně nových dvířek a stříšky</t>
  </si>
  <si>
    <t>-520497988</t>
  </si>
  <si>
    <t>Poznámka k položce:_x000D_
R12+NZ</t>
  </si>
  <si>
    <t>915331111.1</t>
  </si>
  <si>
    <t>Předformátované vodorovné dopravní značení čára šířky 50mm - hrana</t>
  </si>
  <si>
    <t>752151886</t>
  </si>
  <si>
    <t>7*1,5"vstupy"</t>
  </si>
  <si>
    <t>93694511</t>
  </si>
  <si>
    <t>Osazení smaltovaných plechových tabulek s číslem popisným</t>
  </si>
  <si>
    <t>1126511649</t>
  </si>
  <si>
    <t>4041355R</t>
  </si>
  <si>
    <t>smaltovaná tabulka s číslem popisným</t>
  </si>
  <si>
    <t>799858037</t>
  </si>
  <si>
    <t>941111122</t>
  </si>
  <si>
    <t>Montáž lešení řadového trubkového lehkého s podlahami zatížení do 200 kg/m2 š do 1,2 m v do 25 m</t>
  </si>
  <si>
    <t>-1979792084</t>
  </si>
  <si>
    <t>12*12+3*10+3*5+23,5*6,4+4,4*4+3*10+10*12"strana u komunikace+boky na střeše"</t>
  </si>
  <si>
    <t>13,8*10+13,5*10"boky"</t>
  </si>
  <si>
    <t>10*12+1,1*10+23,5*6,4+1,1*10+12*12"strana u kolejí"</t>
  </si>
  <si>
    <t>941111222</t>
  </si>
  <si>
    <t>Příplatek k lešení řadovému trubkovému lehkému s podlahami š 1,2 m v 25 m za první a ZKD den použití</t>
  </si>
  <si>
    <t>-969064364</t>
  </si>
  <si>
    <t>1276,4*90 "Přepočtené koeficientem množství</t>
  </si>
  <si>
    <t>941111822</t>
  </si>
  <si>
    <t>Demontáž lešení řadového trubkového lehkého s podlahami zatížení do 200 kg/m2 š do 1,2 m v do 25 m</t>
  </si>
  <si>
    <t>-233802296</t>
  </si>
  <si>
    <t>944511111</t>
  </si>
  <si>
    <t>Montáž ochranné sítě z textilie z umělých vláken</t>
  </si>
  <si>
    <t>-552080416</t>
  </si>
  <si>
    <t>944511211</t>
  </si>
  <si>
    <t>Příplatek k ochranné síti za první a ZKD den použití</t>
  </si>
  <si>
    <t>1775398898</t>
  </si>
  <si>
    <t>944511811</t>
  </si>
  <si>
    <t>Demontáž ochranné sítě z textilie z umělých vláken</t>
  </si>
  <si>
    <t>-1636345676</t>
  </si>
  <si>
    <t>952901131</t>
  </si>
  <si>
    <t>Čištění budov omytí konstrukcí nebo prvků</t>
  </si>
  <si>
    <t>691689960</t>
  </si>
  <si>
    <t>967032975</t>
  </si>
  <si>
    <t>Odsekání plošných fasádních prvků předsazených před líc zdiva přes 80 mm</t>
  </si>
  <si>
    <t>-590983481</t>
  </si>
  <si>
    <t>(23,5+3+10+13,5+10+1,1+23,5)*0,5"stávající cihelný sokl"</t>
  </si>
  <si>
    <t>967042712</t>
  </si>
  <si>
    <t>Odsekání zdiva z kamene nebo betonu plošné tl do 100 mm</t>
  </si>
  <si>
    <t>530845395</t>
  </si>
  <si>
    <t>(3+12+13,8+1,1+1,1+12+1,1)*0,6"kamenný sokl věž"</t>
  </si>
  <si>
    <t>968062356</t>
  </si>
  <si>
    <t>Vybourání dřevěných rámů oken dvojitých včetně křídel pl do 4 m2</t>
  </si>
  <si>
    <t>-195202720</t>
  </si>
  <si>
    <t>968072456</t>
  </si>
  <si>
    <t>Vybourání kovových dveřních zárubní pl přes 2 m2 vč. křídel</t>
  </si>
  <si>
    <t>1655168251</t>
  </si>
  <si>
    <t>7*1,3*2,9</t>
  </si>
  <si>
    <t>978036181</t>
  </si>
  <si>
    <t>Otlučení (osekání) cementových omítek vnějších ploch v rozsahu do 80 %</t>
  </si>
  <si>
    <t>773930716</t>
  </si>
  <si>
    <t>985221101</t>
  </si>
  <si>
    <t>Doplnění zdiva cihlami do aktivované malty</t>
  </si>
  <si>
    <t>-1491093391</t>
  </si>
  <si>
    <t>596100090</t>
  </si>
  <si>
    <t>cihla pálená plná CP 29x14x6,5 cm P15</t>
  </si>
  <si>
    <t>tis kus</t>
  </si>
  <si>
    <t>-826517195</t>
  </si>
  <si>
    <t>1*0,333 'Přepočtené koeficientem množství</t>
  </si>
  <si>
    <t>Přesun sutě</t>
  </si>
  <si>
    <t>313344532</t>
  </si>
  <si>
    <t>1595044726</t>
  </si>
  <si>
    <t>-885572453</t>
  </si>
  <si>
    <t>75,894*19 'Přepočtené koeficientem množství</t>
  </si>
  <si>
    <t>728884745</t>
  </si>
  <si>
    <t>171201211</t>
  </si>
  <si>
    <t>Poplatek za uložení odpadu ze sypkých materiálů na skládce - omítka (skládkovné)</t>
  </si>
  <si>
    <t>696040160</t>
  </si>
  <si>
    <t>997013609</t>
  </si>
  <si>
    <t>Poplatek za uložení na skládce (skládkovné) stavebního odpadu ze směsí nebo oddělených frakcí betonu, cihel a keramických výrobků kód odpadu 17 01 07</t>
  </si>
  <si>
    <t>1092721654</t>
  </si>
  <si>
    <t>7,614+6,615</t>
  </si>
  <si>
    <t>1972419066</t>
  </si>
  <si>
    <t>75,894-0,43-53,802-14,229</t>
  </si>
  <si>
    <t>-1557749351</t>
  </si>
  <si>
    <t>741</t>
  </si>
  <si>
    <t>Elektroinstalace</t>
  </si>
  <si>
    <t>741-05.1</t>
  </si>
  <si>
    <t>Stavební přípomoce pro elektroinstalaci - drážky, průrazy, zapravení aj.</t>
  </si>
  <si>
    <t>-1949690894</t>
  </si>
  <si>
    <t>Elektroinstalace - slaboproud - příprava kamery</t>
  </si>
  <si>
    <t>743111315R</t>
  </si>
  <si>
    <t>Montáž protrubkování pro datové rozvody</t>
  </si>
  <si>
    <t>1910121096</t>
  </si>
  <si>
    <t>Poznámka k položce:_x000D_
Jedná se o přípravu pro kamerový systém tak, aby bylo možné v budoucnu osadit koncové prvky bez zásahu do nově opravených prostor. Kabely budou ukončeny na fasádě na vhodném místě s dostatečnou rezervou, uloženy do krabičky a zavíčkovány. Ke každé kameře bude samostatný datový kabel, který bude přivedený do datového racku v dopravní kanceláři s označením a identifikací._x000D_
_x000D_
Předpoklad 12x kamera na fasádu objektu (rohy) + 1x v čekárně</t>
  </si>
  <si>
    <t>345713510</t>
  </si>
  <si>
    <t>trubka elektroinstalační ohebná Kopoflex</t>
  </si>
  <si>
    <t>-1325085657</t>
  </si>
  <si>
    <t>150*1,1 'Přepočtené koeficientem množství</t>
  </si>
  <si>
    <t>744422110</t>
  </si>
  <si>
    <t>Montáž kabelu UTP</t>
  </si>
  <si>
    <t>-1464067780</t>
  </si>
  <si>
    <t>341210100</t>
  </si>
  <si>
    <t>UTP Belden 1583ENH, C5E, 100MHz, 4pár, bezhalogenový</t>
  </si>
  <si>
    <t>128</t>
  </si>
  <si>
    <t>1502286480</t>
  </si>
  <si>
    <t>800*1,1 'Přepočtené koeficientem množství</t>
  </si>
  <si>
    <t>220450007</t>
  </si>
  <si>
    <t>Montáž datové skříně rack</t>
  </si>
  <si>
    <t>-1588946054</t>
  </si>
  <si>
    <t>3571311R</t>
  </si>
  <si>
    <t>datový rack 12U 600x600mm vč. napájecí lišty</t>
  </si>
  <si>
    <t>256</t>
  </si>
  <si>
    <t>58791269</t>
  </si>
  <si>
    <t>742110503</t>
  </si>
  <si>
    <t>Montáž krabic pro slaboproud zapuštěných plastových odbočných univerzální s víčkem</t>
  </si>
  <si>
    <t>-992152934</t>
  </si>
  <si>
    <t>34571519</t>
  </si>
  <si>
    <t>krabice univerzální odbočná z PH s víčkem, D 73,5 mm x 43 mm</t>
  </si>
  <si>
    <t>-668187549</t>
  </si>
  <si>
    <t>748</t>
  </si>
  <si>
    <t>Elektromontáže - osvětlovací zařízení a svítidla</t>
  </si>
  <si>
    <t>21020200R-D</t>
  </si>
  <si>
    <t>Demontáž světelného piktogramu "Řevničov"</t>
  </si>
  <si>
    <t>-1839116465</t>
  </si>
  <si>
    <t>2102030R0</t>
  </si>
  <si>
    <t>Informační systém - montáž prosvětleného piktogramu "Řevničov" uchycený na stěnu</t>
  </si>
  <si>
    <t>ks</t>
  </si>
  <si>
    <t>-2051331707</t>
  </si>
  <si>
    <t>Poznámka k položce:_x000D_
Jedná se pouze o práce spojené s ukotvením a montáží orientačního a informačního systému včetně pomocných konstrukcí. Samotná dodávka hlavních prosvětlených tabulí bude realizována z rámcové smlouvy objednatele u centrálního dodavatele informačních a orientačních tabulí.</t>
  </si>
  <si>
    <t>764002851</t>
  </si>
  <si>
    <t>Demontáž oplechování parapetů do suti</t>
  </si>
  <si>
    <t>1103491457</t>
  </si>
  <si>
    <t>Poznámka k položce:_x000D_
Jedná se o orientační vnější rozměry otvoru, před realizací nutné přesné zaměření každého okna.</t>
  </si>
  <si>
    <t>764216604</t>
  </si>
  <si>
    <t>Oplechování rovných parapetů mechanicky kotvené z Pz s povrchovou úpravou rš 330 mm vč. přípravy a opravy podkladu</t>
  </si>
  <si>
    <t>422625052</t>
  </si>
  <si>
    <t>764004861</t>
  </si>
  <si>
    <t>Demontáž svodu do suti</t>
  </si>
  <si>
    <t>1758824086</t>
  </si>
  <si>
    <t>2*7"střed"</t>
  </si>
  <si>
    <t>2*2"převedení věží na střední část"</t>
  </si>
  <si>
    <t>Mezisoučet od kolejí</t>
  </si>
  <si>
    <t>4*11"boky"</t>
  </si>
  <si>
    <t>Mezisoučet boky</t>
  </si>
  <si>
    <t>Mezisoučet od komunikace</t>
  </si>
  <si>
    <t>764548323</t>
  </si>
  <si>
    <t>Svody kruhové včetně objímek, kolen, odskoků z TiZn lesklého plechu průměru 100 mm</t>
  </si>
  <si>
    <t>-1875052009</t>
  </si>
  <si>
    <t>902772223</t>
  </si>
  <si>
    <t>766</t>
  </si>
  <si>
    <t>Konstrukce truhlářské</t>
  </si>
  <si>
    <t>766622132</t>
  </si>
  <si>
    <t>Montáž plastových oken plochy přes 1 m2 otevíravých výšky do 2,5 m s rámem do zdiva</t>
  </si>
  <si>
    <t>252027316</t>
  </si>
  <si>
    <t>Poznámka k položce:_x000D_
Vč. parotěsných či kompresních pásek dle ČSN.</t>
  </si>
  <si>
    <t>(12+23+2+3)*1,1*2+8*0,5*1+2*0,6*2+3*0,5*0,5</t>
  </si>
  <si>
    <t>61140053.1</t>
  </si>
  <si>
    <t>okno plastové 2křídlové s fixním nadsvětlíkem 110x200 cm O/OS, oboustranný barevný dekor v odstínu dle výběru investora, celoobvodové kování, min. 6 komor, stavební hloubka min. 76mm, středové těsnění, izolační dvojsklo, zasklení 4-16-4, Uw max 1,2 W/m2.K</t>
  </si>
  <si>
    <t>-339828649</t>
  </si>
  <si>
    <t>Poznámka k položce:_x000D_
Jedná se o orientační vnější rozměry otvoru! Před zadáním do výroby je nutné zaměření každého otvoru. Pozor - změna typu oken, nutno přizpůsobit dle situace po vybourání původních dvojitých špaletových oken!_x000D_
_x000D_
Zachovat imitaci členění z původních oken! Okna budou mít vložené meziskelní mřížky pro optické rozdělení dle původních oken včetně nadsvětlíku.</t>
  </si>
  <si>
    <t>6"2NP u kolejiště"</t>
  </si>
  <si>
    <t>1"2NP bok"</t>
  </si>
  <si>
    <t>5"2NP u komunikace"</t>
  </si>
  <si>
    <t>61140053.21</t>
  </si>
  <si>
    <t>okno plastové 2křídlové s fixním nadsvětlíkem 110x200 cm O/OS, oboustranný dekor v barvě dle výběru investora,celoobv. kování, min. 6 komor, stavební hloubka min. 76mm, středové těsnění, izolační dvojsklo, bezpečnostní zasklení 6.4-16-4, Uw max 1,2 W/m2.K</t>
  </si>
  <si>
    <t>-849844938</t>
  </si>
  <si>
    <t>Poznámka k položce:_x000D_
Bezpečnostní zasklení min. STADIP PROTECT 33.4, kování min RC2._x000D_
_x000D_
Zachovat imitaci členění z původních oken! Okna budou mít vložené meziskelní mřížky pro optické rozdělení dle původních oken včetně nadsvětlíku._x000D_
_x000D_
Jedná se o orientační vnější rozměry otvoru! Před zadáním do výroby je nutné zaměření každého otvoru. Pozor - změna typu oken, nutno přizpůsobit dle situace po vybourání původních dvojitých špaletových oken!</t>
  </si>
  <si>
    <t>11"1NP u kolejiště"</t>
  </si>
  <si>
    <t>2"1NP boky"</t>
  </si>
  <si>
    <t>10"1NP u komunikace"</t>
  </si>
  <si>
    <t>61140053.22</t>
  </si>
  <si>
    <t>okno plastové 2křídlové s fixním nadsvětlíkem 110x200 cm O/OS, oboustranný barevný dekor v odstínu dle výběru, celoobv. kování, min.6 komor, staveb. hloubka min. 76mm,střed. těsnění, izol. dvojsklo, bezpečnostní mléčné zasklení 6.4-16-4, Uw max 1,2 W/m2.K</t>
  </si>
  <si>
    <t>-2045512648</t>
  </si>
  <si>
    <t>2"soc. zázemí 0P04"</t>
  </si>
  <si>
    <t>61140053.91</t>
  </si>
  <si>
    <t>okno plastové 2křídlové fixní s O/OS nadsvětlíkem 110x200 cm, mléčné zasklení, oboustranný barevný dekor v odstínu dle výběru, celoobv. kování, min. 6 komor, staveb. hloubka min. 76mm, bezp. zasklení s vloženou fólií, zasklení 6.4-16-4, Uw max 1,2 W/m2.K</t>
  </si>
  <si>
    <t>-1449556891</t>
  </si>
  <si>
    <t>Poznámka k položce:_x000D_
Bezpečnostní zasklení min. STADIP PROTECT 33.4, kování min RC2. Středové těsnění._x000D_
_x000D_
Zachovat imitaci členění z původních oken! Okna budou mít vložené meziskelní mřížky pro optické rozdělení dle původních oken včetně nadsvětlíku._x000D_
_x000D_
Jedná se o orientační vnější rozměry otvoru! Před zadáním do výroby je nutné zaměření každého otvoru. Pozor - změna typu oken, nutno přizpůsobit dle situace po vybourání původních dvojitých špaletových oken!</t>
  </si>
  <si>
    <t>3"schodiště"</t>
  </si>
  <si>
    <t>61140053.118</t>
  </si>
  <si>
    <t>okno plastové 1křídlové 50x100 cm O/OS,oboustranný barevný dekor v odstínu dle výběru investora, celoobvodové kování, min. 6 komor, stavební hloubka min. 76mm, středové těsnění, izolační dvojsklo, mléčné zasklení 4-16-4, Uw max 1,2 W/m2.K</t>
  </si>
  <si>
    <t>254504009</t>
  </si>
  <si>
    <t>4*2"půda - náhrada 2křídlových s dozděním"</t>
  </si>
  <si>
    <t>6"vnitřní světlík"</t>
  </si>
  <si>
    <t>61140053.6</t>
  </si>
  <si>
    <t>okno plastové 1křídlové O/OS s fixním nadsvětlíkem 60x200 cm, oboustranný barevný dekor v odstínu dle výběru investora, celoobv. kování,min. 6 komor,staveb. hloubka min. 76mm, středové těsnění, izolační dvojsklo,zasklení mléčné 4-16-4, Uw max 1,2 W/m2.K</t>
  </si>
  <si>
    <t>-1270550462</t>
  </si>
  <si>
    <t>61140053.67</t>
  </si>
  <si>
    <t>okno plastové 1křídlové O/OS s fixním nadsvětlíkem 60x200 cm, oboustranný barevný dekor dle výběru investora,celoobv. kování,min. 6 komor, staveb. hloub. min. 76mm, střed. těsnění, izolační dvojsklo,zasklení bezpečnostní mléčné 6.4-16-4, Uw max 1,2 W/m2.K</t>
  </si>
  <si>
    <t>176783194</t>
  </si>
  <si>
    <t>Poznámka k položce:_x000D_
Bezpečnostní zasklení min. STADIP PROTECT 33.4, kování min RC2._x000D_
_x000D_
Jedná se o orientační vnější rozměry otvoru! Před zadáním do výroby je nutné zaměření každého otvoru. Pozor - změna typu oken, nutno přizpůsobit dle situace po vybourání původních dvojitých špaletových oken!_x000D_
_x000D_
Zachovat imitaci členění z původních oken! Okna budou mít vložené meziskelní mřížky pro optické rozdělení dle původních oken včetně nadsvětlíku.</t>
  </si>
  <si>
    <t>61140053.8</t>
  </si>
  <si>
    <t>okno plastové fixní kulaté průměr 50cm, oboustranný barevný dekor dle výběru investora, izolační dvojsklo, zasklení mléčné 4-16-4, Uw max 1,2 W/m2.K</t>
  </si>
  <si>
    <t>-342110801</t>
  </si>
  <si>
    <t>Poznámka k položce:_x000D_
Jedná se o orientační vnější rozměry otvoru! Před zadáním do výroby je nutné zaměření každého otvoru. Pozor - změna typu oken, nutno přizpůsobit dle situace po vybourání původních dvojitých špaletových oken!_x000D_
_x000D_
Zachovat imitaci členění z původních oken! Okna budou mít vložené meziskelní mřížky pro optické rozdělení dle původních oken</t>
  </si>
  <si>
    <t>766660421</t>
  </si>
  <si>
    <t>Montáž vchodových dveří jednokřídlových s nadsvětlíkem do zdiva</t>
  </si>
  <si>
    <t>-590832832</t>
  </si>
  <si>
    <t>5534134R46</t>
  </si>
  <si>
    <t xml:space="preserve">dveře plastové vchodové bezpečnostní 1křídlové s proskleným fixním nadsvětlíkem otevíravé 120x290 cm, zasklení mléčné z 1/2 - izolační bezp. dvojsklo s vloženou fólií, kování bezp. celoobv. vícebodové,oboustranný barevný dekor dle výběru,vč. zámku a rámu </t>
  </si>
  <si>
    <t>1428931232</t>
  </si>
  <si>
    <t>Poznámka k položce:_x000D_
Jedná se o orientační vnější rozměry otvoru, před realizací nutné přesné zaměření!_x000D_
_x000D_
Jedná se o náhradu původních 2křídlových dveří, dveře budou zpevněny rozšiřovacím profilem v dekoru rámu a dozděny, čistý průchod min. 90cm._x000D_
_x000D_
Bezpečnostní zasklení min. STADIP PROTECT 33.4, kování min RC2._x000D_
_x000D_
Zasklení bude mít vložené meziskelní mřížky pro optické rozdělení dle původního včetně nadsvětlíku._x000D_
_x000D_
Dveře budou dodány s dodatečným vyztužením ocelovými výztuhami a zpevněním rohů._x000D_
Výplň HPL z vyztužené lisované syntetické pryskyřice nepodléhající tepelné roztažnosti._x000D_
Vícebodové bezpečnostní kování._x000D_
_x000D_
Pozor - změna typu dveří, nutno přizpůsobit dle situace po vybourání původních dvojitých dveří!</t>
  </si>
  <si>
    <t>2"čekárna + DK"</t>
  </si>
  <si>
    <t>5534134R47</t>
  </si>
  <si>
    <t xml:space="preserve">dveře plastové vchodové bezpečnostní 1křídlové s proskleným fixním nadsvětlíkem otevíravé 120x290 cm, zasklení čiré z 1/2 - izolační bezp. dvojsklo s vloženou fólií, kování bezp. celoobv. vícebodové, oboustranný barevný dekor dle výběru,vč. zámku a rámu </t>
  </si>
  <si>
    <t>1356004825</t>
  </si>
  <si>
    <t>766441811</t>
  </si>
  <si>
    <t>Demontáž parapetních desek dřevěných, laminovaných šířky do 30 cm</t>
  </si>
  <si>
    <t>-182361403</t>
  </si>
  <si>
    <t>12+23+2+3+10+2</t>
  </si>
  <si>
    <t>766694113</t>
  </si>
  <si>
    <t>Montáž parapetních desek dřevěných, laminovaných šířky do 30 cm délky do 2,6 m</t>
  </si>
  <si>
    <t>851187281</t>
  </si>
  <si>
    <t>12+23+2+3+14+2</t>
  </si>
  <si>
    <t>611444020</t>
  </si>
  <si>
    <t>parapet plastový vnitřní - Deceuninck komůrkový - šíře dle aktuální situace po osazení nových oken</t>
  </si>
  <si>
    <t>-593588372</t>
  </si>
  <si>
    <t>Poznámka k položce:_x000D_
Jedná se o orientační vnější rozměry otvoru, před realizací nutné přesné zaměření.</t>
  </si>
  <si>
    <t>40*1,3+14*0,7+2*0,8</t>
  </si>
  <si>
    <t>611444150</t>
  </si>
  <si>
    <t>koncovka k parapetu plastovému vnitřnímu 1 pár</t>
  </si>
  <si>
    <t>93156246</t>
  </si>
  <si>
    <t>998766202</t>
  </si>
  <si>
    <t>Přesun hmot procentní pro konstrukce truhlářské v objektech v do 12 m</t>
  </si>
  <si>
    <t>-362214876</t>
  </si>
  <si>
    <t>88</t>
  </si>
  <si>
    <t>767610115</t>
  </si>
  <si>
    <t>Montáž oken jednoduchých pevných do zdiva plochy do 0,6 m2</t>
  </si>
  <si>
    <t>-1421638001</t>
  </si>
  <si>
    <t>10*1*0,5</t>
  </si>
  <si>
    <t>89</t>
  </si>
  <si>
    <t>767-06</t>
  </si>
  <si>
    <t>sklepní dvířka, ocelový rám, výplň mřížka z tahokovu vč povrchové úpravy žárovým zinkováním, kompletní konstrukce včetně kotvení</t>
  </si>
  <si>
    <t>1814962273</t>
  </si>
  <si>
    <t>Poznámka k položce:_x000D_
orientační rozměry 100/50cm</t>
  </si>
  <si>
    <t>90</t>
  </si>
  <si>
    <t>767641110</t>
  </si>
  <si>
    <t>Montáž dokončení okování dveří otvíravých jednokřídlových</t>
  </si>
  <si>
    <t>-372297154</t>
  </si>
  <si>
    <t>91</t>
  </si>
  <si>
    <t>549146300</t>
  </si>
  <si>
    <t>kování bezpečnostní včetně štítu Golem nerez-  klika-klika</t>
  </si>
  <si>
    <t>-2023175128</t>
  </si>
  <si>
    <t>Poznámka k položce:_x000D_
provedení dle upřesnění zástupce investora na místě u konkrétních dveří</t>
  </si>
  <si>
    <t>92</t>
  </si>
  <si>
    <t>549641500</t>
  </si>
  <si>
    <t>vložka zámková cylindrická oboustranná bezpečnostní FAB DYNAMIC + 4 klíče</t>
  </si>
  <si>
    <t>-196037035</t>
  </si>
  <si>
    <t>93</t>
  </si>
  <si>
    <t>767649191</t>
  </si>
  <si>
    <t>Montáž dveří - samozavírače hydraulického</t>
  </si>
  <si>
    <t>1700892311</t>
  </si>
  <si>
    <t>94</t>
  </si>
  <si>
    <t>549172500</t>
  </si>
  <si>
    <t>samozavírač dveří hydraulický</t>
  </si>
  <si>
    <t>109045996</t>
  </si>
  <si>
    <t>95</t>
  </si>
  <si>
    <t>767996801</t>
  </si>
  <si>
    <t>Demontáž atypických zámečnických konstrukcí rozebráním hmotnosti jednotlivých dílů do 50 kg</t>
  </si>
  <si>
    <t>kg</t>
  </si>
  <si>
    <t>-173260704</t>
  </si>
  <si>
    <t>96</t>
  </si>
  <si>
    <t>-1059514083</t>
  </si>
  <si>
    <t>782</t>
  </si>
  <si>
    <t>Dokončovací práce - obklady z kamene</t>
  </si>
  <si>
    <t>97</t>
  </si>
  <si>
    <t>782112111</t>
  </si>
  <si>
    <t>Montáž obkladu stěn z pravoúhlých desek z měkkého kamene do lepidla tl do 25 mm</t>
  </si>
  <si>
    <t>1046926504</t>
  </si>
  <si>
    <t>(12+3+23,5+3+10+13,5+10+1,1+23,5+1,1+12+13,8+2*1,1)*0,5"nový sokl"</t>
  </si>
  <si>
    <t>98</t>
  </si>
  <si>
    <t>58381190R</t>
  </si>
  <si>
    <t>obklad betonový 19,5x9,7x1,5cm imitace břidlice tmavošedá vč. rohových tvarovek</t>
  </si>
  <si>
    <t>-588425990</t>
  </si>
  <si>
    <t>64,35*1,1 'Přepočtené koeficientem množství</t>
  </si>
  <si>
    <t>99</t>
  </si>
  <si>
    <t>782991111</t>
  </si>
  <si>
    <t>Penetrace podkladu obkladu z kamene</t>
  </si>
  <si>
    <t>764899099</t>
  </si>
  <si>
    <t>100</t>
  </si>
  <si>
    <t>782991115</t>
  </si>
  <si>
    <t>Spárování kamenných obkladů silikonem</t>
  </si>
  <si>
    <t>-1726266311</t>
  </si>
  <si>
    <t>101</t>
  </si>
  <si>
    <t>782991422</t>
  </si>
  <si>
    <t>Základní čištění nových kamenných obkladů včetně dvouvrstvého impregnačního nátěru</t>
  </si>
  <si>
    <t>-2002405511</t>
  </si>
  <si>
    <t>102</t>
  </si>
  <si>
    <t>998782202</t>
  </si>
  <si>
    <t>Přesun hmot procentní pro obklady kamenné v objektech v do 12 m</t>
  </si>
  <si>
    <t>1212240504</t>
  </si>
  <si>
    <t>Dokončovací práce - nátěry</t>
  </si>
  <si>
    <t>103</t>
  </si>
  <si>
    <t>783823133</t>
  </si>
  <si>
    <t>Penetrační silikátový nátěr hladkých, tenkovrstvých zrnitých nebo štukových omítek</t>
  </si>
  <si>
    <t>930998118</t>
  </si>
  <si>
    <t>104</t>
  </si>
  <si>
    <t>783827423</t>
  </si>
  <si>
    <t>Krycí dvojnásobný silikátový nátěr omítek stupně členitosti 1 a 2</t>
  </si>
  <si>
    <t>-543834092</t>
  </si>
  <si>
    <t>Poznámka k položce:_x000D_
Předpokládaný odstín:_x000D_
_x000D_
Fasáda - plochy: Weber Colorline OK2C_x000D_
Fasáda - prvky (rámy oken a dveří, lizény): Weber colorline OK2E_x000D_
_x000D_
 finálně bude odsouhlaseno po vyvzorkování na místě</t>
  </si>
  <si>
    <t>105</t>
  </si>
  <si>
    <t>783827429</t>
  </si>
  <si>
    <t>Příplatek k cenám dvojnásobného nátěru omítek stupně členitosti 1 a 2 za biocidní přísadu</t>
  </si>
  <si>
    <t>1782855422</t>
  </si>
  <si>
    <t>106</t>
  </si>
  <si>
    <t>783897603</t>
  </si>
  <si>
    <t>Příplatek k cenám dvojnásobného krycího nátěru omítek za provedení styku 2 barev</t>
  </si>
  <si>
    <t>-13174435</t>
  </si>
  <si>
    <t>107</t>
  </si>
  <si>
    <t>783897615</t>
  </si>
  <si>
    <t>Příplatek k cenám dvojnásobného krycího nátěru omítek za za barevné provedení v odstínu sytém</t>
  </si>
  <si>
    <t>-45225799</t>
  </si>
  <si>
    <t>108</t>
  </si>
  <si>
    <t>Odstranění nátěrů z KDK konstrukcí opálením s oškrábáním</t>
  </si>
  <si>
    <t>326791172</t>
  </si>
  <si>
    <t>40"ostatní pomocné konstrukce - konzole, dvířka, vent. mřížky aj."</t>
  </si>
  <si>
    <t>109</t>
  </si>
  <si>
    <t>783221112</t>
  </si>
  <si>
    <t>Nátěry syntetické KDK lesklý povrch 1x antikorozní, 1x základní, 2x email</t>
  </si>
  <si>
    <t>387478745</t>
  </si>
  <si>
    <t>786</t>
  </si>
  <si>
    <t>Dokončovací práce - čalounické úpravy</t>
  </si>
  <si>
    <t>110</t>
  </si>
  <si>
    <t>786624111</t>
  </si>
  <si>
    <t>Montáž lamelové žaluzie do oken zdvojených otevíravých, sklápěcích a vyklápěcích</t>
  </si>
  <si>
    <t>2019220088</t>
  </si>
  <si>
    <t>38*1,1*2"okna bez mléčného zasklení"</t>
  </si>
  <si>
    <t>5*1,2*2"dveře bez mléčného zasklení"</t>
  </si>
  <si>
    <t>111</t>
  </si>
  <si>
    <t>553462000</t>
  </si>
  <si>
    <t>žaluzie horizontální interiérové</t>
  </si>
  <si>
    <t>-1531686615</t>
  </si>
  <si>
    <t>112</t>
  </si>
  <si>
    <t>998786202</t>
  </si>
  <si>
    <t>Přesun hmot procentní pro čalounické úpravy v objektech v do 12 m</t>
  </si>
  <si>
    <t>760782129</t>
  </si>
  <si>
    <t>22-M</t>
  </si>
  <si>
    <t>Montáže oznam. a zabezp. zařízení</t>
  </si>
  <si>
    <t>113</t>
  </si>
  <si>
    <t>22037044R2.1</t>
  </si>
  <si>
    <t>Zapravení a výměna stávajícího vedení oznamovacích a slaboproudých zařízení na fasádě</t>
  </si>
  <si>
    <t>-684234342</t>
  </si>
  <si>
    <t>Poznámka k položce:_x000D_
Veškeré vedení oznamovacích a slaboproudých zařízení bude zapraveno pod omítku._x000D_
_x000D_
Práce na těchto zařízeních je nutné koordinovat se správcem těchto zařízení - správou sdělovací a zabezpečovací techniky SSZT!</t>
  </si>
  <si>
    <t>114</t>
  </si>
  <si>
    <t>220320021-D.1</t>
  </si>
  <si>
    <t>Demontáž hodin a příslušenství</t>
  </si>
  <si>
    <t>2008562824</t>
  </si>
  <si>
    <t>115</t>
  </si>
  <si>
    <t>3944525R2</t>
  </si>
  <si>
    <t>Kruhové venkovní hodiny analogové dvoustranné na konzolu KVD 60 24V/K 211 dle nové Sm. SŽ č. 118 vč. tvrzeného skla, sekundového strojku a ručky, osvětlení a soumrakového spínače v korporátním provedení</t>
  </si>
  <si>
    <t>-565188368</t>
  </si>
  <si>
    <t>116</t>
  </si>
  <si>
    <t>3944525R3</t>
  </si>
  <si>
    <t>Hlavní mikroprocesorové hodiny EH 72 s vestavěným akumulátorem, dvoulinkové včetně příslušenství a linkového rozvaděče se zdrojem pro ovládání venkovních hodin</t>
  </si>
  <si>
    <t>1113169508</t>
  </si>
  <si>
    <t>117</t>
  </si>
  <si>
    <t>220370440-D.1</t>
  </si>
  <si>
    <t>Demontáž reproduktoru vč. konzoly</t>
  </si>
  <si>
    <t>-834437854</t>
  </si>
  <si>
    <t>Poznámka k položce:_x000D_
Práce na těchto zařízeních je nutné koordinovat se správcem těchto zařízení - správou sdělovací a zabezpečovací techniky SSZT!</t>
  </si>
  <si>
    <t>118</t>
  </si>
  <si>
    <t>220370440</t>
  </si>
  <si>
    <t>Montáž reproduktoru vč. konzoly</t>
  </si>
  <si>
    <t>-1972495365</t>
  </si>
  <si>
    <t>119</t>
  </si>
  <si>
    <t>22-M-000</t>
  </si>
  <si>
    <t>reproduktor DEXON SC20AH vč. konzoly kompletní</t>
  </si>
  <si>
    <t>-1391072796</t>
  </si>
  <si>
    <t>120</t>
  </si>
  <si>
    <t>220370101</t>
  </si>
  <si>
    <t>Funkční dodavatelské přezkoušení železničního rozhlasového zařízení reproduktoru</t>
  </si>
  <si>
    <t>439478685</t>
  </si>
  <si>
    <t>121</t>
  </si>
  <si>
    <t>742410201</t>
  </si>
  <si>
    <t>Oživení a nastavení ústředny rozhlasu, programování</t>
  </si>
  <si>
    <t>-152767090</t>
  </si>
  <si>
    <t>O01</t>
  </si>
  <si>
    <t>Mobiliář</t>
  </si>
  <si>
    <t>122</t>
  </si>
  <si>
    <t>O0013.1</t>
  </si>
  <si>
    <t>D+M venkovní lavice, vel. 1850/645/810mm, vč. povrchové úpravy - viz TZ</t>
  </si>
  <si>
    <t>-724832092</t>
  </si>
  <si>
    <t>Poznámka k položce:_x000D_
Lavice budou v antivandal provedení a zabezpečeny proti odcizení pevným přikotvením chem. kotvou do bet. podkladu._x000D_
_x000D_
Předpokládaná barva nosné konstrukce RAL 7016, výplň tropické dřevo, povrchová úprava s ošetřením proti vyluhování přírodního barviva dřeva._x000D_
_x000D_
Provedení dle sm. SŽDC PO-20/2019-GŘ - „Moderní design a architektura nádraží a zastávek ČR – Mobiliář“ _x000D_
_x000D_
čj. 62741/2019-SŽDC-GŘ-O23 ze dne 23. 10. 2019</t>
  </si>
  <si>
    <t>123</t>
  </si>
  <si>
    <t>O0014.1</t>
  </si>
  <si>
    <t>D+M odpadkového koše s vloženou plastovou nádobou na odpad, ocelový plech, vel. 580x370mm V=1055 mm - viz TZ</t>
  </si>
  <si>
    <t>84836803</t>
  </si>
  <si>
    <t>Poznámka k položce:_x000D_
koše budou v antivandal provedení a zabezpečeny proti krádeži ukotvením na chem. kotvu k bet. podkladu - dle vyjádření zástupce investora na místě._x000D_
_x000D_
Předpokládaná barva nosné konstrukce (obvod) RAL 7016, vnitřek RAL 7035 _x000D_
_x000D_
Provedení dle sm. SŽDC PO-20/2019-GŘ - „Moderní design a architektura nádraží a zastávek ČR – Mobiliář“ _x000D_
_x000D_
čj. 62741/2019-SŽDC-GŘ-O23 ze dne 23. 10. 2019</t>
  </si>
  <si>
    <t>124</t>
  </si>
  <si>
    <t>O0015</t>
  </si>
  <si>
    <t>Odvoz a likvidace stávajících venkovních lavic, košů a květináčů</t>
  </si>
  <si>
    <t>-137241442</t>
  </si>
  <si>
    <t>003 - Oprava zpevněných ploch</t>
  </si>
  <si>
    <t>70 -  Ostatní</t>
  </si>
  <si>
    <t xml:space="preserve">    1 -  Zemní práce</t>
  </si>
  <si>
    <t xml:space="preserve">    18 - Zemní práce - povrchové úpravy terénu</t>
  </si>
  <si>
    <t xml:space="preserve">    4 - Vodorovné konstrukce</t>
  </si>
  <si>
    <t xml:space="preserve">    5 - Komunikace</t>
  </si>
  <si>
    <t xml:space="preserve">    99 - Přesun hmot</t>
  </si>
  <si>
    <t xml:space="preserve">    711 - Izolace proti vodě, vlhkosti a plynům</t>
  </si>
  <si>
    <t xml:space="preserve"> Ostatní</t>
  </si>
  <si>
    <t>75.1.1</t>
  </si>
  <si>
    <t>Vytyčení a zajištění a ochrana stávajících inženýrských sítí vč. zajištění projednání s dotčenými správci a složkami, jejich dočasného zabezpečení a zajištění po dobu akce</t>
  </si>
  <si>
    <t>1997505512</t>
  </si>
  <si>
    <t xml:space="preserve"> Zemní práce</t>
  </si>
  <si>
    <t>113106121</t>
  </si>
  <si>
    <t>Rozebrání dlažeb z betonových nebo kamenných dlaždic komunikací pro pěší ručně</t>
  </si>
  <si>
    <t>-1989735519</t>
  </si>
  <si>
    <t>6*1,5"vstup bok"</t>
  </si>
  <si>
    <t>23,5*4"u kolejiště"</t>
  </si>
  <si>
    <t>(14+10+2*3,5+22,5+12+14,8)*0,5"zbytky původního okapového chodníku"</t>
  </si>
  <si>
    <t>113107122</t>
  </si>
  <si>
    <t>Odstranění podkladu z kameniva drceného tl 200 mm ručně</t>
  </si>
  <si>
    <t>1940502470</t>
  </si>
  <si>
    <t>2*14*4"boky - nový přístup"</t>
  </si>
  <si>
    <t>15*4,5+23,5*5,5+17*4,5"u kolejiště nová dlažba"</t>
  </si>
  <si>
    <t>2*5+2*1"vstupy od komunikace"</t>
  </si>
  <si>
    <t>122211101</t>
  </si>
  <si>
    <t>Odkopávky a prokopávky v hornině třídy těžitelnosti I, skupiny 3 ručně</t>
  </si>
  <si>
    <t>-1474914369</t>
  </si>
  <si>
    <t>Poznámka k položce:_x000D_
Před zahájením prací je třeba vytýčení inženýrských sítí. V případě kolize budou inženýrské sítě uloženy do chráničky a zabezpečeny proti poškození!</t>
  </si>
  <si>
    <t>397,25*0,2"pod novou dlažbu"</t>
  </si>
  <si>
    <t>3*1,5*0,4"přístřešek pro popelnice"</t>
  </si>
  <si>
    <t>132112111</t>
  </si>
  <si>
    <t>Hloubení rýh š do 800 mm v soudržných horninách třídy těžitelnosti I, skupiny 1 a 2 ručně</t>
  </si>
  <si>
    <t>-1535834759</t>
  </si>
  <si>
    <t>(13+3+23,5+3+11+13,5+11+1,1+23,5+1,1+13+13,8+2*1,1)*0,5*1,2"pro nopovou fólii a uzemnění hromosvodu"</t>
  </si>
  <si>
    <t>131251202</t>
  </si>
  <si>
    <t>Hloubení jam zapažených v hornině třídy těžitelnosti I, skupiny 3 objem do 50 m3</t>
  </si>
  <si>
    <t>655800548</t>
  </si>
  <si>
    <t>45"jímka"</t>
  </si>
  <si>
    <t>151301201</t>
  </si>
  <si>
    <t>Zřízení hnaného pažení stěn výkopu hl do 4 m</t>
  </si>
  <si>
    <t>1524452072</t>
  </si>
  <si>
    <t>56"jímka"</t>
  </si>
  <si>
    <t>151301211</t>
  </si>
  <si>
    <t>Odstranění pažení stěn hnaného hl do 4 m</t>
  </si>
  <si>
    <t>-2032940899</t>
  </si>
  <si>
    <t>129001101</t>
  </si>
  <si>
    <t>Příplatek za ztížení odkopávky nebo prokopávky v blízkosti inženýrských sítí</t>
  </si>
  <si>
    <t>1861515826</t>
  </si>
  <si>
    <t>397,25*0,2+94,25+79,62+45</t>
  </si>
  <si>
    <t>162751117</t>
  </si>
  <si>
    <t>Vodorovné přemístění do 10000 m výkopku/sypaniny z horniny třídy těžitelnosti I, skupiny 1 až 3</t>
  </si>
  <si>
    <t>1644283346</t>
  </si>
  <si>
    <t>167151101</t>
  </si>
  <si>
    <t>Nakládání výkopku z hornin třídy těžitelnosti I, skupiny 1 až 3 do 100 m3</t>
  </si>
  <si>
    <t>1450194796</t>
  </si>
  <si>
    <t>171201201</t>
  </si>
  <si>
    <t>Uložení sypaniny na skládky</t>
  </si>
  <si>
    <t>-1350274847</t>
  </si>
  <si>
    <t>997013873</t>
  </si>
  <si>
    <t>Poplatek za uložení stavebního odpadu na recyklační skládce (skládkovné) zeminy a kamení zatříděného do Katalogu odpadů pod kódem 17 05 04</t>
  </si>
  <si>
    <t>-342491029</t>
  </si>
  <si>
    <t>298,32*1,8 'Přepočtené koeficientem množství</t>
  </si>
  <si>
    <t>174101101</t>
  </si>
  <si>
    <t>Zásyp jam, šachet rýh nebo kolem objektů sypaninou se zhutněním</t>
  </si>
  <si>
    <t>759077466</t>
  </si>
  <si>
    <t>78,3"nopová fólie"</t>
  </si>
  <si>
    <t>10"drobné dorovnávky v okolí"</t>
  </si>
  <si>
    <t>58343872</t>
  </si>
  <si>
    <t>kamenivo drcené hrubé frakce 8/16</t>
  </si>
  <si>
    <t>-616457856</t>
  </si>
  <si>
    <t>78,3*2"nopová fólie"</t>
  </si>
  <si>
    <t>20*2"obsyp jímka"</t>
  </si>
  <si>
    <t>196,6*2 'Přepočtené koeficientem množství</t>
  </si>
  <si>
    <t>58341364.1</t>
  </si>
  <si>
    <t>kamenivo drcené drobné frakce 2/4</t>
  </si>
  <si>
    <t>1550454581</t>
  </si>
  <si>
    <t>10*2"dorovnávky v okolí"</t>
  </si>
  <si>
    <t>2*2"finální vrstva nové jímky"</t>
  </si>
  <si>
    <t>181351003</t>
  </si>
  <si>
    <t>Rozprostření ornice tl vrstvy do 200 mm pl do 100 m2 v rovině nebo ve svahu do 1:5</t>
  </si>
  <si>
    <t>-435434590</t>
  </si>
  <si>
    <t>150+2*50"dorovnávky terénu u komunikace p.č.3816/8 + přesahy"</t>
  </si>
  <si>
    <t>200"dorovnávky po demolici WC a skladu na p.č. 3816/2"</t>
  </si>
  <si>
    <t>430"dorovnávky na p.č. 3816/2 u studny"</t>
  </si>
  <si>
    <t>10364100</t>
  </si>
  <si>
    <t>zemina pro terénní úpravy - tříděná</t>
  </si>
  <si>
    <t>1160222936</t>
  </si>
  <si>
    <t>880*0,1*2</t>
  </si>
  <si>
    <t>181951102</t>
  </si>
  <si>
    <t>Úprava pláně v hornině tř. 1 až 4 se zhutněním</t>
  </si>
  <si>
    <t>390183215</t>
  </si>
  <si>
    <t>425,25+880</t>
  </si>
  <si>
    <t>113201111</t>
  </si>
  <si>
    <t>Vytrhání obrub chodníkových ležatých</t>
  </si>
  <si>
    <t>1654147327</t>
  </si>
  <si>
    <t>32+9</t>
  </si>
  <si>
    <t>Zemní práce - povrchové úpravy terénu</t>
  </si>
  <si>
    <t>181411131</t>
  </si>
  <si>
    <t>Založení parkového trávníku výsevem plochy do 1000 m2 v rovině a ve svahu do 1:5</t>
  </si>
  <si>
    <t>339044540</t>
  </si>
  <si>
    <t>005724100</t>
  </si>
  <si>
    <t>osivo směs travní parková</t>
  </si>
  <si>
    <t>-1654640087</t>
  </si>
  <si>
    <t>880*0,015 "Přepočtené koeficientem množství</t>
  </si>
  <si>
    <t>59226107R</t>
  </si>
  <si>
    <t>D+M jímka prefabrikovaná železobetonová silnostěnná s povrch. úpravou s užitným objemem min. 15m3, zesílená pro pojezd do 40t, samonosná, odolná proti spodní vodě a vzedmutí</t>
  </si>
  <si>
    <t>593028661</t>
  </si>
  <si>
    <t>Poznámka k položce:_x000D_
včetně atestu těsnosti dle ČSN 75 0905: 2014 – Zkoušky těsnosti vodárenských a kanalizačních nádrží_x000D_
_x000D_
Jedná se o kompletní provedení včetně dodání na místo určení, urovnání, osazení, poklopu pro pojezd vozidly nad 3,5t zabezpečeného proti neoprávněné manipulaci, vyrovnávacími prstenci do úrovně stávajícího terénu dle stávajícího nátoku a všech ostatních souvsejících konstrukcí a prací</t>
  </si>
  <si>
    <t>72217094R</t>
  </si>
  <si>
    <t>Napojení kanalizace do nové jímky</t>
  </si>
  <si>
    <t>-2059656190</t>
  </si>
  <si>
    <t>933901111</t>
  </si>
  <si>
    <t>Provedení zkoušky vodotěsnosti nádrže</t>
  </si>
  <si>
    <t>-979720903</t>
  </si>
  <si>
    <t>933901311</t>
  </si>
  <si>
    <t>Naplnění a vyprázdnění nádrže pro propláchnutí</t>
  </si>
  <si>
    <t>-59025946</t>
  </si>
  <si>
    <t>Vodorovné konstrukce</t>
  </si>
  <si>
    <t>451541111</t>
  </si>
  <si>
    <t>Lože pod jímku otevřený výkop ze štěrkodrtě</t>
  </si>
  <si>
    <t>-310595390</t>
  </si>
  <si>
    <t>12*0,1</t>
  </si>
  <si>
    <t>452321161</t>
  </si>
  <si>
    <t>Podkladní desky ze ŽB tř. C 25/30 otevřený výkop</t>
  </si>
  <si>
    <t>462247625</t>
  </si>
  <si>
    <t>12*0,15"jímka"</t>
  </si>
  <si>
    <t>452368211</t>
  </si>
  <si>
    <t>Výztuž podkladních desek nebo bloků nebo pražců otevřený výkop ze svařovaných sítí Kari</t>
  </si>
  <si>
    <t>-1059422357</t>
  </si>
  <si>
    <t>Komunikace</t>
  </si>
  <si>
    <t>566901231</t>
  </si>
  <si>
    <t>Vyspravení podkladu po překopech ing sítí plochy přes 15 m2 štěrkodrtí tl. 100 mm</t>
  </si>
  <si>
    <t>1651843956</t>
  </si>
  <si>
    <t>70*4"komunikace 3816/8 + přesahy"</t>
  </si>
  <si>
    <t>15*4"plocha za zpevněnou plochou u kolejiště za studnou"</t>
  </si>
  <si>
    <t>5647611R1</t>
  </si>
  <si>
    <t>Podklad z kameniva hrubého drceného vel. 16-32 mm tl 200 mm</t>
  </si>
  <si>
    <t>-555620779</t>
  </si>
  <si>
    <t>3*1,5+397,25</t>
  </si>
  <si>
    <t>56472111R</t>
  </si>
  <si>
    <t>Podklad z kameniva hrubého drceného vel. 8-16 mm tl 50 mm</t>
  </si>
  <si>
    <t>-784703960</t>
  </si>
  <si>
    <t>596841223</t>
  </si>
  <si>
    <t>Kladení betonové dlažby komunikací pro pěší do lože z cement malty vel do 0,25 m2 plochy přes 300 m2</t>
  </si>
  <si>
    <t>1392049687</t>
  </si>
  <si>
    <t>397,25"zpevněné plochy"</t>
  </si>
  <si>
    <t>(0,5+13+3+23,5+3+11+0,5)*0,5"okapový chodník"</t>
  </si>
  <si>
    <t>59245620</t>
  </si>
  <si>
    <t>dlažba desková betonová 500x500x60mm přírodní</t>
  </si>
  <si>
    <t>483501113</t>
  </si>
  <si>
    <t>424,5*1,02 'Přepočtené koeficientem množství</t>
  </si>
  <si>
    <t>916231213</t>
  </si>
  <si>
    <t>Osazení chodníkového obrubníku betonového stojatého s boční opěrou do lože z betonu prostého</t>
  </si>
  <si>
    <t>978504290</t>
  </si>
  <si>
    <t>(4+14+4,5+4)*2"boky - nový přístup"</t>
  </si>
  <si>
    <t>45,5"u kolejiště nová dlažba"</t>
  </si>
  <si>
    <t>5+5+2+1+1+2"vstupy od komunikace"</t>
  </si>
  <si>
    <t>9"přístřešek pro popelnice"</t>
  </si>
  <si>
    <t>0,5+13+3+23,5+3+11+0,5"okapový chodník u komunikace"</t>
  </si>
  <si>
    <t>59217017</t>
  </si>
  <si>
    <t>obrubník betonový chodníkový 100x10x25 cm</t>
  </si>
  <si>
    <t>1321455262</t>
  </si>
  <si>
    <t>178*1,02 'Přepočtené koeficientem množství</t>
  </si>
  <si>
    <t>Kamenická oprava schodiště před vstupem od komunikace, zpevnění vč. základu, přeskládání, vytmelení, doplnění materiálu,vybroušení a vyčištění, finální povrchová úprava</t>
  </si>
  <si>
    <t>804390254</t>
  </si>
  <si>
    <t>87131031R.1.1</t>
  </si>
  <si>
    <t>Kanalizační přípojka DN 150 kompletní vč. zemních prací, napojení na vsakovací boxy a uvedením povrchu do původního stavu</t>
  </si>
  <si>
    <t>-969549895</t>
  </si>
  <si>
    <t>Poznámka k položce:_x000D_
Předpoklad nového odvodnění dešťových svodů od kolejiště+boční strana za budovou. Předpoklad trasy přes veřejné WC do vsakovacího boxu._x000D_
_x000D_
Přístupová boční strana a strana u komunikace bude odvodněna převedením liniovým žlabem mimo novou zpevněnou plochu dle stávajícího stavu._x000D_
_x000D_
Nutno koordinovat na místě.</t>
  </si>
  <si>
    <t>4*35</t>
  </si>
  <si>
    <t>87131031R.1.2</t>
  </si>
  <si>
    <t>Kanalizační přípojka DN 150 kompletní vč. zemních prací, napojení na jímky/potrubí a uvedením povrchu do původního stavu</t>
  </si>
  <si>
    <t>-337640426</t>
  </si>
  <si>
    <t>Poznámka k položce:_x000D_
Včetne průrazu a zaslepení na vhodném místě uvnitř objektu pro 0P06 (příprava pro budoucí napojení), ostatní vývody budou podchyceny dle stávajícího stavu tak, aby bylo možné napojit vnitřní rozvody již bez zásahu do nové fasády, tzn. potrubí bude proraženo a napojeno vhodně až do objektu._x000D_
_x000D_
Předpokládá se rozdělení kanalizace na 2 části - do stávající jímky dopojení nové kanalizace užívaného bytu a soc. zázemí 0P 38, nové sociální zázemí dopravy, příprava pro 0P06 a soc. zázemí 0P09 bude do nové jímky._x000D_
_x000D_
Přesné umístění nutno koordinovat dle situace na místě.</t>
  </si>
  <si>
    <t>45+5*5</t>
  </si>
  <si>
    <t>894811230</t>
  </si>
  <si>
    <t>Revizní šachta z PVC systém RV typ pravý/přímý/levý, DN 400/160 tlak 12,5 t hl od 860 do 1230 mm kompletní vč. poklopu s možností pojezdu, zemních prací, napojení a s uvedením povrchu do původního stavu</t>
  </si>
  <si>
    <t>1090463493</t>
  </si>
  <si>
    <t>8"dešťová kanalizace"</t>
  </si>
  <si>
    <t>5"splašková kanalizace"</t>
  </si>
  <si>
    <t>897171111R</t>
  </si>
  <si>
    <t>Akumulační boxy z PP pro vsakování dešťových vod zatížené osobními automobily objemu 10m3 kompletní provedení včetně výkopu, uložení, ochrany, filtrační a vsakovací vrstvy, lože, kontrolní šachty, zasypání a uvedení povrchu do původního stavu</t>
  </si>
  <si>
    <t>-1748709324</t>
  </si>
  <si>
    <t>899102211</t>
  </si>
  <si>
    <t>Demontáž poklopů litinových nebo ocelových včetně rámů hmotnosti přes 50 do 100 kg</t>
  </si>
  <si>
    <t>878410030</t>
  </si>
  <si>
    <t>899331110</t>
  </si>
  <si>
    <t>Oprava obetonování rámu, úprava pro nově osazované poklopy a výšková úprava do 200 mm zvýšením poklopu</t>
  </si>
  <si>
    <t>1731693687</t>
  </si>
  <si>
    <t>899102111</t>
  </si>
  <si>
    <t>Osazení poklopů včetně rámů hmotnosti do 100 kg</t>
  </si>
  <si>
    <t>1676518647</t>
  </si>
  <si>
    <t>63126058</t>
  </si>
  <si>
    <t>poklop kompozitní zátěžový hranatý včetně rámů a příslušenství 600/600mm D400</t>
  </si>
  <si>
    <t>-1051531106</t>
  </si>
  <si>
    <t>63126038</t>
  </si>
  <si>
    <t>poklop šachtový s kompozitním rámem kruhový DN 600 D400</t>
  </si>
  <si>
    <t>1978836198</t>
  </si>
  <si>
    <t>55347011R</t>
  </si>
  <si>
    <t>rošt podlahový lisovaný žárově zinkovaný velikost 30/3mm 500x1000mm včetně rámu a zabezpečení proti krádeži</t>
  </si>
  <si>
    <t>898221432</t>
  </si>
  <si>
    <t>89933111R</t>
  </si>
  <si>
    <t>Výměna poklopu a skruže studny se zabezpečením proti neoprávněné manipulaci, průměr studny 2,5m, hloubka 25m</t>
  </si>
  <si>
    <t>146686188</t>
  </si>
  <si>
    <t>Poznámka k položce:_x000D_
Provedení viz vzor v TZ a v souladu s ČSN 75 5115. _x000D_
_x000D_
Jedná se o kompletní práce včetně zajištění studny, odbourání potřebné části degradovaného zdiva, jeho zajištění, přípravu a zpevnění podkladu pro osazení nové skruže či dozdívku nebo dobetonávku dle situace po odbourání. Povrch bude ošetřen vhodným nátěrem. V poklopu bude osazena inspekční a servisní uzamykatelná šachta._x000D_
_x000D_
Ruční pumpa bude zrušena bez náhrady.</t>
  </si>
  <si>
    <t>89933111R2</t>
  </si>
  <si>
    <t>Vyčištění a desinfekce studny po provedení prací včetně vyhotovení protokolu</t>
  </si>
  <si>
    <t>97013464</t>
  </si>
  <si>
    <t>Poznámka k položce:_x000D_
Předpokládaná hloubka studny cca 25m</t>
  </si>
  <si>
    <t>Odpojení a trvalé zaslepení inženýrských sítí demolovaných objektů skladu a suchých WC</t>
  </si>
  <si>
    <t>1305846381</t>
  </si>
  <si>
    <t>7651R</t>
  </si>
  <si>
    <t>Opatření nutná k bezpečné demontáži a likvidaci materiálů obsahujících azbest azbest vč. splnění požadavků stanovisek dotčených orgánů (krytina WC)</t>
  </si>
  <si>
    <t>886159214</t>
  </si>
  <si>
    <t>7651R2</t>
  </si>
  <si>
    <t>Ekologická likvidace obsahu jímky suchých WC včetně desinfekce a úpravy po demolici</t>
  </si>
  <si>
    <t>-302013563</t>
  </si>
  <si>
    <t>Poznámka k položce:_x000D_
předpokládaný objem jímky cca 50m3</t>
  </si>
  <si>
    <t>7651R2.1</t>
  </si>
  <si>
    <t>Ekologická likvidace obsahu domovní ČOV vč. desinfekce a vymytí</t>
  </si>
  <si>
    <t>1892735082</t>
  </si>
  <si>
    <t>Poznámka k položce:_x000D_
předpokládaný objem cca 15 m3</t>
  </si>
  <si>
    <t>Vyklizení suti a komunálního odpadu z prostorů přes 15 m2 s naložením, odvozem a likvidací</t>
  </si>
  <si>
    <t>-791325773</t>
  </si>
  <si>
    <t>1"WC"</t>
  </si>
  <si>
    <t>25"plechový sklad"</t>
  </si>
  <si>
    <t>981011112</t>
  </si>
  <si>
    <t>Demolice budov dřevěných a plechových ostatních oboustranně obitých nebo omítnutých postupným rozebíráním</t>
  </si>
  <si>
    <t>-1447033923</t>
  </si>
  <si>
    <t>8*3*2"plechový sklad"</t>
  </si>
  <si>
    <t>981011316</t>
  </si>
  <si>
    <t>Demolice budov zděných na MVC podíl konstrukcí do 35 % postupným rozebíráním</t>
  </si>
  <si>
    <t>1588215111</t>
  </si>
  <si>
    <t>4,2*2,4*3,2"WC"</t>
  </si>
  <si>
    <t>981511116</t>
  </si>
  <si>
    <t>Demolice konstrukcí objektů z betonu prostého postupným rozebíráním</t>
  </si>
  <si>
    <t>1364263092</t>
  </si>
  <si>
    <t>6*5*0,2"WC- deska jímky"</t>
  </si>
  <si>
    <t>8*3*0,2"sklad - deska"</t>
  </si>
  <si>
    <t>10*0,3"anglické dvorky"</t>
  </si>
  <si>
    <t>98151311R</t>
  </si>
  <si>
    <t>Demolice a finální zrušení stávající ČOV/jímky WC/ kompletní včetně zasypání a finálního dorovnání</t>
  </si>
  <si>
    <t>1900590277</t>
  </si>
  <si>
    <t>Poznámka k položce:_x000D_
předpokládaný objem cca 15m3</t>
  </si>
  <si>
    <t>50"WC"</t>
  </si>
  <si>
    <t>15"ČOV"</t>
  </si>
  <si>
    <t>5534231R2</t>
  </si>
  <si>
    <t>Přístřešek pro popelnice 3x1,5x2,5m (dxšxv), kompletní provedení včetně ukotvení do zpevněné plochy s přibetonováním,  rámu a výplně z tahokovu, uzamykatelného vstupu a střechy z trapézového plechu, povrchová úprava žárovým zinkováním</t>
  </si>
  <si>
    <t>1089831016</t>
  </si>
  <si>
    <t>998223011</t>
  </si>
  <si>
    <t>Přesun hmot pro pozemní komunikace s krytem dlážděným</t>
  </si>
  <si>
    <t>2143067352</t>
  </si>
  <si>
    <t>997221561</t>
  </si>
  <si>
    <t>Vodorovná doprava suti z kusových materiálů do 1 km</t>
  </si>
  <si>
    <t>1288676797</t>
  </si>
  <si>
    <t>997221569</t>
  </si>
  <si>
    <t>Příplatek ZKD 1 km u vodorovné dopravy suti z kusových materiálů</t>
  </si>
  <si>
    <t>-908422460</t>
  </si>
  <si>
    <t>160,016*10 'Přepočtené koeficientem množství</t>
  </si>
  <si>
    <t>997221611</t>
  </si>
  <si>
    <t>Nakládání suti na dopravní prostředky pro vodorovnou dopravu</t>
  </si>
  <si>
    <t>-2006350931</t>
  </si>
  <si>
    <t>-1117017556</t>
  </si>
  <si>
    <t>36,503+9,43+30,36+50,7</t>
  </si>
  <si>
    <t>997013821</t>
  </si>
  <si>
    <t>Poplatek za uložení na skládce (skládkovné) stavebního odpadu s obsahem azbestu kód odpadu 170 605</t>
  </si>
  <si>
    <t>917996385</t>
  </si>
  <si>
    <t>997013631</t>
  </si>
  <si>
    <t>Poplatek za uložení na skládce (skládkovné) stavebního odpadu směsného kód odpadu 17 09 04</t>
  </si>
  <si>
    <t>1152376691</t>
  </si>
  <si>
    <t>160,016-126,993-0,355</t>
  </si>
  <si>
    <t>711</t>
  </si>
  <si>
    <t>Izolace proti vodě, vlhkosti a plynům</t>
  </si>
  <si>
    <t>711161221</t>
  </si>
  <si>
    <t>Izolace proti zemní vlhkosti nopovou fólií s textilií svislá, nopek v 4,0 mm, tl. fólie do 0,6 mm</t>
  </si>
  <si>
    <t>-37877402</t>
  </si>
  <si>
    <t>(13+3+23,5+3+11+13,5+11+1,1+23,5+1,1+13+13,8+2*1,1)*1,5</t>
  </si>
  <si>
    <t>998711201</t>
  </si>
  <si>
    <t>Přesun hmot procentní pro izolace proti vodě, vlhkosti a plynům v objektech v do 6 m</t>
  </si>
  <si>
    <t>-491688018</t>
  </si>
  <si>
    <t>767531111</t>
  </si>
  <si>
    <t>Montáž vstupních kovových nebo plastových rohoží čistících zón</t>
  </si>
  <si>
    <t>1030410500</t>
  </si>
  <si>
    <t>7*0,5*1"vstupy"</t>
  </si>
  <si>
    <t>69752035</t>
  </si>
  <si>
    <t>rohož vstupní samonosná kovová - škrabák, zabezpečená proti odcizení, protiskluzová úprava, povrch žárový zinek</t>
  </si>
  <si>
    <t>1999305004</t>
  </si>
  <si>
    <t>767531121</t>
  </si>
  <si>
    <t>Osazení zapuštěného rámu z L profilů k čistícím rohožím</t>
  </si>
  <si>
    <t>-16123068</t>
  </si>
  <si>
    <t>10*3</t>
  </si>
  <si>
    <t>69752160</t>
  </si>
  <si>
    <t>rám pro zapuštění profil L-30/30 25/25 20/30 15/30-žárový zinek</t>
  </si>
  <si>
    <t>-1686769672</t>
  </si>
  <si>
    <t>998767201</t>
  </si>
  <si>
    <t>Přesun hmot procentní pro zámečnické konstrukce v objektech v do 6 m</t>
  </si>
  <si>
    <t>1840770171</t>
  </si>
  <si>
    <t>004 - Oprava čekárny</t>
  </si>
  <si>
    <t xml:space="preserve">    O01 - Mobiliář</t>
  </si>
  <si>
    <t xml:space="preserve">    713 - Izolace tepelné</t>
  </si>
  <si>
    <t xml:space="preserve">    763 - Konstrukce suché výstavby</t>
  </si>
  <si>
    <t xml:space="preserve">    771 - Podlahy z dlaždic</t>
  </si>
  <si>
    <t xml:space="preserve">    776 - Podlahy povlakové</t>
  </si>
  <si>
    <t xml:space="preserve">    784 - Dokončovací práce - malby</t>
  </si>
  <si>
    <t xml:space="preserve">    795 - Lokální vytápění</t>
  </si>
  <si>
    <t>310279842</t>
  </si>
  <si>
    <t>Zazdívka otvorů pl do 4 m2 ve zdivu nadzákladovém z nepálených tvárnic tl do 300 mm</t>
  </si>
  <si>
    <t>-2071963596</t>
  </si>
  <si>
    <t>1*1,2*0,3"rušené pokladní okno"</t>
  </si>
  <si>
    <t>5*0,8*0,2"dozdívka místo luxfer"</t>
  </si>
  <si>
    <t>612121112</t>
  </si>
  <si>
    <t>Zatření spár stěrkovou hmotou vnitřních stěn z pórobetonových tvárnic</t>
  </si>
  <si>
    <t>-232632322</t>
  </si>
  <si>
    <t>1*1,2*2+5*0,8*2"dozdívky"</t>
  </si>
  <si>
    <t>612325413</t>
  </si>
  <si>
    <t>Oprava vnitřní vápenocementové hladké omítky stěn v rozsahu plochy do 50%</t>
  </si>
  <si>
    <t>1010555988</t>
  </si>
  <si>
    <t>(2*5+2*6,1)*3,8</t>
  </si>
  <si>
    <t>612135011</t>
  </si>
  <si>
    <t>Vyrovnání podkladu vnitřních stěn tmelem po odstraněném nátěru - linkrusta</t>
  </si>
  <si>
    <t>375489543</t>
  </si>
  <si>
    <t>(2*6,1+2*5)*1,2</t>
  </si>
  <si>
    <t>612131121</t>
  </si>
  <si>
    <t>Penetrace akrylát-silikonová vnitřních stěn nanášená ručně</t>
  </si>
  <si>
    <t>-896621029</t>
  </si>
  <si>
    <t>612142001</t>
  </si>
  <si>
    <t>Potažení vnitřních stěn sklovláknitým pletivem vtlačeným do tenkovrstvé hmoty</t>
  </si>
  <si>
    <t>999128724</t>
  </si>
  <si>
    <t>612311131</t>
  </si>
  <si>
    <t>Potažení vnitřních stěn vápenným štukem tloušťky do 3 mm ručně</t>
  </si>
  <si>
    <t>-572613087</t>
  </si>
  <si>
    <t>631311116</t>
  </si>
  <si>
    <t>Mazanina tl do 80 mm z betonu prostého tř. C 25/30</t>
  </si>
  <si>
    <t>378905797</t>
  </si>
  <si>
    <t>(6,1*5+1,3*0,3)*0,08</t>
  </si>
  <si>
    <t>631311126</t>
  </si>
  <si>
    <t>Mazanina tl do 120 mm z betonu prostého tř. C 25/30</t>
  </si>
  <si>
    <t>1263140567</t>
  </si>
  <si>
    <t>(6,1*5+1,3*0,3)*0,1</t>
  </si>
  <si>
    <t>631319173</t>
  </si>
  <si>
    <t>Příplatek k mazanině tl do 120 mm za stržení povrchu spodní vrstvy před vložením výztuže</t>
  </si>
  <si>
    <t>513773432</t>
  </si>
  <si>
    <t>631362021</t>
  </si>
  <si>
    <t>Výztuž mazanin svařovanými sítěmi Kari</t>
  </si>
  <si>
    <t>-1624557953</t>
  </si>
  <si>
    <t>Poznámka k položce:_x000D_
KARI 100/100/6</t>
  </si>
  <si>
    <t>634111113</t>
  </si>
  <si>
    <t>Obvodová dilatace pružnou těsnicí páskou v 80 mm mezi stěnou a mazaninou</t>
  </si>
  <si>
    <t>-546650648</t>
  </si>
  <si>
    <t>2*6,1+2*5+2*0,3</t>
  </si>
  <si>
    <t>634111114</t>
  </si>
  <si>
    <t>Obvodová dilatace pružnou těsnicí páskou v 100 mm mezi stěnou a mazaninou</t>
  </si>
  <si>
    <t>626083742</t>
  </si>
  <si>
    <t>635111242</t>
  </si>
  <si>
    <t>Násyp pod podlahy z hrubého kameniva 16-32 s urovnáním a zhutněním</t>
  </si>
  <si>
    <t>404480793</t>
  </si>
  <si>
    <t>30,89*0,15</t>
  </si>
  <si>
    <t>962081141</t>
  </si>
  <si>
    <t>Bourání příček ze skleněných tvárnic tl do 150 mm</t>
  </si>
  <si>
    <t>57460282</t>
  </si>
  <si>
    <t>5*0,8"luxfery"</t>
  </si>
  <si>
    <t>965043441</t>
  </si>
  <si>
    <t>Bourání podkladů pod dlažby betonových s potěrem nebo teracem tl do 150 mm pl přes 4 m2</t>
  </si>
  <si>
    <t>-1301189267</t>
  </si>
  <si>
    <t>(6,1*5+1,3*0,3)*0,15</t>
  </si>
  <si>
    <t>965082941</t>
  </si>
  <si>
    <t>Odstranění násypů pod podlahy tl přes 200 mm</t>
  </si>
  <si>
    <t>1195474783</t>
  </si>
  <si>
    <t>(6,1*5+1,3*0,3)*0,3</t>
  </si>
  <si>
    <t>968062245</t>
  </si>
  <si>
    <t>Vybourání dřevěných rámů oken jednoduchých včetně křídel pl do 2 m2</t>
  </si>
  <si>
    <t>-157694484</t>
  </si>
  <si>
    <t>1*1,2"pokladní okno"</t>
  </si>
  <si>
    <t>975032240</t>
  </si>
  <si>
    <t>Úprava a podchycení stávajících příček po vybourání podlahy</t>
  </si>
  <si>
    <t>-1811999888</t>
  </si>
  <si>
    <t>5+6,1</t>
  </si>
  <si>
    <t>97805954R.1</t>
  </si>
  <si>
    <t>Stavební přípomoce pro elektroinstalaci kompletní vč. zapravení a povrchové úpravy</t>
  </si>
  <si>
    <t>30664578</t>
  </si>
  <si>
    <t>97805954R2.1</t>
  </si>
  <si>
    <t>Demontáž a zpětná montáž příp. přemístění garnýží, nástěnek, klaprámů, cedulí, otočných jízdních řádů a ost. doplňkových kcí pro provedení prací</t>
  </si>
  <si>
    <t>-668936498</t>
  </si>
  <si>
    <t>978012191</t>
  </si>
  <si>
    <t>Otlučení vnitřní vápenné nebo vápenocementové omítky stropů rákosových v rozsahu do 100 %</t>
  </si>
  <si>
    <t>1696676752</t>
  </si>
  <si>
    <t>978013161</t>
  </si>
  <si>
    <t>Otlučení vnitřní vápenné nebo vápenocementové omítky stěn v rozsahu do 50 %</t>
  </si>
  <si>
    <t>-1606714972</t>
  </si>
  <si>
    <t>949101111</t>
  </si>
  <si>
    <t>Lešení pomocné pro objekty pozemních staveb s lešeňovou podlahou v do 1,9 m zatížení do 150 kg/m2</t>
  </si>
  <si>
    <t>-80733612</t>
  </si>
  <si>
    <t>952901111</t>
  </si>
  <si>
    <t>Vyčištění budov bytové a občanské výstavby při výšce podlaží do 4 m</t>
  </si>
  <si>
    <t>-2051522686</t>
  </si>
  <si>
    <t>997013211</t>
  </si>
  <si>
    <t>Vnitrostaveništní doprava suti a vybouraných hmot pro budovy v do 6 m ručně</t>
  </si>
  <si>
    <t>-1397375823</t>
  </si>
  <si>
    <t>1024731251</t>
  </si>
  <si>
    <t>176226213</t>
  </si>
  <si>
    <t>27,094*19 'Přepočtené koeficientem množství</t>
  </si>
  <si>
    <t>-1811788975</t>
  </si>
  <si>
    <t>997013804</t>
  </si>
  <si>
    <t>Poplatek za uložení na skládce (skládkovné) stavebního odpadu ze skla kód odpadu 17 02 02</t>
  </si>
  <si>
    <t>-1910167071</t>
  </si>
  <si>
    <t>Poplatek za uložení stavebního odpadu na skládce (skládkovné) - násyp pod podlahami</t>
  </si>
  <si>
    <t>-1048409388</t>
  </si>
  <si>
    <t>1085461349</t>
  </si>
  <si>
    <t>27,094-10,195-0,328-12,974</t>
  </si>
  <si>
    <t>998011001</t>
  </si>
  <si>
    <t>Přesun hmot pro budovy zděné v do 6 m</t>
  </si>
  <si>
    <t>-1644514948</t>
  </si>
  <si>
    <t>O0012</t>
  </si>
  <si>
    <t>D+M nerezová lavice do čekárny, délka 1800mm, upřesnění dle TZ</t>
  </si>
  <si>
    <t>-537875692</t>
  </si>
  <si>
    <t>Poznámka k položce:_x000D_
Lavička ukotvená k podlaze většími ocelovými šrouby chráněnými proti demontáži. Všechny kovové všechny kovové části jsou žárově pozinkovány a následně pokryty polyesterovým práškem či jiným vhodným povrchem_x000D_
_x000D_
Míry: dle dispozic umístění, dle pokynů investora_x000D_
_x000D_
Provedení dle sm. SŽDC PO-20/2019-GŘ - „Moderní design a architektura nádraží a zastávek ČR – Mobiliář“ _x000D_
_x000D_
čj. 62741/2019-SŽDC-GŘ-O23 ze dne 23. 10. 2019</t>
  </si>
  <si>
    <t>D+M odpadkový koš objem min. 60l - upřesnění dle TZ</t>
  </si>
  <si>
    <t>-1136990561</t>
  </si>
  <si>
    <t>Poznámka k položce:_x000D_
koše budou v antivandal provedení a zabezpečeny proti krádeži ukotvením k podlaze - místo určení a barevné provedení dle vyjádření zástupce investora na místě po předložení vzorníku_x000D_
_x000D_
Odpadkový koš se skládá z tělesa koše, podstavce a vyjímatelné vložky._x000D_
_x000D_
Provedení dle sm. SŽDC PO-20/2019-GŘ - „Moderní design a architektura nádraží a zastávek ČR – Mobiliář“ _x000D_
_x000D_
čj. 62741/2019-SŽDC-GŘ-O23 ze dne 23. 10. 2019</t>
  </si>
  <si>
    <t>Odvoz a likvidace stávajícího vnitřního mobiliáře</t>
  </si>
  <si>
    <t>-951203942</t>
  </si>
  <si>
    <t>711111001</t>
  </si>
  <si>
    <t>Provedení izolace proti zemní vlhkosti vodorovné za studena nátěrem penetračním</t>
  </si>
  <si>
    <t>1017257612</t>
  </si>
  <si>
    <t>111631500</t>
  </si>
  <si>
    <t>lak asfaltový vhodný do vnitřních prostor</t>
  </si>
  <si>
    <t>1321548642</t>
  </si>
  <si>
    <t>Poznámka k položce:_x000D_
Spotřeba 0,3-0,4kg/m2 dle povrchu, ředidlo technický benzín</t>
  </si>
  <si>
    <t>30,89*0,00035 "Přepočtené koeficientem množství</t>
  </si>
  <si>
    <t>711112001</t>
  </si>
  <si>
    <t>Provedení izolace proti zemní vlhkosti svislé za studena nátěrem penetračním</t>
  </si>
  <si>
    <t>-1591815539</t>
  </si>
  <si>
    <t>22,8*0,15</t>
  </si>
  <si>
    <t>498684586</t>
  </si>
  <si>
    <t>3,42*0,00035 "Přepočtené koeficientem množství</t>
  </si>
  <si>
    <t>711141559</t>
  </si>
  <si>
    <t>Provedení izolace proti zemní vlhkosti pásy přitavením vodorovné NAIP</t>
  </si>
  <si>
    <t>-749207363</t>
  </si>
  <si>
    <t>628322800</t>
  </si>
  <si>
    <t>pás těžký asfaltovaný BITUBITAGIT PE V60S35 (10m)</t>
  </si>
  <si>
    <t>1609271495</t>
  </si>
  <si>
    <t>30,89*1,2 "Přepočtené koeficientem množství</t>
  </si>
  <si>
    <t>711142559</t>
  </si>
  <si>
    <t>Provedení izolace proti zemní vlhkosti pásy přitavením svislé NAIP</t>
  </si>
  <si>
    <t>393755164</t>
  </si>
  <si>
    <t>-910230556</t>
  </si>
  <si>
    <t>3,42*1,2 "Přepočtené koeficientem množství</t>
  </si>
  <si>
    <t>-690122167</t>
  </si>
  <si>
    <t>713</t>
  </si>
  <si>
    <t>Izolace tepelné</t>
  </si>
  <si>
    <t>713121111</t>
  </si>
  <si>
    <t>Montáž izolace tepelné podlah volně kladenými rohožemi, pásy, dílci, deskami 1 vrstva</t>
  </si>
  <si>
    <t>1552533169</t>
  </si>
  <si>
    <t>28372309</t>
  </si>
  <si>
    <t>deska EPS 100 pro trvalé zatížení v tlaku (max. 2000 kg/m2) tl 100mm</t>
  </si>
  <si>
    <t>-1821393073</t>
  </si>
  <si>
    <t>30,89*1,02 "Přepočtené koeficientem množství</t>
  </si>
  <si>
    <t>998713201</t>
  </si>
  <si>
    <t>Přesun hmot procentní pro izolace tepelné v objektech v do 6 m</t>
  </si>
  <si>
    <t>-1065467794</t>
  </si>
  <si>
    <t>763</t>
  </si>
  <si>
    <t>Konstrukce suché výstavby</t>
  </si>
  <si>
    <t>763131533</t>
  </si>
  <si>
    <t>SDK podhled deska 1xDF 15 s izolací jednovrstvá spodní kce profil CD+UD EI 30</t>
  </si>
  <si>
    <t>-333007183</t>
  </si>
  <si>
    <t>763131713</t>
  </si>
  <si>
    <t>SDK podhled napojení na obvodové konstrukce profilem</t>
  </si>
  <si>
    <t>-1099971265</t>
  </si>
  <si>
    <t>763131714</t>
  </si>
  <si>
    <t>SDK podhled základní penetrační nátěr</t>
  </si>
  <si>
    <t>590835353</t>
  </si>
  <si>
    <t>998763401</t>
  </si>
  <si>
    <t>Přesun hmot procentní pro sádrokartonové konstrukce v objektech v do 6 m</t>
  </si>
  <si>
    <t>-1950919249</t>
  </si>
  <si>
    <t>771</t>
  </si>
  <si>
    <t>Podlahy z dlaždic</t>
  </si>
  <si>
    <t>771474142</t>
  </si>
  <si>
    <t>Montáž soklíků z dlaždic keramických s požlábkem flexibilní lepidlo v do 120 mm</t>
  </si>
  <si>
    <t>-960417108</t>
  </si>
  <si>
    <t>59761281</t>
  </si>
  <si>
    <t>sokl s položlábkem-dlažba keramická slinutá hladká do interiéru i exteriéru 300x80mm</t>
  </si>
  <si>
    <t>-1920475551</t>
  </si>
  <si>
    <t>771574113</t>
  </si>
  <si>
    <t>Montáž podlah keramických režných hladkých lepených flexibilním lepidlem do 12 ks/m2</t>
  </si>
  <si>
    <t>-1716922075</t>
  </si>
  <si>
    <t>59761406</t>
  </si>
  <si>
    <t>dlažba keramická slinutá protiskluzná do interiéru i exteriéru pro vysoké mechanické namáhání přes 22 do 25ks/m2</t>
  </si>
  <si>
    <t>338943318</t>
  </si>
  <si>
    <t>30,89*1,1 'Přepočtené koeficientem množství</t>
  </si>
  <si>
    <t>771591111</t>
  </si>
  <si>
    <t>Podlahy penetrace podkladu</t>
  </si>
  <si>
    <t>-1148652428</t>
  </si>
  <si>
    <t>771151012</t>
  </si>
  <si>
    <t>Samonivelační stěrka podlah pevnosti 20 MPa tl 5 mm</t>
  </si>
  <si>
    <t>1219394116</t>
  </si>
  <si>
    <t>998771201</t>
  </si>
  <si>
    <t>Přesun hmot procentní pro podlahy z dlaždic v objektech v do 6 m</t>
  </si>
  <si>
    <t>1265716969</t>
  </si>
  <si>
    <t>776</t>
  </si>
  <si>
    <t>Podlahy povlakové</t>
  </si>
  <si>
    <t>776511810</t>
  </si>
  <si>
    <t>Demontáž povlakových podlah lepených bez podložky - vícevrstvých</t>
  </si>
  <si>
    <t>1961216821</t>
  </si>
  <si>
    <t>776401800</t>
  </si>
  <si>
    <t>Odstranění soklíků a lišt pryžových nebo plastových</t>
  </si>
  <si>
    <t>-1847860705</t>
  </si>
  <si>
    <t>998776201</t>
  </si>
  <si>
    <t>Přesun hmot procentní pro podlahy povlakové v objektech v do 6 m</t>
  </si>
  <si>
    <t>-1038736177</t>
  </si>
  <si>
    <t>783102801</t>
  </si>
  <si>
    <t>Odstranění nátěrů z KDK konstrukcí</t>
  </si>
  <si>
    <t>1110104086</t>
  </si>
  <si>
    <t>10"ostatní doplňkové kovové kce"</t>
  </si>
  <si>
    <t>Nátěry syntetické KDK 1x antikorozní, 1x základní, 2x email</t>
  </si>
  <si>
    <t>863127913</t>
  </si>
  <si>
    <t>783806805</t>
  </si>
  <si>
    <t>Odstranění nátěrů z omítek opálením s obroušením</t>
  </si>
  <si>
    <t>381119105</t>
  </si>
  <si>
    <t>784</t>
  </si>
  <si>
    <t>Dokončovací práce - malby</t>
  </si>
  <si>
    <t>784121001</t>
  </si>
  <si>
    <t>Oškrabání malby v mísnostech výšky do 3,80 m</t>
  </si>
  <si>
    <t>-36612544</t>
  </si>
  <si>
    <t>30,89+84,36</t>
  </si>
  <si>
    <t>784121011</t>
  </si>
  <si>
    <t>Rozmývání podkladu po oškrabání malby v místnostech výšky do 3,80 m</t>
  </si>
  <si>
    <t>-1038099984</t>
  </si>
  <si>
    <t>784171121</t>
  </si>
  <si>
    <t>Zakrytí vnitřních ploch, konstrukcí nebo prvků  v místnostech výšky do 3,80 m</t>
  </si>
  <si>
    <t>1110704311</t>
  </si>
  <si>
    <t>784181101</t>
  </si>
  <si>
    <t>Základní akrylátová jednonásobná penetrace podkladu v místnostech výšky do 3,80m</t>
  </si>
  <si>
    <t>1352667434</t>
  </si>
  <si>
    <t>784211111</t>
  </si>
  <si>
    <t>Dvojnásobné  bílé malby ze směsí za mokra velmi dobře otěruvzdorných v místnostech výšky do 3,80 m</t>
  </si>
  <si>
    <t>-1432610128</t>
  </si>
  <si>
    <t>Poznámka k položce:_x000D_
ref. JUPOL BRILLIANT</t>
  </si>
  <si>
    <t>795</t>
  </si>
  <si>
    <t>Lokální vytápění</t>
  </si>
  <si>
    <t>795121811</t>
  </si>
  <si>
    <t>Odpojení a odebrání přenosných kamen na tuhá paliva do 100 kg</t>
  </si>
  <si>
    <t>216235219</t>
  </si>
  <si>
    <t>998795201</t>
  </si>
  <si>
    <t>Přesun hmot procentní pro lokální vytápění v objektech v do 6 m</t>
  </si>
  <si>
    <t>732316976</t>
  </si>
  <si>
    <t>22037044R</t>
  </si>
  <si>
    <t>Zapravení a výměna stávajícího vedení oznamovacích a slaboproudých zařízení v rámci místnosti</t>
  </si>
  <si>
    <t>-1794986673</t>
  </si>
  <si>
    <t>Poznámka k položce:_x000D_
Veškeré vedení oznamovacích a slaboproudých zařízení bude vyměněno zapraveno pod omítku. Tj. část vedení od zařízení v rámci místnosti vč. průrazu z místnosti bude zapraveno a uloženo do chráničky s vhodným ukončením a napojením na stávající vedení v krabici, tak aby byla možná výměna kompletního vedení ze strany SSZT bez zásahu do opravované místnosti._x000D_
_x000D_
V rámci kabelového vedení bude provedena i příprava pro budoucí odjezdový panel se zavíčkováním._x000D_
_x000D_
Práce na těchto zařízeních je nutné koordinovat se správcem těchto zařízení - správou sdělovací a zabezpečovací techniky SSZT!</t>
  </si>
  <si>
    <t>30"rozhlas"</t>
  </si>
  <si>
    <t>30"hodiny"</t>
  </si>
  <si>
    <t>30"odj. panel"</t>
  </si>
  <si>
    <t>742-03</t>
  </si>
  <si>
    <t>Demontáž hodin</t>
  </si>
  <si>
    <t>-793194678</t>
  </si>
  <si>
    <t>742340002</t>
  </si>
  <si>
    <t>Montáž hodin nástěnných</t>
  </si>
  <si>
    <t>513121645</t>
  </si>
  <si>
    <t>742-04</t>
  </si>
  <si>
    <t>Čtvercové hodiny vnitřní, průměr číselníku 40 dle norem SŽ - kompatibilní s osazovanými hodinami na fasádě a matečními hodinami</t>
  </si>
  <si>
    <t>-1562768782</t>
  </si>
  <si>
    <t>Demontáž rozhlasu</t>
  </si>
  <si>
    <t>970851445</t>
  </si>
  <si>
    <t>742410063</t>
  </si>
  <si>
    <t>Montáž reproduktoru nástěnného rozhlasu</t>
  </si>
  <si>
    <t>-1514577918</t>
  </si>
  <si>
    <t>22-M-000.1</t>
  </si>
  <si>
    <t>reproduktor DEXON SK 501, rozměry 160 × 160 × 60 mm, kompletní, provedení antivandal a dle EN 60 849 a BS 5239</t>
  </si>
  <si>
    <t>1769674580</t>
  </si>
  <si>
    <t xml:space="preserve">Poznámka k položce:_x000D_
_x000D_
</t>
  </si>
  <si>
    <t>365292834</t>
  </si>
  <si>
    <t>005 - Oprava zázemí pro dopravu</t>
  </si>
  <si>
    <t xml:space="preserve">    002 - Výměna stávajících zárubní</t>
  </si>
  <si>
    <t xml:space="preserve">    721 - Zdravotechnika - vnitřní kanalizace</t>
  </si>
  <si>
    <t xml:space="preserve">    722 - Zdravotechnika - vnitřní vodovod</t>
  </si>
  <si>
    <t xml:space="preserve">    725 - Zdravotechnika - zařizovací předměty</t>
  </si>
  <si>
    <t xml:space="preserve">    727 - Zdravotechnika - požární ochrana</t>
  </si>
  <si>
    <t xml:space="preserve">    775 - Podlahy skládané</t>
  </si>
  <si>
    <t xml:space="preserve">    781 - Dokončovací práce - obklady</t>
  </si>
  <si>
    <t>Výměna stávajících zárubní</t>
  </si>
  <si>
    <t>317143431</t>
  </si>
  <si>
    <t>Překlad nosný z pórobetonu ve zdech tl do 200 mm dl do 1300 mm</t>
  </si>
  <si>
    <t>2055823382</t>
  </si>
  <si>
    <t>340238212</t>
  </si>
  <si>
    <t>Zazdívka otvorů pl do 1 m2 v příčkách nebo stěnách z cihel tl přes 100 mm</t>
  </si>
  <si>
    <t>964289330</t>
  </si>
  <si>
    <t>6*2</t>
  </si>
  <si>
    <t>642944121</t>
  </si>
  <si>
    <t>Osazování ocelových zárubní dodatečné pl do 2,5 m2</t>
  </si>
  <si>
    <t>288009151</t>
  </si>
  <si>
    <t>55331350</t>
  </si>
  <si>
    <t>zárubeň ocelová pro běžné zdění a porobeton 100 levá/pravá 800 vč. povrchové úpravy</t>
  </si>
  <si>
    <t>553531765</t>
  </si>
  <si>
    <t>968072455.1.1</t>
  </si>
  <si>
    <t>Vybourání dveřních zárubní vč. křídel a přípravy otvoru pro nové dveře/zazdění</t>
  </si>
  <si>
    <t>1687054708</t>
  </si>
  <si>
    <t>6*0,8*2"stávající vstupy ponechávané"</t>
  </si>
  <si>
    <t>2*0,8*2"zazdívané vstupy 0P06,0P13"</t>
  </si>
  <si>
    <t>1263486613</t>
  </si>
  <si>
    <t>2*1*0,3"zazdívky vstupů 0P06"</t>
  </si>
  <si>
    <t>4*0,5*0,3"okna 0P29-32"</t>
  </si>
  <si>
    <t>0,5"ostatní"</t>
  </si>
  <si>
    <t>342272225</t>
  </si>
  <si>
    <t>Příčka z pórobetonových hladkých tvárnic na tenkovrstvou maltu tl 100 mm</t>
  </si>
  <si>
    <t>683168365</t>
  </si>
  <si>
    <t>(1,6+1,3)*3,9"WC"</t>
  </si>
  <si>
    <t>2,6*3,9"0P12"</t>
  </si>
  <si>
    <t>317142444</t>
  </si>
  <si>
    <t>Překlad nenosný pórobetonový š 150 mm v do 250 mm na tenkovrstvou maltu dl do 1500 mm</t>
  </si>
  <si>
    <t>-1082308864</t>
  </si>
  <si>
    <t>342291121</t>
  </si>
  <si>
    <t>Ukotvení příček k cihelným konstrukcím plochými kotvami</t>
  </si>
  <si>
    <t>-1687289407</t>
  </si>
  <si>
    <t>4*3,9</t>
  </si>
  <si>
    <t>2023950573</t>
  </si>
  <si>
    <t>21,45*2</t>
  </si>
  <si>
    <t>612135001</t>
  </si>
  <si>
    <t>Vyrovnání podkladu vnitřních stěn maltou vápenocementovou</t>
  </si>
  <si>
    <t>494856560</t>
  </si>
  <si>
    <t>(0,9+2,6+0,9)*1,5"ponechávané stěny po odsekaných obkladech kuchyň"</t>
  </si>
  <si>
    <t>2*2+2,1*1,5"soc. zázemí"</t>
  </si>
  <si>
    <t>(2*6,5+2*5,8)*1,5"po dřevěném obkladu 0P13"</t>
  </si>
  <si>
    <t>(2*4,2+2*4)*1,5"po dřevěném obkladu 0P12"</t>
  </si>
  <si>
    <t>-466105217</t>
  </si>
  <si>
    <t>(2*4,1+2*3,7)*3,9"0P17"</t>
  </si>
  <si>
    <t>(2*4,1+2*4,9)*3,9"0P16"</t>
  </si>
  <si>
    <t>(2*5,9+2*5,2)*3,9"0P15"</t>
  </si>
  <si>
    <t>(2*4,9+2*2)*3,9"0P29-32"</t>
  </si>
  <si>
    <t>(2*2,5+2*2,6)*3,9"0P02"</t>
  </si>
  <si>
    <t>(2*3,2+2*2,6)*3,9"0P03"</t>
  </si>
  <si>
    <t>(2*5+2*2,6)*3,9"0P04"</t>
  </si>
  <si>
    <t>(2*1,5+2*1,3)*3,9"0P05"</t>
  </si>
  <si>
    <t>(2*6,5+2*5,8)*3,9"0P13"</t>
  </si>
  <si>
    <t>(2*4,2+2*4)*3,9"0P12"</t>
  </si>
  <si>
    <t>-1178799839</t>
  </si>
  <si>
    <t>1676268016</t>
  </si>
  <si>
    <t>-1796769469</t>
  </si>
  <si>
    <t>597,48</t>
  </si>
  <si>
    <t>-54,12"odpočet obkladů"</t>
  </si>
  <si>
    <t>623356752</t>
  </si>
  <si>
    <t>4,1*3,7*0,08"0P17"</t>
  </si>
  <si>
    <t>4,1*4,9*0,08"0P16"</t>
  </si>
  <si>
    <t>5,9*5,2*0,08"0P15"</t>
  </si>
  <si>
    <t>4,9*2*0,08"0P29-32"</t>
  </si>
  <si>
    <t>2,5*2,6*0,08"0P02"</t>
  </si>
  <si>
    <t>3,2*2,6*0,08"0P03"</t>
  </si>
  <si>
    <t>5*2,6*0,08"0P04-05"</t>
  </si>
  <si>
    <t>6,5*5,8*0,08"0P13"</t>
  </si>
  <si>
    <t>4,2*4*0,08"0P12"</t>
  </si>
  <si>
    <t>894705315</t>
  </si>
  <si>
    <t>4,1*3,7*0,1"0P17"</t>
  </si>
  <si>
    <t>4,1*4,9*0,1"0P16"</t>
  </si>
  <si>
    <t>5,9*5,2*0,1"0P15"</t>
  </si>
  <si>
    <t>4,9*2*0,1"0P29-32"</t>
  </si>
  <si>
    <t>2,5*2,6*0,1"0P02"</t>
  </si>
  <si>
    <t>3,2*2,6*0,1"0P03"</t>
  </si>
  <si>
    <t>5*2,6*0,1"0P04-05"</t>
  </si>
  <si>
    <t>6,5*5,8*0,1"0P13"</t>
  </si>
  <si>
    <t>4,2*4*0,1"0P12"</t>
  </si>
  <si>
    <t>-1217850374</t>
  </si>
  <si>
    <t>-2133980866</t>
  </si>
  <si>
    <t>63136202R</t>
  </si>
  <si>
    <t>Příplatek za provedení kabelových žlabů pro stávající technologii v podlaze DK</t>
  </si>
  <si>
    <t>19499283</t>
  </si>
  <si>
    <t>Poznámka k položce:_x000D_
Veškeré práce musí být koordinovány se správci dotčených zařízení - SSZT, TÚDC, ČD-T aj.</t>
  </si>
  <si>
    <t>2135529321</t>
  </si>
  <si>
    <t>2*4,1+2*3,7"0P17"</t>
  </si>
  <si>
    <t>2*4,1+2*4,9"0P16"</t>
  </si>
  <si>
    <t>2*5,9+2*5,2"0P15"</t>
  </si>
  <si>
    <t>2*4,9+2*2"0P29-32"</t>
  </si>
  <si>
    <t>2*2,5+2*2,6"0P02"</t>
  </si>
  <si>
    <t>2*3,2+2*2,6"0P03"</t>
  </si>
  <si>
    <t>2*5+2*2,6"0P04"</t>
  </si>
  <si>
    <t>2*1,5+2*1,3"0P05"</t>
  </si>
  <si>
    <t>2*6,5+2*5,8"0P13"</t>
  </si>
  <si>
    <t>2*4,2+2*4"0P12"</t>
  </si>
  <si>
    <t>1399066865</t>
  </si>
  <si>
    <t>-1417853226</t>
  </si>
  <si>
    <t>158,06*0,15</t>
  </si>
  <si>
    <t>642942611</t>
  </si>
  <si>
    <t>Osazování zárubní nebo rámů dveřních kovových do 2,5 m2</t>
  </si>
  <si>
    <t>-102050948</t>
  </si>
  <si>
    <t>1"nové WC"</t>
  </si>
  <si>
    <t>55331482</t>
  </si>
  <si>
    <t>zárubeň jednokřídlá ocelová pro zdění tl stěny 75-100mm rozměru 800/1970, 2100mm</t>
  </si>
  <si>
    <t>-1183214212</t>
  </si>
  <si>
    <t>21028000R</t>
  </si>
  <si>
    <t>Označení dveří - WC, sprcha, denní místnost, kuchyň, sklad, denní místnost</t>
  </si>
  <si>
    <t>-208790556</t>
  </si>
  <si>
    <t>949101112</t>
  </si>
  <si>
    <t>Lešení pomocné pro objekty pozemních staveb s lešeňovou podlahou v do 3,5 m zatížení do 150 kg/m2</t>
  </si>
  <si>
    <t>1924311263</t>
  </si>
  <si>
    <t>4,1*3,7"0P17"</t>
  </si>
  <si>
    <t>4,1*4,9"0P16"</t>
  </si>
  <si>
    <t>5,9*5,2"0P15"</t>
  </si>
  <si>
    <t>4,9*2"0P29-32"</t>
  </si>
  <si>
    <t>2,5*2,6"0P02"</t>
  </si>
  <si>
    <t>3,2*2,6"0P03"</t>
  </si>
  <si>
    <t>5*2,6"0P04-05"</t>
  </si>
  <si>
    <t>6,5*5,8"0P13"</t>
  </si>
  <si>
    <t>4,2*4"0P12"</t>
  </si>
  <si>
    <t>101192671</t>
  </si>
  <si>
    <t>95290111R</t>
  </si>
  <si>
    <t>Dočasné vyklizení a zpětné nastěhování a osazení vybavení a zařízení pro provedení prací - nábytek, zařízení, nástěnky, trezor, šatní skříně, klaprámy aj.</t>
  </si>
  <si>
    <t>-298671732</t>
  </si>
  <si>
    <t>95290111R2</t>
  </si>
  <si>
    <t>Opatření nutná k ochraně, zabezpečení a zajištění chodu sdělovacího a ostatního zabezpečovacího zařízení pro provedení prací včetně projednání</t>
  </si>
  <si>
    <t>1015136785</t>
  </si>
  <si>
    <t>Poznámka k položce:_x000D_
Položka obsahuje veškeré konstrukce,zařízení a práce pro zajištění provizorního chodu objektu - zejména dopravní kanceláře po dobu akce včetně ochrany obsluhy a zařízení (práce budou probíhat za provozu!). Předpokládá se nutná obsluha zabezpečovacího zařízení v dopravní kanceláři po celou dobu akce. V rámci zajištění bude nezbytné i zajistit náhradní napájení zab. zař. a ostatního zařízení DK dieselagregátem či jiným vhodným způsobem včetně provizorií pro zajištění chodu. V rámci opatření je i zabezpečení a úprava stávajících sítí pro provedení opravy podlahy a stěn.</t>
  </si>
  <si>
    <t>962031133</t>
  </si>
  <si>
    <t>Bourání příček z cihel pálených na MVC tl do 150 mm</t>
  </si>
  <si>
    <t>-1482817908</t>
  </si>
  <si>
    <t>(1,6+1)*3,9"WC"</t>
  </si>
  <si>
    <t>2*2*3,9"0P29-32"</t>
  </si>
  <si>
    <t>965081213</t>
  </si>
  <si>
    <t>Bourání podlah z dlaždic keramických nebo xylolitových tl do 10 mm plochy přes 1 m2</t>
  </si>
  <si>
    <t>-163536967</t>
  </si>
  <si>
    <t>965042241</t>
  </si>
  <si>
    <t>Bourání podkladů pod dlažby nebo mazanin betonových nebo z litého asfaltu tl přes 100 mm pl pře 4 m2</t>
  </si>
  <si>
    <t>-1326754817</t>
  </si>
  <si>
    <t>413503048</t>
  </si>
  <si>
    <t>158,06*0,3</t>
  </si>
  <si>
    <t>2035042823</t>
  </si>
  <si>
    <t>2*2*0,5"0P29-32"</t>
  </si>
  <si>
    <t>971028471</t>
  </si>
  <si>
    <t>Vybourání otvorů ve zdivu smíšeném pl do 0,25 m2 tl do 750 mm - průraz pro kanalizaci</t>
  </si>
  <si>
    <t>532940547</t>
  </si>
  <si>
    <t>1018301182</t>
  </si>
  <si>
    <t>2*4,1+4,9+2*5,9+5,2+3*2,6+5+5,8+4,2</t>
  </si>
  <si>
    <t>-1083507013</t>
  </si>
  <si>
    <t>978059541</t>
  </si>
  <si>
    <t>Odsekání a odebrání obkladů stěn z vnitřních obkládaček pl přes 1 m2</t>
  </si>
  <si>
    <t>-532953202</t>
  </si>
  <si>
    <t>(0,9+2,6+0,9)*1,5"kuchyň"</t>
  </si>
  <si>
    <t>97805954R</t>
  </si>
  <si>
    <t>Stavební přípomoce pro elektroinstalaci a ZTI kompletní vč. zapravení a povrchové úpravy</t>
  </si>
  <si>
    <t>585429824</t>
  </si>
  <si>
    <t>-189454712</t>
  </si>
  <si>
    <t>-1094119491</t>
  </si>
  <si>
    <t>-597251958</t>
  </si>
  <si>
    <t>-1764707533</t>
  </si>
  <si>
    <t>151,441*19 'Přepočtené koeficientem množství</t>
  </si>
  <si>
    <t>-1127504384</t>
  </si>
  <si>
    <t>997013869</t>
  </si>
  <si>
    <t>Poplatek za uložení stavebního odpadu na recyklační skládce (skládkovné) ze směsí betonu, cihel a keramických výrobků kód odpadu 17 01 07</t>
  </si>
  <si>
    <t>1408545636</t>
  </si>
  <si>
    <t>9,365+52,16</t>
  </si>
  <si>
    <t>966498249</t>
  </si>
  <si>
    <t>1338979422</t>
  </si>
  <si>
    <t>151,441-11,903-61,525-66,385</t>
  </si>
  <si>
    <t>-1129169812</t>
  </si>
  <si>
    <t>-535077577</t>
  </si>
  <si>
    <t>819424823</t>
  </si>
  <si>
    <t>158,06*0,00035 "Přepočtené koeficientem množství</t>
  </si>
  <si>
    <t>-845266039</t>
  </si>
  <si>
    <t>153,2*0,15</t>
  </si>
  <si>
    <t>-1257408228</t>
  </si>
  <si>
    <t>22,98*0,00035 "Přepočtené koeficientem množství</t>
  </si>
  <si>
    <t>1127215037</t>
  </si>
  <si>
    <t>53121150</t>
  </si>
  <si>
    <t>158,06*1,2 "Přepočtené koeficientem množství</t>
  </si>
  <si>
    <t>189,672*1,2 'Přepočtené koeficientem množství</t>
  </si>
  <si>
    <t>-538678991</t>
  </si>
  <si>
    <t>-1109761003</t>
  </si>
  <si>
    <t>22,98*1,2 "Přepočtené koeficientem množství</t>
  </si>
  <si>
    <t>27,576*1,2 'Přepočtené koeficientem množství</t>
  </si>
  <si>
    <t>-1446083633</t>
  </si>
  <si>
    <t>869005568</t>
  </si>
  <si>
    <t>-1548185045</t>
  </si>
  <si>
    <t>158,06*1,02 "Přepočtené koeficientem množství</t>
  </si>
  <si>
    <t>161,221*1,02 'Přepočtené koeficientem množství</t>
  </si>
  <si>
    <t>-928522042</t>
  </si>
  <si>
    <t>721</t>
  </si>
  <si>
    <t>Zdravotechnika - vnitřní kanalizace</t>
  </si>
  <si>
    <t>72114080R.1</t>
  </si>
  <si>
    <t>Kompletní demontáž a odstranění stávajícího kanalizačního potrubí včetně stoupacího větracího potrubí</t>
  </si>
  <si>
    <t>1885532098</t>
  </si>
  <si>
    <t>72117400R02</t>
  </si>
  <si>
    <t>Rozvody vnitřní kanalizace do DN 70 délky do 20m kompletní vč. osazení, upevnění, propojení, připojení, tlakové zkoušky, zednických přípomocí vč. zapravení a začištění, potrubí,tvarovek, montážního materiálu a konečného zapravení</t>
  </si>
  <si>
    <t>-2011080516</t>
  </si>
  <si>
    <t>2"kuchyň, soc. zázemí"</t>
  </si>
  <si>
    <t>72117400R3</t>
  </si>
  <si>
    <t>Rozvody vnitřní kanalizace do DN 100 délky do 10m kompletní vč. osazení, upevnění, propojení, připojení tlakové zkoušky, zednických přípomocí vč. zapravení a začištění, potrubí, tvarovek a montážního materiálu</t>
  </si>
  <si>
    <t>347988576</t>
  </si>
  <si>
    <t>Poznámka k položce:_x000D_
Hlavní odvod z objektu bude dopojen na kanalizační přípojku před objektem vč. průrazu z vnitřních prostor</t>
  </si>
  <si>
    <t>721211402</t>
  </si>
  <si>
    <t>Vpusť podlahová s vodorovným odtokem DN 40/50 s automatickým vztlakovým uzávěrem</t>
  </si>
  <si>
    <t>-729609469</t>
  </si>
  <si>
    <t>998721201</t>
  </si>
  <si>
    <t>Přesun hmot procentní pro vnitřní kanalizace v objektech v do 6 m</t>
  </si>
  <si>
    <t>1140023171</t>
  </si>
  <si>
    <t>722</t>
  </si>
  <si>
    <t>Zdravotechnika - vnitřní vodovod</t>
  </si>
  <si>
    <t>72213080R.1</t>
  </si>
  <si>
    <t>Demontáž stávajících vnitřních rozvodů</t>
  </si>
  <si>
    <t>1344671918</t>
  </si>
  <si>
    <t>Poznámka k položce:_x000D_
Veškeré rozvody budou demontovány až po hlavní přívod v suterénu VB vč. průrazu</t>
  </si>
  <si>
    <t>722131932</t>
  </si>
  <si>
    <t>Napojení na st. rozvod - hl. přívod</t>
  </si>
  <si>
    <t>343344895</t>
  </si>
  <si>
    <t>7221319R2.1.1.1</t>
  </si>
  <si>
    <t>Zřízení revizní niky s dvířky ve zdi pro podružné měření a možnosti uzavření</t>
  </si>
  <si>
    <t>525301613</t>
  </si>
  <si>
    <t>Poznámka k položce:_x000D_
Na vhodném místě dle vyjádření místního správce bude vysekána nika pro osazení podružného vodoměru s uzávěry s uzamykatelnými dvířky.</t>
  </si>
  <si>
    <t>722262223</t>
  </si>
  <si>
    <t>Vodoměr závitový jednovtokový suchoběžný do 40 °C G 3/4 x 130 mm Qn 1,5 m3/s horizontální</t>
  </si>
  <si>
    <t>443068716</t>
  </si>
  <si>
    <t>722270101</t>
  </si>
  <si>
    <t>Sestava vodoměrová závitová G 3/4</t>
  </si>
  <si>
    <t>-1600258977</t>
  </si>
  <si>
    <t>722-A-1112</t>
  </si>
  <si>
    <t>Rozvody vnitřního vodovodu teplé vody do 10m do DN 20 vč. osazení, upevnění, propojení, připojení, tlakové zkoušky, zednických přípomocí, potrubí, tvarovek, armatur, izolace a montážního materiálu a konečného zapravení</t>
  </si>
  <si>
    <t>808818576</t>
  </si>
  <si>
    <t>2"kuchyň, WC"</t>
  </si>
  <si>
    <t>722-A-1112.3.2</t>
  </si>
  <si>
    <t>Rozvody vnitřního vodovodu studené vody do 10m do DN 20 vč. osazení, upevnění, propojení, připojení, tlakové zkoušky, zednických přípomocí, potrubí, tvarovek, armatur, izolace a montážního materiálu a konečného zapravení</t>
  </si>
  <si>
    <t>-1957075370</t>
  </si>
  <si>
    <t>Poznámka k položce:_x000D_
Veškeré rozvody budou provedeny až po hlavní přívod v suterénu VB vč. průrazu</t>
  </si>
  <si>
    <t>2"kuchyň WC"</t>
  </si>
  <si>
    <t>722-A-1112.3.2.1</t>
  </si>
  <si>
    <t>Rozvody vnitřního vodovodu studené vody do 100m do DN 25 vč. osazení, upevnění, propojení, připojení, tlakové zkoušky, zednických přípomocí, potrubí, tvarovek, armatur, izolace a montážního materiálu a konečného zapravení</t>
  </si>
  <si>
    <t>1101958213</t>
  </si>
  <si>
    <t>Poznámka k položce:_x000D_
Veškeré rozvody budou provedeny až po hlavní přívod ze studny ve sklepě. V rámci opravovaných prostor bude hlavní přívod kompletně vyměněn včetně přípravy do navazujících místností a komerčních prostor dle situace na místě. Rozvody budou propojeny a ukončeny tak, aby byla možná oprava prostor zejména bytu bez zásahu do nově opravených prostor.</t>
  </si>
  <si>
    <t>1"soc. zázemí, ostatní rozvody dle situace v rámci 1NP"</t>
  </si>
  <si>
    <t>998722201</t>
  </si>
  <si>
    <t>Přesun hmot procentní pro vnitřní vodovod v objektech v do 6 m</t>
  </si>
  <si>
    <t>-1830420926</t>
  </si>
  <si>
    <t>725</t>
  </si>
  <si>
    <t>Zdravotechnika - zařizovací předměty</t>
  </si>
  <si>
    <t>725110811</t>
  </si>
  <si>
    <t>Demontáž klozetů splachovací s nádrží</t>
  </si>
  <si>
    <t>-759690270</t>
  </si>
  <si>
    <t>725112171</t>
  </si>
  <si>
    <t>Kombi klozet s hlubokým splachováním odpad vodorovný</t>
  </si>
  <si>
    <t>218095263</t>
  </si>
  <si>
    <t>725210821</t>
  </si>
  <si>
    <t>Demontáž umyvadel bez výtokových armatur</t>
  </si>
  <si>
    <t>1919810715</t>
  </si>
  <si>
    <t>725211601</t>
  </si>
  <si>
    <t>Umyvadlo keramické připevněné na stěnu šrouby bílé bez krytu na sifon 500 mm</t>
  </si>
  <si>
    <t>-6655635</t>
  </si>
  <si>
    <t>725240811</t>
  </si>
  <si>
    <t>Demontáž kabin sprchových bez výtokových armatur</t>
  </si>
  <si>
    <t>-1035622915</t>
  </si>
  <si>
    <t>725240812</t>
  </si>
  <si>
    <t>Demontáž vaniček sprchových bez výtokových armatur</t>
  </si>
  <si>
    <t>513348746</t>
  </si>
  <si>
    <t>725241218</t>
  </si>
  <si>
    <t>Vanička sprchová z litého polymermramoru obdélníková 1200x900 mm</t>
  </si>
  <si>
    <t>-196393855</t>
  </si>
  <si>
    <t>725244155</t>
  </si>
  <si>
    <t>Dveře sprchové polorámové skleněné tl. 6 mm otvíravé dvoukřídlové do niky na vaničku šířky 1200 mm</t>
  </si>
  <si>
    <t>-1676883158</t>
  </si>
  <si>
    <t>725311121</t>
  </si>
  <si>
    <t>Dřez jednoduchý nerezový se zápachovou uzávěrkou s odkapávací plochou 560x480 mm a miskou</t>
  </si>
  <si>
    <t>1610814318</t>
  </si>
  <si>
    <t>725530826</t>
  </si>
  <si>
    <t>Demontáž ohřívač elektrický akumulační do 800 litrů</t>
  </si>
  <si>
    <t>236864442</t>
  </si>
  <si>
    <t>725532124</t>
  </si>
  <si>
    <t>Elektrický ohřívač zásobníkový akumulační závěsný svislý 160 l / 2 kW</t>
  </si>
  <si>
    <t>-1359784245</t>
  </si>
  <si>
    <t>725820801</t>
  </si>
  <si>
    <t>Demontáž baterie nástěnné do G 3 / 4</t>
  </si>
  <si>
    <t>-68398379</t>
  </si>
  <si>
    <t>725821311</t>
  </si>
  <si>
    <t>Baterie dřezová nástěnná páková s otáčivým kulatým ústím a délkou ramínka 200 mm</t>
  </si>
  <si>
    <t>113762062</t>
  </si>
  <si>
    <t>725822611</t>
  </si>
  <si>
    <t>Baterie umyvadlová stojánková páková bez výpusti</t>
  </si>
  <si>
    <t>1282112999</t>
  </si>
  <si>
    <t>725849411</t>
  </si>
  <si>
    <t>Montáž baterie sprchové nástěnná s nastavitelnou výškou sprchy</t>
  </si>
  <si>
    <t>-272219519</t>
  </si>
  <si>
    <t>55145590</t>
  </si>
  <si>
    <t>baterie sprchová páková včetně sprchové soupravy 150mm chrom Mio-N 200 H3311V70045711</t>
  </si>
  <si>
    <t>-2084143260</t>
  </si>
  <si>
    <t>725860811</t>
  </si>
  <si>
    <t>Demontáž uzávěrů zápachu jednoduchých</t>
  </si>
  <si>
    <t>-409271250</t>
  </si>
  <si>
    <t>725861101</t>
  </si>
  <si>
    <t>Zápachová uzávěrka pro umyvadla DN 32</t>
  </si>
  <si>
    <t>-537840321</t>
  </si>
  <si>
    <t>725862113</t>
  </si>
  <si>
    <t>Zápachová uzávěrka pro dřezy s přípojkou pro pračku nebo myčku DN 40/50</t>
  </si>
  <si>
    <t>-911427661</t>
  </si>
  <si>
    <t>725865311</t>
  </si>
  <si>
    <t>Zápachová uzávěrka sprchových van DN 40/50 s kulovým kloubem na odtoku</t>
  </si>
  <si>
    <t>-1710489644</t>
  </si>
  <si>
    <t>725291511</t>
  </si>
  <si>
    <t>Dávkovač tekutého mýdla na 350 ml nerez</t>
  </si>
  <si>
    <t>2005979203</t>
  </si>
  <si>
    <t>725291620.3</t>
  </si>
  <si>
    <t>Zrcadlo v AL rámu nad umyvadlo</t>
  </si>
  <si>
    <t>1919401140</t>
  </si>
  <si>
    <t>2*0,5*0,5</t>
  </si>
  <si>
    <t>725291620.4</t>
  </si>
  <si>
    <t>Věšák dvojitý, nerez</t>
  </si>
  <si>
    <t>-1419550076</t>
  </si>
  <si>
    <t>725291620.6</t>
  </si>
  <si>
    <t>Velkoobjemový zásobník toaletních papírů typu JUMBO nerez</t>
  </si>
  <si>
    <t>1299608411</t>
  </si>
  <si>
    <t>725291620.7</t>
  </si>
  <si>
    <t>Zásobník papírových ručníků nerez</t>
  </si>
  <si>
    <t>-1725172299</t>
  </si>
  <si>
    <t>554310792.1</t>
  </si>
  <si>
    <t>Souprava pro WC závěsná nerez (štětka s nádobou)</t>
  </si>
  <si>
    <t>560055918</t>
  </si>
  <si>
    <t>554310820</t>
  </si>
  <si>
    <t>Koš odpadkový drátěný závěsný nerezový k umyvadlu</t>
  </si>
  <si>
    <t>766336267</t>
  </si>
  <si>
    <t>725980123</t>
  </si>
  <si>
    <t>Dvířka 30/30</t>
  </si>
  <si>
    <t>428281938</t>
  </si>
  <si>
    <t>725590811</t>
  </si>
  <si>
    <t>Přemístění vnitrostaveništní demontovaných pro zařizovací předměty v objektech výšky do 6 m</t>
  </si>
  <si>
    <t>-234231362</t>
  </si>
  <si>
    <t>998725201</t>
  </si>
  <si>
    <t>Přesun hmot procentní pro zařizovací předměty v objektech v do 6 m</t>
  </si>
  <si>
    <t>-1957316019</t>
  </si>
  <si>
    <t>727</t>
  </si>
  <si>
    <t>Zdravotechnika - požární ochrana</t>
  </si>
  <si>
    <t>HZS4232</t>
  </si>
  <si>
    <t>Hodinová zúčtovací sazba technik odborný (montáž hasících přístrojů)</t>
  </si>
  <si>
    <t>hod</t>
  </si>
  <si>
    <t>-439447034</t>
  </si>
  <si>
    <t>449321130</t>
  </si>
  <si>
    <t>přístroj hasicí ruční práškový s hasící schopností 21A - 6kg</t>
  </si>
  <si>
    <t>334080295</t>
  </si>
  <si>
    <t>40483010R</t>
  </si>
  <si>
    <t>pomocný montážní materiál</t>
  </si>
  <si>
    <t>-777295340</t>
  </si>
  <si>
    <t>HZS423R</t>
  </si>
  <si>
    <t>Revize "D" vč. vyhotovení zprávy</t>
  </si>
  <si>
    <t>-186107817</t>
  </si>
  <si>
    <t>763131511</t>
  </si>
  <si>
    <t>SDK podhled deska 1xA 12,5 bez TI jednovrstvá spodní kce profil CD+UD</t>
  </si>
  <si>
    <t>797625988</t>
  </si>
  <si>
    <t>763131551</t>
  </si>
  <si>
    <t>SDK podhled deska 1xH2 12,5 bez izolace jednovrstvá spodní kce profil CD+UD</t>
  </si>
  <si>
    <t>-1603597291</t>
  </si>
  <si>
    <t>-470255408</t>
  </si>
  <si>
    <t>114,38+13</t>
  </si>
  <si>
    <t>763431001</t>
  </si>
  <si>
    <t>Montáž minerálního podhledu s vyjímatelnými panely vel. do 0,36 m2 na zavěšený viditelný rošt</t>
  </si>
  <si>
    <t>2053401098</t>
  </si>
  <si>
    <t>59030570</t>
  </si>
  <si>
    <t>podhled kazetový bez děrování viditelný rastr tl 10mm 600x600mm</t>
  </si>
  <si>
    <t>-1547506633</t>
  </si>
  <si>
    <t>30,68*1,1 'Přepočtené koeficientem množství</t>
  </si>
  <si>
    <t>774751423</t>
  </si>
  <si>
    <t>219012156</t>
  </si>
  <si>
    <t>766411812</t>
  </si>
  <si>
    <t>Demontáž truhlářského obložení stěn z panelů plochy přes 1,5 m2</t>
  </si>
  <si>
    <t>-788442020</t>
  </si>
  <si>
    <t>(2*6,5+2*5,8)*1,5"0P13"</t>
  </si>
  <si>
    <t>(2*4,2+2*4)*1,5"0P12"</t>
  </si>
  <si>
    <t>766411822</t>
  </si>
  <si>
    <t>Demontáž truhlářského obložení stěn podkladových roštů</t>
  </si>
  <si>
    <t>-2001439995</t>
  </si>
  <si>
    <t>766660001</t>
  </si>
  <si>
    <t>Montáž dveřních křídel otvíravých jednokřídlových š do 0,8 m do ocelové zárubně</t>
  </si>
  <si>
    <t>1836008639</t>
  </si>
  <si>
    <t>61162014</t>
  </si>
  <si>
    <t>dveře jednokřídlé voštinové povrch fóliový plné 800x1970-2100mm</t>
  </si>
  <si>
    <t>703686762</t>
  </si>
  <si>
    <t>61162013</t>
  </si>
  <si>
    <t>dveře jednokřídlé voštinové povrch fóliový plné 700x1970-2100mm</t>
  </si>
  <si>
    <t>177676022</t>
  </si>
  <si>
    <t>76681111R</t>
  </si>
  <si>
    <t>Kuchyňská linka sektorová (skládaná) vč. horních skříněk a pracovní desky</t>
  </si>
  <si>
    <t>953470569</t>
  </si>
  <si>
    <t>998766201</t>
  </si>
  <si>
    <t>Přesun hmot procentní pro konstrukce truhlářské v objektech v do 6 m</t>
  </si>
  <si>
    <t>-1031122866</t>
  </si>
  <si>
    <t>-896265703</t>
  </si>
  <si>
    <t>125</t>
  </si>
  <si>
    <t>54914622</t>
  </si>
  <si>
    <t>kování dveřní vrchní klika včetně štítu a montážního materiálu</t>
  </si>
  <si>
    <t>-1634755283</t>
  </si>
  <si>
    <t>126</t>
  </si>
  <si>
    <t>54924002</t>
  </si>
  <si>
    <t>zámek zadlabací 190/140 /20 L s obyčejným klíčem</t>
  </si>
  <si>
    <t>-2078876280</t>
  </si>
  <si>
    <t>127</t>
  </si>
  <si>
    <t>767996701</t>
  </si>
  <si>
    <t>Demontáž atypických zámečnických konstrukcí řezáním hmotnosti jednotlivých dílů do 50 kg</t>
  </si>
  <si>
    <t>-1316646054</t>
  </si>
  <si>
    <t>4984076</t>
  </si>
  <si>
    <t>129</t>
  </si>
  <si>
    <t>-875207360</t>
  </si>
  <si>
    <t>130</t>
  </si>
  <si>
    <t>391021219</t>
  </si>
  <si>
    <t>131</t>
  </si>
  <si>
    <t>2128010379</t>
  </si>
  <si>
    <t>132</t>
  </si>
  <si>
    <t>585072751</t>
  </si>
  <si>
    <t>37,62*1,1 'Přepočtené koeficientem množství</t>
  </si>
  <si>
    <t>133</t>
  </si>
  <si>
    <t>361639122</t>
  </si>
  <si>
    <t>134</t>
  </si>
  <si>
    <t>771591112</t>
  </si>
  <si>
    <t>Izolace pod dlažbu nátěrem nebo stěrkou ve dvou vrstvách</t>
  </si>
  <si>
    <t>1451869550</t>
  </si>
  <si>
    <t>5*2,6"soc. zázemí"</t>
  </si>
  <si>
    <t>135</t>
  </si>
  <si>
    <t>771591241</t>
  </si>
  <si>
    <t>Izolace těsnícími pásy vnitřní kout</t>
  </si>
  <si>
    <t>429723474</t>
  </si>
  <si>
    <t>136</t>
  </si>
  <si>
    <t>771591242</t>
  </si>
  <si>
    <t>Izolace těsnícími pásy vnější roh</t>
  </si>
  <si>
    <t>1774145077</t>
  </si>
  <si>
    <t>137</t>
  </si>
  <si>
    <t>771591264</t>
  </si>
  <si>
    <t>Izolace těsnícími pásy mezi podlahou a stěnou</t>
  </si>
  <si>
    <t>1326995530</t>
  </si>
  <si>
    <t>2*5+2*2,6+1,3+1,6</t>
  </si>
  <si>
    <t>138</t>
  </si>
  <si>
    <t>-539340746</t>
  </si>
  <si>
    <t>775</t>
  </si>
  <si>
    <t>Podlahy skládané</t>
  </si>
  <si>
    <t>139</t>
  </si>
  <si>
    <t>775511810</t>
  </si>
  <si>
    <t>Demontáž podlah vlysových přibíjených s lištami přibíjenými</t>
  </si>
  <si>
    <t>1507722796</t>
  </si>
  <si>
    <t>140</t>
  </si>
  <si>
    <t>998775201</t>
  </si>
  <si>
    <t>Přesun hmot procentní pro podlahy dřevěné v objektech v do 6 m</t>
  </si>
  <si>
    <t>1061061081</t>
  </si>
  <si>
    <t>141</t>
  </si>
  <si>
    <t>1128479092</t>
  </si>
  <si>
    <t>142</t>
  </si>
  <si>
    <t>776111311</t>
  </si>
  <si>
    <t>Vysátí podkladu povlakových podlah</t>
  </si>
  <si>
    <t>-1084120532</t>
  </si>
  <si>
    <t>143</t>
  </si>
  <si>
    <t>776141112</t>
  </si>
  <si>
    <t>Vyrovnání podkladu povlakových podlah stěrkou pevnosti 20 MPa tl 5 mm</t>
  </si>
  <si>
    <t>175176099</t>
  </si>
  <si>
    <t>144</t>
  </si>
  <si>
    <t>776121111</t>
  </si>
  <si>
    <t>Penetrace podkladu povlakových podlah</t>
  </si>
  <si>
    <t>335991828</t>
  </si>
  <si>
    <t>145</t>
  </si>
  <si>
    <t>776251311</t>
  </si>
  <si>
    <t>Lepení vinylových pásů 2-složkovým lepidlem</t>
  </si>
  <si>
    <t>1066118381</t>
  </si>
  <si>
    <t>146</t>
  </si>
  <si>
    <t>28411025</t>
  </si>
  <si>
    <t>PVC homogenní zátěžová antistatické tl 2,00mm, R &lt;1000MΩ, třída zátěže 34/43, hořlavost Bfl S1</t>
  </si>
  <si>
    <t>901288490</t>
  </si>
  <si>
    <t>30,68*1,15 'Přepočtené koeficientem množství</t>
  </si>
  <si>
    <t>147</t>
  </si>
  <si>
    <t>2841102R</t>
  </si>
  <si>
    <t xml:space="preserve">příplatek k antistatické povlakové krytině za provedení úpravy u kabelových žlabů technologie DK </t>
  </si>
  <si>
    <t>759495070</t>
  </si>
  <si>
    <t>148</t>
  </si>
  <si>
    <t>28411021</t>
  </si>
  <si>
    <t>PVC homogenní zátěžová tl 2,00 mm, úprava PUR, třída zátěže 34/43, hmotnost 3550g/m2, hořlavost Bfl S1,</t>
  </si>
  <si>
    <t>980015288</t>
  </si>
  <si>
    <t>35,26*1,15 'Přepočtené koeficientem množství</t>
  </si>
  <si>
    <t>149</t>
  </si>
  <si>
    <t>61525888</t>
  </si>
  <si>
    <t>150</t>
  </si>
  <si>
    <t>776411111</t>
  </si>
  <si>
    <t>Montáž obvodových soklíků výšky do 80 mm</t>
  </si>
  <si>
    <t>-1967780049</t>
  </si>
  <si>
    <t>151</t>
  </si>
  <si>
    <t>28411010</t>
  </si>
  <si>
    <t>lišta soklová PVC 20x100mm</t>
  </si>
  <si>
    <t>2017885498</t>
  </si>
  <si>
    <t>152</t>
  </si>
  <si>
    <t>776261111</t>
  </si>
  <si>
    <t>Montáž čistící zóny</t>
  </si>
  <si>
    <t>-1604399951</t>
  </si>
  <si>
    <t>1*0,5</t>
  </si>
  <si>
    <t>153</t>
  </si>
  <si>
    <t>69752100</t>
  </si>
  <si>
    <t>rohož textilní provedení 100% PP, zatavený do měkčeného PVC</t>
  </si>
  <si>
    <t>1437337155</t>
  </si>
  <si>
    <t>154</t>
  </si>
  <si>
    <t>69752152</t>
  </si>
  <si>
    <t>rámy náběhové-náběh úzký-45mm-Al</t>
  </si>
  <si>
    <t>2051805594</t>
  </si>
  <si>
    <t>155</t>
  </si>
  <si>
    <t>-1503554440</t>
  </si>
  <si>
    <t>781</t>
  </si>
  <si>
    <t>Dokončovací práce - obklady</t>
  </si>
  <si>
    <t>156</t>
  </si>
  <si>
    <t>781131112</t>
  </si>
  <si>
    <t>Izolace pod obklad nátěrem nebo stěrkou ve dvou vrstvách</t>
  </si>
  <si>
    <t>1427108704</t>
  </si>
  <si>
    <t>(2*1,6+1,3)*2,2"sprcha"</t>
  </si>
  <si>
    <t>157</t>
  </si>
  <si>
    <t>781131232</t>
  </si>
  <si>
    <t>Izolace pod obklad těsnícími pásy pro styčné nebo dilatační spáry</t>
  </si>
  <si>
    <t>401211562</t>
  </si>
  <si>
    <t>2*2,2</t>
  </si>
  <si>
    <t>158</t>
  </si>
  <si>
    <t>781131241</t>
  </si>
  <si>
    <t>Izolace pod obklad těsnícími pásy vnitřní kout</t>
  </si>
  <si>
    <t>-2062025554</t>
  </si>
  <si>
    <t>159</t>
  </si>
  <si>
    <t>781131242</t>
  </si>
  <si>
    <t>Izolace pod obklad těsnícími pásy vnější roh</t>
  </si>
  <si>
    <t>1425761574</t>
  </si>
  <si>
    <t>160</t>
  </si>
  <si>
    <t>781131264</t>
  </si>
  <si>
    <t>Izolace pod obklad těsnícími pásy mezi podlahou a stěnou</t>
  </si>
  <si>
    <t>-498298213</t>
  </si>
  <si>
    <t>2*1,6+1,3</t>
  </si>
  <si>
    <t>161</t>
  </si>
  <si>
    <t>781474113</t>
  </si>
  <si>
    <t>Montáž obkladů vnitřních keramických hladkých do 19 ks/m2 lepených flexibilním lepidlem</t>
  </si>
  <si>
    <t>1163113137</t>
  </si>
  <si>
    <t>(2*5+2*2,6)*2,2"0P04"</t>
  </si>
  <si>
    <t>(2*1,5+2*1)*2,2"0P05"</t>
  </si>
  <si>
    <t>162</t>
  </si>
  <si>
    <t>597610391</t>
  </si>
  <si>
    <t>obkládačky keramické - matné barevné hladké 198 x 398x 7 mm COLOR ONE - barva dle výběru investora</t>
  </si>
  <si>
    <t>1114104791</t>
  </si>
  <si>
    <t>44,44*1,1 'Přepočtené koeficientem množství</t>
  </si>
  <si>
    <t>163</t>
  </si>
  <si>
    <t>781474118</t>
  </si>
  <si>
    <t>Montáž obkladů vnitřních keramických hladkých do 50 ks/m2 lepených flexibilním lepidlem</t>
  </si>
  <si>
    <t>-971402634</t>
  </si>
  <si>
    <t>(0,9+2,6+0,9)*2,2"0P02"</t>
  </si>
  <si>
    <t>164</t>
  </si>
  <si>
    <t>597612550</t>
  </si>
  <si>
    <t>obkladačky keramické - kuchyně  (barevné) 15 x 15 x 0,6 cm I. j.</t>
  </si>
  <si>
    <t>-444503444</t>
  </si>
  <si>
    <t>9,68*1,04 'Přepočtené koeficientem množství</t>
  </si>
  <si>
    <t>165</t>
  </si>
  <si>
    <t>781479191</t>
  </si>
  <si>
    <t>Příplatek k montáži obkladů vnitřních keramických hladkých za plochu do 10 m2 jednotlivě</t>
  </si>
  <si>
    <t>-1679033214</t>
  </si>
  <si>
    <t>166</t>
  </si>
  <si>
    <t>781479195</t>
  </si>
  <si>
    <t>Příplatek k montáži obkladů vnitřních keramických hladkých za spárování bílým cementem</t>
  </si>
  <si>
    <t>1495851989</t>
  </si>
  <si>
    <t>44,44+9,68</t>
  </si>
  <si>
    <t>167</t>
  </si>
  <si>
    <t>781495111</t>
  </si>
  <si>
    <t>Penetrace podkladu vnitřních obkladů</t>
  </si>
  <si>
    <t>-1621140013</t>
  </si>
  <si>
    <t>168</t>
  </si>
  <si>
    <t>998781201</t>
  </si>
  <si>
    <t>Přesun hmot procentní pro obklady keramické v objektech v do 6 m</t>
  </si>
  <si>
    <t>-667961180</t>
  </si>
  <si>
    <t>169</t>
  </si>
  <si>
    <t>976703169</t>
  </si>
  <si>
    <t>170</t>
  </si>
  <si>
    <t>-1976725375</t>
  </si>
  <si>
    <t>171</t>
  </si>
  <si>
    <t>769376958</t>
  </si>
  <si>
    <t>4*4,7*1,5"čekárna"</t>
  </si>
  <si>
    <t>2*5,8*1,5+2*3,2*1,5"chodba"</t>
  </si>
  <si>
    <t>172</t>
  </si>
  <si>
    <t>1123021145</t>
  </si>
  <si>
    <t>173</t>
  </si>
  <si>
    <t>921631444</t>
  </si>
  <si>
    <t>597,48+158,06</t>
  </si>
  <si>
    <t>174</t>
  </si>
  <si>
    <t>461974894</t>
  </si>
  <si>
    <t>175</t>
  </si>
  <si>
    <t>-334588979</t>
  </si>
  <si>
    <t>176</t>
  </si>
  <si>
    <t>784211101</t>
  </si>
  <si>
    <t>Dvojnásobné bílé malby ze směsí za mokra výborně otěruvzdorných v místnostech výšky do 3,80 m</t>
  </si>
  <si>
    <t>-1001830343</t>
  </si>
  <si>
    <t>543,36"stěny štuk"</t>
  </si>
  <si>
    <t>158,06-30,68"plný SDK strop"</t>
  </si>
  <si>
    <t>177</t>
  </si>
  <si>
    <t>-1776801506</t>
  </si>
  <si>
    <t>178</t>
  </si>
  <si>
    <t>7951218121</t>
  </si>
  <si>
    <t>Odpojení a odebrání akumulačních kamen vč. likvidace</t>
  </si>
  <si>
    <t>1769042448</t>
  </si>
  <si>
    <t>179</t>
  </si>
  <si>
    <t>773963124</t>
  </si>
  <si>
    <t>180</t>
  </si>
  <si>
    <t>Zapravení a výměna stávajícího vedení oznamovacích a slaboproudých zařízení v rámci objektu</t>
  </si>
  <si>
    <t>1811781460</t>
  </si>
  <si>
    <t>Poznámka k položce:_x000D_
Veškeré vedení oznamovacích a slaboproudých zařízení bude vyměněno zapraveno pod omítku. Tj. část vedení od zařízení v rámci místnosti vč. průrazu z místnosti bude zapraveno a uloženo do chráničky s vhodným ukončením a napojením na stávající vedení v krabici, tak aby byla možná výměna kompletního vedení ze strany SSZT bez zásahu do opravované místnosti._x000D_
_x000D_
Práce na těchto zařízeních je nutné koordinovat se správcem těchto zařízení - správou sdělovací a zabezpečovací techniky SSZT!</t>
  </si>
  <si>
    <t>181</t>
  </si>
  <si>
    <t>1313607283</t>
  </si>
  <si>
    <t>182</t>
  </si>
  <si>
    <t>1196108812</t>
  </si>
  <si>
    <t>183</t>
  </si>
  <si>
    <t>Čtvercové hodiny vnitřní, průměr číselníku 40 dle norem SŽ, kompatibilní s osazovanými hodinami na fasádě a matečními hodinami</t>
  </si>
  <si>
    <t>-780352838</t>
  </si>
  <si>
    <t>006 - Oprava sklepních prostor</t>
  </si>
  <si>
    <t xml:space="preserve">    724 - Zdravotechnika - strojní vybavení</t>
  </si>
  <si>
    <t xml:space="preserve">    784 - Dokončovací práce - malby a tapety</t>
  </si>
  <si>
    <t>611325403</t>
  </si>
  <si>
    <t>Oprava vnitřní vápenocementové hrubé omítky stropů v rozsahu plochy do 50%</t>
  </si>
  <si>
    <t>829751875</t>
  </si>
  <si>
    <t>14*12"věž1"</t>
  </si>
  <si>
    <t>5*9+4*5"střed"</t>
  </si>
  <si>
    <t>612325403</t>
  </si>
  <si>
    <t>Oprava vnitřní vápenocementové hrubé omítky stěn v rozsahu plochy do 50%</t>
  </si>
  <si>
    <t>-208389264</t>
  </si>
  <si>
    <t>(2*4+2*3,7)*2,5"1S08"</t>
  </si>
  <si>
    <t>(8*5,7+8*2,5)*2,5"1S09,16,15,04"</t>
  </si>
  <si>
    <t>(2*3,7+2*4)*2,5"1S05,06"</t>
  </si>
  <si>
    <t>Mezisoučet sklep věž 1</t>
  </si>
  <si>
    <t>28*4</t>
  </si>
  <si>
    <t>Mezisoučet schodiště věž 1</t>
  </si>
  <si>
    <t>22*4</t>
  </si>
  <si>
    <t>Mezisoučet schodiště střed</t>
  </si>
  <si>
    <t>(4*4+2*4,2+2*4)*2,5</t>
  </si>
  <si>
    <t>Mezisoučet sklep střed</t>
  </si>
  <si>
    <t>96485631</t>
  </si>
  <si>
    <t>952902131</t>
  </si>
  <si>
    <t>Čištění budov omytí drsných podlah</t>
  </si>
  <si>
    <t>-399880630</t>
  </si>
  <si>
    <t>978011161</t>
  </si>
  <si>
    <t>Otlučení (osekání) vnitřní vápenné nebo vápenocementové omítky stropů v rozsahu do 50 %</t>
  </si>
  <si>
    <t>707945291</t>
  </si>
  <si>
    <t>Otlučení (osekání) vnitřní vápenné nebo vápenocementové omítky stěn v rozsahu do 50 %</t>
  </si>
  <si>
    <t>411285656</t>
  </si>
  <si>
    <t>Vyklizení suti a komunálního odpadu z prostorů přes 15 m2 s naložením, odvozem a likvidací včetně rozřezání dřevěných kójí</t>
  </si>
  <si>
    <t>-1340434185</t>
  </si>
  <si>
    <t>561429147</t>
  </si>
  <si>
    <t>-578957090</t>
  </si>
  <si>
    <t>-472099869</t>
  </si>
  <si>
    <t>-46096281</t>
  </si>
  <si>
    <t>-547059751</t>
  </si>
  <si>
    <t>1079878892</t>
  </si>
  <si>
    <t>15,702-15,168</t>
  </si>
  <si>
    <t>246586</t>
  </si>
  <si>
    <t>724</t>
  </si>
  <si>
    <t>Zdravotechnika - strojní vybavení</t>
  </si>
  <si>
    <t>724221822</t>
  </si>
  <si>
    <t>Demontáž vodáren domovních s ponorným čerpadlem nádrž do 500 litrů a hloubky do 30 m</t>
  </si>
  <si>
    <t>-1415127233</t>
  </si>
  <si>
    <t>724141211</t>
  </si>
  <si>
    <t>Čerpadlo vodovodní ponorné jednovřetenové maximální průtok 78 l/min pro vrt průměru od 200 mm vč. příslušenství a propojení</t>
  </si>
  <si>
    <t>-601484462</t>
  </si>
  <si>
    <t>Poznámka k položce:_x000D_
předpoklad osazení ref. EVGU-16-8-GU-080 1"</t>
  </si>
  <si>
    <t>724311811</t>
  </si>
  <si>
    <t>Demontáž nádrží tlakových do 300 litrů</t>
  </si>
  <si>
    <t>-1646606101</t>
  </si>
  <si>
    <t>724234116</t>
  </si>
  <si>
    <t>Domovní vodárna nádoba tlaková objemu 300 l s pryžovým vakem vertikálním vč. příslušenství a dopojení</t>
  </si>
  <si>
    <t>37411512</t>
  </si>
  <si>
    <t>998724202</t>
  </si>
  <si>
    <t>Přesun hmot procentní pro strojní vybavení v objektech v do 12 m</t>
  </si>
  <si>
    <t>563507224</t>
  </si>
  <si>
    <t>Dokončovací práce - malby a tapety</t>
  </si>
  <si>
    <t>784111001</t>
  </si>
  <si>
    <t>Oprášení (ometení ) podkladu v místnostech výšky do 3,80 m</t>
  </si>
  <si>
    <t>1790811183</t>
  </si>
  <si>
    <t>45"stropy střed"</t>
  </si>
  <si>
    <t>138"stropy věž1"</t>
  </si>
  <si>
    <t>241"stěny věž1"</t>
  </si>
  <si>
    <t>81"stěny střed"</t>
  </si>
  <si>
    <t>784111031</t>
  </si>
  <si>
    <t>Omytí podkladu v místnostech výšky do 3,80 m</t>
  </si>
  <si>
    <t>1165963046</t>
  </si>
  <si>
    <t>743610221</t>
  </si>
  <si>
    <t>2000154332</t>
  </si>
  <si>
    <t>784312021</t>
  </si>
  <si>
    <t>Dvojnásobné bílé vápenné malby v místnostech výšky do 3,80 m</t>
  </si>
  <si>
    <t>829541413</t>
  </si>
  <si>
    <t>784111009</t>
  </si>
  <si>
    <t>Oprášení (ometení ) podkladu na schodišti o výšce podlaží do 5,00 m</t>
  </si>
  <si>
    <t>1439683657</t>
  </si>
  <si>
    <t>20"strop střed"</t>
  </si>
  <si>
    <t>30"strop věž1"</t>
  </si>
  <si>
    <t>112"stěny věž"</t>
  </si>
  <si>
    <t>88"stěny střed"</t>
  </si>
  <si>
    <t>784111037</t>
  </si>
  <si>
    <t>Omytí podkladu na schodišti o výšce podlaží do 3,80 m</t>
  </si>
  <si>
    <t>-1463462692</t>
  </si>
  <si>
    <t>784121009</t>
  </si>
  <si>
    <t>Oškrabání malby na schodišti o výšce podlaží do 5,00 m</t>
  </si>
  <si>
    <t>1783250799</t>
  </si>
  <si>
    <t>784181109</t>
  </si>
  <si>
    <t>Základní akrylátová jednonásobná penetrace podkladu na schodišti o výšce podlaží do 5,00 m</t>
  </si>
  <si>
    <t>1816566852</t>
  </si>
  <si>
    <t>784221109</t>
  </si>
  <si>
    <t>Dvojnásobné bílé malby ze směsí za sucha dobře otěruvzdorných na schodišti do 5,00 m</t>
  </si>
  <si>
    <t>376168377</t>
  </si>
  <si>
    <t>007 - Elektroinstalace a hromosvod (SEE)</t>
  </si>
  <si>
    <t>Elektroinstalace - Elektroinstalace</t>
  </si>
  <si>
    <t xml:space="preserve">    D2 - ROZVADĚČ RE1-ČEZ</t>
  </si>
  <si>
    <t xml:space="preserve">    D3 - ROZVADĚČ RE2-ČEZ</t>
  </si>
  <si>
    <t xml:space="preserve">    D4 - ROZVADĚČ RE-OES (SŽE)</t>
  </si>
  <si>
    <t xml:space="preserve">    D5 - ROZVADĚČ RH stanice</t>
  </si>
  <si>
    <t xml:space="preserve">    D6 - ROZVODNICE R_OS</t>
  </si>
  <si>
    <t xml:space="preserve">    D9 - NÍZKOTEPLOTNÍ SÁLAVÉ PANELY - montáž stěna/strop</t>
  </si>
  <si>
    <t xml:space="preserve">    D10 - STANDARDNÍ  KONVEKTORY, PŘÍSLUŠENSTVÍ</t>
  </si>
  <si>
    <t xml:space="preserve">    D11 - MODUS LED SVÍTIDLA, PŘÍSLUŠENSTVÍ</t>
  </si>
  <si>
    <t xml:space="preserve">    D12 - SPÍNÁNÍ VENKOVNÍHO OSVĚTLENÍ - CELEK</t>
  </si>
  <si>
    <t xml:space="preserve">    D13 - KABEL SILOVÝ,IZOLACE PVC</t>
  </si>
  <si>
    <t xml:space="preserve">    D14 - VODIČ JEDNOŽILOVÝ, IZOLACE PVC</t>
  </si>
  <si>
    <t xml:space="preserve">    D15 - KRABICE, LIŠTY, TRUBKY, PŘÍSLUŠENSTVÍ</t>
  </si>
  <si>
    <t xml:space="preserve">    D16 - PŘÍSTROJE SPÍNAČŮ A PŘEPÍNAČŮ pro Tango</t>
  </si>
  <si>
    <t xml:space="preserve">    D17 - SNÍMAČE POHYBU TANGO</t>
  </si>
  <si>
    <t xml:space="preserve">    D18 - KRYT SPÍNAČE, TANGO</t>
  </si>
  <si>
    <t xml:space="preserve">    D19 - RÁMEČEK, TANGO</t>
  </si>
  <si>
    <t xml:space="preserve">    D20 - ZÁSUVKA NN, TANGO</t>
  </si>
  <si>
    <t xml:space="preserve">    D21 - ZÁSUVKA PRŮMYSLOVÁ, IP 44, IP 67</t>
  </si>
  <si>
    <t xml:space="preserve">    D22 - ZÁSUVKA PRŮMYSLOVÁ, IP 44</t>
  </si>
  <si>
    <t xml:space="preserve">    D23 - Ukončení vodičů zapojením v rozváděči nebo na přístroji</t>
  </si>
  <si>
    <t xml:space="preserve">    D24 - KV-MALÉ ROZVÁDĚČE, IP65</t>
  </si>
  <si>
    <t xml:space="preserve">    D25 - ROZPOJOVACÍ KABELOVÁ SKŘÍŇ, PŘÍSLUŠENSTVÍ</t>
  </si>
  <si>
    <t xml:space="preserve">    D26 - KABELOVÝ ŽLAB DRÁTĚNÝ vč. nosných prvků</t>
  </si>
  <si>
    <t xml:space="preserve">    D27 - Demontáže- začátek</t>
  </si>
  <si>
    <t xml:space="preserve">    D28 - HZS</t>
  </si>
  <si>
    <t xml:space="preserve">    D29 - SPOLUPRÁCE SE ZÁSTUPCI SŽ - SEE</t>
  </si>
  <si>
    <t xml:space="preserve">    D30 - KOORDINACE POSTUPU PRACÍ</t>
  </si>
  <si>
    <t xml:space="preserve">    D31 - PROVEDENÍ REVIZNÍCH ZKOUŠEK DLE ČSN 331500</t>
  </si>
  <si>
    <t xml:space="preserve">    P - PODRUŽNÝ MATERIÁL</t>
  </si>
  <si>
    <t>D34 - Hromosvod</t>
  </si>
  <si>
    <t xml:space="preserve">    D35 - UZEMŇOVACÍ VEDENÍ</t>
  </si>
  <si>
    <t xml:space="preserve">    D36 - ZEMNIČE, PŘÍSLUŠENSTVÍ</t>
  </si>
  <si>
    <t xml:space="preserve">    D37 - OCHRANNÝ ÚHELNÍK A DRŽÁKY</t>
  </si>
  <si>
    <t xml:space="preserve">    D38 - SVORKA HROMOSVODNÍ, UZEMŇOVACÍ</t>
  </si>
  <si>
    <t xml:space="preserve">    D39 - JÍMACÍ TYČ A OCHRANNÁ TRUBKA</t>
  </si>
  <si>
    <t xml:space="preserve">    D40 - MONTÁŽ HROMOSVODOVÉHO VEDENÍ - podpěr</t>
  </si>
  <si>
    <t xml:space="preserve">    D41 - ZEMNÍCÍ DRÁT HROMOSVODU</t>
  </si>
  <si>
    <t xml:space="preserve">    D42 - ANTIKOROZNÍ OCHRANA SPOJŮ V ZEMI</t>
  </si>
  <si>
    <t>D2</t>
  </si>
  <si>
    <t>ROZVADĚČ RE1-ČEZ</t>
  </si>
  <si>
    <t>Pol1</t>
  </si>
  <si>
    <t>Rozvaděč nepřímého/přímého měření - 2 x stanice, 1 x byt</t>
  </si>
  <si>
    <t>D3</t>
  </si>
  <si>
    <t>ROZVADĚČ RE2-ČEZ</t>
  </si>
  <si>
    <t>Pol2</t>
  </si>
  <si>
    <t>Rozvaděč přímého měření - 3 x byt</t>
  </si>
  <si>
    <t>D4</t>
  </si>
  <si>
    <t>ROZVADĚČ RE-OES (SŽE)</t>
  </si>
  <si>
    <t>Pol3</t>
  </si>
  <si>
    <t>Rozvaděč měření jednotlivých odběratelů od OES (SŽE) - 3xVT/NT+8xVT</t>
  </si>
  <si>
    <t>D5</t>
  </si>
  <si>
    <t>ROZVADĚČ RH stanice</t>
  </si>
  <si>
    <t>Pol4</t>
  </si>
  <si>
    <t>Hlavní rozvaděč stanice</t>
  </si>
  <si>
    <t>D6</t>
  </si>
  <si>
    <t>ROZVODNICE R_OS</t>
  </si>
  <si>
    <t>Pol5</t>
  </si>
  <si>
    <t>Rozvodnice R_OS - ovládání osvětlení stanice</t>
  </si>
  <si>
    <t>D9</t>
  </si>
  <si>
    <t>NÍZKOTEPLOTNÍ SÁLAVÉ PANELY - montáž stěna/strop</t>
  </si>
  <si>
    <t>Pol8</t>
  </si>
  <si>
    <t>11V5401163 ECOSUN 700U+ - na stěnu/strop</t>
  </si>
  <si>
    <t>D10</t>
  </si>
  <si>
    <t>STANDARDNÍ  KONVEKTORY, PŘÍSLUŠENSTVÍ</t>
  </si>
  <si>
    <t>Pol9</t>
  </si>
  <si>
    <t>21V5415330 Konvektor nástěnný ECOFLEX TAC 05, 500W/230V</t>
  </si>
  <si>
    <t>Pol10</t>
  </si>
  <si>
    <t>21V5415334 Konvektor nástěnný ECOFLEX TAC 10, 1000W/230V</t>
  </si>
  <si>
    <t>Pol11</t>
  </si>
  <si>
    <t>21V5415342 Konvektor nástěnný ECOFLEX TAC 20, 2000W/230V</t>
  </si>
  <si>
    <t>Pol12</t>
  </si>
  <si>
    <t>22V5422182 Konvektor nástěnný ATLANTIC F125-D25, 2500w/230V</t>
  </si>
  <si>
    <t>Pol13</t>
  </si>
  <si>
    <t>51V4066018 Termostat Eberle RTR-E 3521, 5 - 30st., (16A/230V)</t>
  </si>
  <si>
    <t>Pol14</t>
  </si>
  <si>
    <t>Eberle rámeček ARA 1 E pod termostat</t>
  </si>
  <si>
    <t>D11</t>
  </si>
  <si>
    <t>MODUS LED SVÍTIDLA, PŘÍSLUŠENSTVÍ</t>
  </si>
  <si>
    <t>Pol15</t>
  </si>
  <si>
    <t>KSL4000M4KS/ND</t>
  </si>
  <si>
    <t>Pol16</t>
  </si>
  <si>
    <t>QN3A600/1050ND</t>
  </si>
  <si>
    <t>Pol17</t>
  </si>
  <si>
    <t>BRS3KO300V1/ND</t>
  </si>
  <si>
    <t>Pol18</t>
  </si>
  <si>
    <t>LVX4500NO4V1/NDV60</t>
  </si>
  <si>
    <t>Pol19</t>
  </si>
  <si>
    <t>OZN/ECL/1W/C/3/SA/PT/CL - ECONOMIC LED SA, 3hod, IP65</t>
  </si>
  <si>
    <t>Pol20</t>
  </si>
  <si>
    <t>Výložník na zeď JZP 1-500</t>
  </si>
  <si>
    <t>D12</t>
  </si>
  <si>
    <t>SPÍNÁNÍ VENKOVNÍHO OSVĚTLENÍ - CELEK</t>
  </si>
  <si>
    <t>Pol21</t>
  </si>
  <si>
    <t>Systém spínání osvětlení a nápisů, soumrak. spínač, relé, spínací hodiny</t>
  </si>
  <si>
    <t>D13</t>
  </si>
  <si>
    <t>KABEL SILOVÝ,IZOLACE PVC</t>
  </si>
  <si>
    <t>Pol22</t>
  </si>
  <si>
    <t>CYKY-O 3x1.5</t>
  </si>
  <si>
    <t>Pol23</t>
  </si>
  <si>
    <t>CYKY-J 3x1.5</t>
  </si>
  <si>
    <t>Pol24</t>
  </si>
  <si>
    <t>CYKY-J 3x2.5</t>
  </si>
  <si>
    <t>Pol25</t>
  </si>
  <si>
    <t>CYKY-J 5x4</t>
  </si>
  <si>
    <t>Pol26</t>
  </si>
  <si>
    <t>CYKY-J 5x6</t>
  </si>
  <si>
    <t>Pol27</t>
  </si>
  <si>
    <t>CYKY-J 4x25 z RE1 do RE2</t>
  </si>
  <si>
    <t>Pol28</t>
  </si>
  <si>
    <t>CYKY-J 3x70+50 ze stávající SR do RE1</t>
  </si>
  <si>
    <t>Pol29</t>
  </si>
  <si>
    <t>CYKY-J 3x50+35 z RE1 do RE3</t>
  </si>
  <si>
    <t>Pol30</t>
  </si>
  <si>
    <t>CYKY-J 4x16 z RE1 do Rtopení</t>
  </si>
  <si>
    <t>Pol31</t>
  </si>
  <si>
    <t>CYKY-J 4x16 z RH vývod do pláště VB - EOV</t>
  </si>
  <si>
    <t>Pol32</t>
  </si>
  <si>
    <t>CYKY-J 19x1,5 ovládání z RH do ROV</t>
  </si>
  <si>
    <t>D14</t>
  </si>
  <si>
    <t>VODIČ JEDNOŽILOVÝ, IZOLACE PVC</t>
  </si>
  <si>
    <t>Pol33</t>
  </si>
  <si>
    <t>CYY 10 z/žl.</t>
  </si>
  <si>
    <t>D15</t>
  </si>
  <si>
    <t>KRABICE, LIŠTY, TRUBKY, PŘÍSLUŠENSTVÍ</t>
  </si>
  <si>
    <t>Pol34</t>
  </si>
  <si>
    <t>KPR 68_KA krabice univezální</t>
  </si>
  <si>
    <t>Pol35</t>
  </si>
  <si>
    <t>KU 68-1903_KA krabice odbočná s věnečkem</t>
  </si>
  <si>
    <t>D16</t>
  </si>
  <si>
    <t>PŘÍSTROJE SPÍNAČŮ A PŘEPÍNAČŮ pro Tango</t>
  </si>
  <si>
    <t>Pol36</t>
  </si>
  <si>
    <t>3559-A01345 Přístroj spínače jednopólového; řazení 1</t>
  </si>
  <si>
    <t>Pol37</t>
  </si>
  <si>
    <t>3559-A05345 Přístroj přepínače sériového; řazení 5</t>
  </si>
  <si>
    <t>Pol38</t>
  </si>
  <si>
    <t>3559-A06345 Přístroj přepínače střídavého; řazení 6</t>
  </si>
  <si>
    <t>D17</t>
  </si>
  <si>
    <t>SNÍMAČE POHYBU TANGO</t>
  </si>
  <si>
    <t>Pol39</t>
  </si>
  <si>
    <t>3299A-A02180 Snímač spínače automatického (rovina, úhel 180°)</t>
  </si>
  <si>
    <t>D18</t>
  </si>
  <si>
    <t>KRYT SPÍNAČE, TANGO</t>
  </si>
  <si>
    <t>Pol40</t>
  </si>
  <si>
    <t>3558A-A651 Kryt spínače kolébkového</t>
  </si>
  <si>
    <t>Pol41</t>
  </si>
  <si>
    <t>3558A-A652 Kryt spínače kolébkového, dělený</t>
  </si>
  <si>
    <t>D19</t>
  </si>
  <si>
    <t>RÁMEČEK, TANGO</t>
  </si>
  <si>
    <t>Pol42</t>
  </si>
  <si>
    <t>3901A-B10 Rámeček pro elektroinstalační přístroje, jednonásobný</t>
  </si>
  <si>
    <t>D20</t>
  </si>
  <si>
    <t>ZÁSUVKA NN, TANGO</t>
  </si>
  <si>
    <t>Pol43</t>
  </si>
  <si>
    <t>5519A-A02357 Zásuvka jednonásobná s clonkami</t>
  </si>
  <si>
    <t>Pol44</t>
  </si>
  <si>
    <t>5513A-C02357 Zásuvka dvojnásobná, s natočenou dutinou, s clonkami</t>
  </si>
  <si>
    <t>D21</t>
  </si>
  <si>
    <t>ZÁSUVKA PRŮMYSLOVÁ, IP 44, IP 67</t>
  </si>
  <si>
    <t>Pol45</t>
  </si>
  <si>
    <t>216RS6 Zásuvka průmyslová, nástěnná montáž; řazení 2P+PE; b. IP 44, 16 A</t>
  </si>
  <si>
    <t>D22</t>
  </si>
  <si>
    <t>ZÁSUVKA PRŮMYSLOVÁ, IP 44</t>
  </si>
  <si>
    <t>Pol46</t>
  </si>
  <si>
    <t>432RAM6 Zásuvka průmyslová, nástěnná, IP 44, 32 A</t>
  </si>
  <si>
    <t>Pol47</t>
  </si>
  <si>
    <t>463RS6 Zásuvka průmyslová, nástěnná; IP 44, 63 A</t>
  </si>
  <si>
    <t>D23</t>
  </si>
  <si>
    <t>Ukončení vodičů zapojením v rozváděči nebo na přístroji</t>
  </si>
  <si>
    <t>Pol48</t>
  </si>
  <si>
    <t>- vodiče do 6 mm2</t>
  </si>
  <si>
    <t>D24</t>
  </si>
  <si>
    <t>KV-MALÉ ROZVÁDĚČE, IP65</t>
  </si>
  <si>
    <t>Pol49</t>
  </si>
  <si>
    <t>KV 9224 Rozvodnice s kabelovým vstupem, IP 65, pro zás.16A/230V a 32A/400V</t>
  </si>
  <si>
    <t>Pol50</t>
  </si>
  <si>
    <t>KV 9336 Rozvodnice s kabelovým vstupem, IP 65, pro zásuvku NZ 63A/400V</t>
  </si>
  <si>
    <t>D25</t>
  </si>
  <si>
    <t>ROZPOJOVACÍ KABELOVÁ SKŘÍŇ, PŘÍSLUŠENSTVÍ</t>
  </si>
  <si>
    <t>Pol51</t>
  </si>
  <si>
    <t>Pojistková skříň SS 201/KVF4W osadit u RE1</t>
  </si>
  <si>
    <t>Pol52</t>
  </si>
  <si>
    <t>Nožová pojistka 160A</t>
  </si>
  <si>
    <t>Pol53</t>
  </si>
  <si>
    <t>Nožová pojistka 63A</t>
  </si>
  <si>
    <t>D26</t>
  </si>
  <si>
    <t>KABELOVÝ ŽLAB DRÁTĚNÝ vč. nosných prvků</t>
  </si>
  <si>
    <t>Pol54</t>
  </si>
  <si>
    <t>Žlab drátěný MERKUR M2 150/ 50 2m galvanický zinek</t>
  </si>
  <si>
    <t>D27</t>
  </si>
  <si>
    <t>Demontáže- začátek</t>
  </si>
  <si>
    <t>Pol55</t>
  </si>
  <si>
    <t>Demontáž stáv. neplatných prosvětlených nápisů stanice, vč. likvidace</t>
  </si>
  <si>
    <t>Pol56</t>
  </si>
  <si>
    <t>Demontáž stáv. svítidel na fasádě vč. likvidace</t>
  </si>
  <si>
    <t>Pol57</t>
  </si>
  <si>
    <t>Demontáž nefunkčních prvků na fasádě vč. likvidace</t>
  </si>
  <si>
    <t>Pol58</t>
  </si>
  <si>
    <t>Demontáž stáv. RE po zprovoznění nového RE</t>
  </si>
  <si>
    <t>Pol59</t>
  </si>
  <si>
    <t>Demontáž rozvaděčů v OP03</t>
  </si>
  <si>
    <t>Pol60</t>
  </si>
  <si>
    <t>Demontáž vnitřních svítidel vč. likvidace</t>
  </si>
  <si>
    <t>D28</t>
  </si>
  <si>
    <t>HZS</t>
  </si>
  <si>
    <t>Pol61</t>
  </si>
  <si>
    <t>Zabezpečení pracoviště</t>
  </si>
  <si>
    <t>Pol62</t>
  </si>
  <si>
    <t>Demontáž stávajícího zařízení</t>
  </si>
  <si>
    <t>Pol63</t>
  </si>
  <si>
    <t>Vyhledaní, proměřování stávajících vývodů</t>
  </si>
  <si>
    <t>Pol64</t>
  </si>
  <si>
    <t>Napojeni nových rozvodů na stávající zařízení</t>
  </si>
  <si>
    <t>Pol65</t>
  </si>
  <si>
    <t>Zajištění provizorního napájení</t>
  </si>
  <si>
    <t>Pol66</t>
  </si>
  <si>
    <t>Zkušební provoz</t>
  </si>
  <si>
    <t>Pol67</t>
  </si>
  <si>
    <t>Zaučení obsluhy</t>
  </si>
  <si>
    <t>D29</t>
  </si>
  <si>
    <t>SPOLUPRÁCE SE ZÁSTUPCI SŽ - SEE</t>
  </si>
  <si>
    <t>Pol68</t>
  </si>
  <si>
    <t>při zapojování a zkouškách</t>
  </si>
  <si>
    <t>D30</t>
  </si>
  <si>
    <t>KOORDINACE POSTUPU PRACÍ</t>
  </si>
  <si>
    <t>Pol69</t>
  </si>
  <si>
    <t>S ostatními profesemi</t>
  </si>
  <si>
    <t>Pol70</t>
  </si>
  <si>
    <t>s ČEZ Distribuce a.s.</t>
  </si>
  <si>
    <t>D31</t>
  </si>
  <si>
    <t>PROVEDENÍ REVIZNÍCH ZKOUŠEK DLE ČSN 331500</t>
  </si>
  <si>
    <t>Pol71</t>
  </si>
  <si>
    <t>Revizní technik - výchozí revize dle vyhl. č.100/1995Sb.</t>
  </si>
  <si>
    <t>Pol72</t>
  </si>
  <si>
    <t>Spolupráce s reviz.technikem</t>
  </si>
  <si>
    <t>PODRUŽNÝ MATERIÁL</t>
  </si>
  <si>
    <t>p01</t>
  </si>
  <si>
    <t>Podružný materiál</t>
  </si>
  <si>
    <t>869162862</t>
  </si>
  <si>
    <t>D34</t>
  </si>
  <si>
    <t>Hromosvod</t>
  </si>
  <si>
    <t>D35</t>
  </si>
  <si>
    <t>UZEMŇOVACÍ VEDENÍ</t>
  </si>
  <si>
    <t>Pol75</t>
  </si>
  <si>
    <t>Uzemňovací pásek V4A, 30x4mm</t>
  </si>
  <si>
    <t>Pol76</t>
  </si>
  <si>
    <t>Uzemňovací drát V4A-Rd 10mm</t>
  </si>
  <si>
    <t>D36</t>
  </si>
  <si>
    <t>ZEMNIČE, PŘÍSLUŠENSTVÍ</t>
  </si>
  <si>
    <t>Pol77</t>
  </si>
  <si>
    <t>ZD02 deska 1000x500x2,5 mm</t>
  </si>
  <si>
    <t>Pol78</t>
  </si>
  <si>
    <t>Štítek označení svodu</t>
  </si>
  <si>
    <t>D37</t>
  </si>
  <si>
    <t>OCHRANNÝ ÚHELNÍK A DRŽÁKY</t>
  </si>
  <si>
    <t>Pol79</t>
  </si>
  <si>
    <t>OU 1,7 ochranný úhelník, L 1700mm</t>
  </si>
  <si>
    <t>Pol80</t>
  </si>
  <si>
    <t>DUZ držák ochranného úhelníku do zdiva, L 170mm</t>
  </si>
  <si>
    <t>D38</t>
  </si>
  <si>
    <t>SVORKA HROMOSVODNÍ, UZEMŇOVACÍ</t>
  </si>
  <si>
    <t>Pol81</t>
  </si>
  <si>
    <t>SR 3a svorka páska-drát</t>
  </si>
  <si>
    <t>Pol82</t>
  </si>
  <si>
    <t>SZc zkušební</t>
  </si>
  <si>
    <t>Pol83</t>
  </si>
  <si>
    <t>SJ 1 k jímací tyči</t>
  </si>
  <si>
    <t>Pol84</t>
  </si>
  <si>
    <t>SO na okapové žlaby</t>
  </si>
  <si>
    <t>Pol85</t>
  </si>
  <si>
    <t>SO na okapové roury</t>
  </si>
  <si>
    <t>Pol86</t>
  </si>
  <si>
    <t>Svorka hromosvodu na trubku 106 - 115 mm</t>
  </si>
  <si>
    <t>D39</t>
  </si>
  <si>
    <t>JÍMACÍ TYČ A OCHRANNÁ TRUBKA</t>
  </si>
  <si>
    <t>Pol87</t>
  </si>
  <si>
    <t>JR 3,0 AlMgSi s izolovaným výložníkem - komplet</t>
  </si>
  <si>
    <t>Pol88</t>
  </si>
  <si>
    <t>JR PV 15 jímací tyč 1m - na hřeben střechy</t>
  </si>
  <si>
    <t>D40</t>
  </si>
  <si>
    <t>MONTÁŽ HROMOSVODOVÉHO VEDENÍ - podpěr</t>
  </si>
  <si>
    <t>Pol89</t>
  </si>
  <si>
    <t>Podpěra na hřebenáče</t>
  </si>
  <si>
    <t>Pol90</t>
  </si>
  <si>
    <t>Podpěra vedení do zdiva</t>
  </si>
  <si>
    <t>Pol91</t>
  </si>
  <si>
    <t>Podpěra pod tašky</t>
  </si>
  <si>
    <t>Pol92</t>
  </si>
  <si>
    <t>Tvarování montážního dílu</t>
  </si>
  <si>
    <t>184</t>
  </si>
  <si>
    <t>Pol93</t>
  </si>
  <si>
    <t>Vrtání děr pro  PV nebo držáky OU</t>
  </si>
  <si>
    <t>186</t>
  </si>
  <si>
    <t>D41</t>
  </si>
  <si>
    <t>ZEMNÍCÍ DRÁT HROMOSVODU</t>
  </si>
  <si>
    <t>Pol94</t>
  </si>
  <si>
    <t>Drát 8 AlMgSi, 5m/kg</t>
  </si>
  <si>
    <t>188</t>
  </si>
  <si>
    <t>D42</t>
  </si>
  <si>
    <t>ANTIKOROZNÍ OCHRANA SPOJŮ V ZEMI</t>
  </si>
  <si>
    <t>Pol95</t>
  </si>
  <si>
    <t>Ochrana spojů v zemi</t>
  </si>
  <si>
    <t>190</t>
  </si>
  <si>
    <t>Pol96</t>
  </si>
  <si>
    <t>Měření zemního odporu</t>
  </si>
  <si>
    <t>svod</t>
  </si>
  <si>
    <t>192</t>
  </si>
  <si>
    <t>Pol97</t>
  </si>
  <si>
    <t>Revizni technik - vypracování RZ</t>
  </si>
  <si>
    <t>194</t>
  </si>
  <si>
    <t>Poznámka k položce:_x000D_
Podružný materiál</t>
  </si>
  <si>
    <t>-1238032216</t>
  </si>
  <si>
    <t>008 - Vedlejší a ostatní náklady</t>
  </si>
  <si>
    <t>VRN - Vedlejší rozpočtové náklady</t>
  </si>
  <si>
    <t xml:space="preserve">    VRN3 - Zařízení staveniště</t>
  </si>
  <si>
    <t xml:space="preserve">    VRN7 - Provozní vlivy</t>
  </si>
  <si>
    <t xml:space="preserve">    VRN8 - Přesun stavebních kapacit</t>
  </si>
  <si>
    <t xml:space="preserve">    VRN9 - Ostatní náklady</t>
  </si>
  <si>
    <t>VRN</t>
  </si>
  <si>
    <t>Vedlejší rozpočtové náklady</t>
  </si>
  <si>
    <t>VRN3</t>
  </si>
  <si>
    <t>Zařízení staveniště</t>
  </si>
  <si>
    <t>030001000</t>
  </si>
  <si>
    <t>Kč</t>
  </si>
  <si>
    <t>1024</t>
  </si>
  <si>
    <t>1351811472</t>
  </si>
  <si>
    <t>Poznámka k položce:_x000D_
Zahrnuje i zábory vč. poplatků a ostatní konstrukce a práce na zařízení a zabezpečení staveniště, náhradní přístup, náhradní značení DIR a DIO, náhradní pracoviště pro dopravní kancelář po dobu prací aj.</t>
  </si>
  <si>
    <t>VRN7</t>
  </si>
  <si>
    <t>Provozní vlivy</t>
  </si>
  <si>
    <t>070001000</t>
  </si>
  <si>
    <t>Provozní vlivy, dozory aj.</t>
  </si>
  <si>
    <t>-2033840344</t>
  </si>
  <si>
    <t>Poznámka k položce:_x000D_
zahrnuje, zabezpečení prací v blízkosti kolejiště a za plného provozu VB, v případě nutnosti vytyčení a zabezpečení inž. sítí aj., koordinace s ostatními profesemi, stavbami a správci dotčených zařízení</t>
  </si>
  <si>
    <t>VRN8</t>
  </si>
  <si>
    <t>Přesun stavebních kapacit</t>
  </si>
  <si>
    <t>080001000</t>
  </si>
  <si>
    <t>Přesun stavebních kapacit, doprava zaměstnanců aj.</t>
  </si>
  <si>
    <t>-1764376073</t>
  </si>
  <si>
    <t>VRN9</t>
  </si>
  <si>
    <t>Ostatní náklady</t>
  </si>
  <si>
    <t>091504000</t>
  </si>
  <si>
    <t>Náklady související s publikační činností</t>
  </si>
  <si>
    <t>336857678</t>
  </si>
  <si>
    <t>Poznámka k položce:_x000D_
Jedná se o banner na lešení s logem Správy železnic, státní organizace a textací:_x000D_
"Opravujeme pro Vaše pohodlí" rozměr 5x3m - viz TZ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</si>
</sst>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31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7" fillId="0" borderId="0" xfId="0" applyFont="1" applyAlignment="1" applyProtection="1">
      <alignment horizontal="left"/>
    </xf>
    <xf numFmtId="4" fontId="7" fillId="0" borderId="0" xfId="0" applyNumberFormat="1" applyFont="1" applyAlignment="1" applyProtection="1"/>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22" xfId="0"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22" fillId="2" borderId="22" xfId="0" applyNumberFormat="1" applyFont="1" applyFill="1" applyBorder="1" applyAlignment="1" applyProtection="1">
      <alignment vertical="center"/>
      <protection locked="0"/>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36" fillId="2" borderId="19" xfId="0" applyFont="1" applyFill="1" applyBorder="1" applyAlignment="1" applyProtection="1">
      <alignment horizontal="left" vertical="center"/>
      <protection locked="0"/>
    </xf>
    <xf numFmtId="0" fontId="36" fillId="0" borderId="20" xfId="0" applyFont="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7" xfId="0" applyFont="1" applyFill="1" applyBorder="1" applyAlignment="1" applyProtection="1">
      <alignment horizontal="righ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7" fillId="0" borderId="0" xfId="0" applyFont="1" applyAlignment="1" applyProtection="1">
      <alignment horizontal="left" vertical="center" wrapText="1"/>
    </xf>
    <xf numFmtId="4" fontId="28" fillId="0" borderId="0" xfId="0" applyNumberFormat="1" applyFont="1" applyAlignment="1" applyProtection="1">
      <alignment vertical="center"/>
    </xf>
    <xf numFmtId="0" fontId="28"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4"/>
  <sheetViews>
    <sheetView showGridLines="0" tabSelected="1" workbookViewId="0">
      <selection activeCell="E20" sqref="E20"/>
    </sheetView>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301"/>
      <c r="AS2" s="301"/>
      <c r="AT2" s="301"/>
      <c r="AU2" s="301"/>
      <c r="AV2" s="301"/>
      <c r="AW2" s="301"/>
      <c r="AX2" s="301"/>
      <c r="AY2" s="301"/>
      <c r="AZ2" s="301"/>
      <c r="BA2" s="301"/>
      <c r="BB2" s="301"/>
      <c r="BC2" s="301"/>
      <c r="BD2" s="301"/>
      <c r="BE2" s="301"/>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285" t="s">
        <v>14</v>
      </c>
      <c r="L5" s="286"/>
      <c r="M5" s="286"/>
      <c r="N5" s="286"/>
      <c r="O5" s="286"/>
      <c r="P5" s="286"/>
      <c r="Q5" s="286"/>
      <c r="R5" s="286"/>
      <c r="S5" s="286"/>
      <c r="T5" s="286"/>
      <c r="U5" s="286"/>
      <c r="V5" s="286"/>
      <c r="W5" s="286"/>
      <c r="X5" s="286"/>
      <c r="Y5" s="286"/>
      <c r="Z5" s="286"/>
      <c r="AA5" s="286"/>
      <c r="AB5" s="286"/>
      <c r="AC5" s="286"/>
      <c r="AD5" s="286"/>
      <c r="AE5" s="286"/>
      <c r="AF5" s="286"/>
      <c r="AG5" s="286"/>
      <c r="AH5" s="286"/>
      <c r="AI5" s="286"/>
      <c r="AJ5" s="286"/>
      <c r="AK5" s="286"/>
      <c r="AL5" s="286"/>
      <c r="AM5" s="286"/>
      <c r="AN5" s="286"/>
      <c r="AO5" s="286"/>
      <c r="AP5" s="22"/>
      <c r="AQ5" s="22"/>
      <c r="AR5" s="20"/>
      <c r="BE5" s="282" t="s">
        <v>15</v>
      </c>
      <c r="BS5" s="17" t="s">
        <v>6</v>
      </c>
    </row>
    <row r="6" spans="1:74" s="1" customFormat="1" ht="36.950000000000003" customHeight="1">
      <c r="B6" s="21"/>
      <c r="C6" s="22"/>
      <c r="D6" s="28" t="s">
        <v>16</v>
      </c>
      <c r="E6" s="22"/>
      <c r="F6" s="22"/>
      <c r="G6" s="22"/>
      <c r="H6" s="22"/>
      <c r="I6" s="22"/>
      <c r="J6" s="22"/>
      <c r="K6" s="287" t="s">
        <v>17</v>
      </c>
      <c r="L6" s="286"/>
      <c r="M6" s="286"/>
      <c r="N6" s="286"/>
      <c r="O6" s="286"/>
      <c r="P6" s="286"/>
      <c r="Q6" s="286"/>
      <c r="R6" s="286"/>
      <c r="S6" s="286"/>
      <c r="T6" s="286"/>
      <c r="U6" s="286"/>
      <c r="V6" s="286"/>
      <c r="W6" s="286"/>
      <c r="X6" s="286"/>
      <c r="Y6" s="286"/>
      <c r="Z6" s="286"/>
      <c r="AA6" s="286"/>
      <c r="AB6" s="286"/>
      <c r="AC6" s="286"/>
      <c r="AD6" s="286"/>
      <c r="AE6" s="286"/>
      <c r="AF6" s="286"/>
      <c r="AG6" s="286"/>
      <c r="AH6" s="286"/>
      <c r="AI6" s="286"/>
      <c r="AJ6" s="286"/>
      <c r="AK6" s="286"/>
      <c r="AL6" s="286"/>
      <c r="AM6" s="286"/>
      <c r="AN6" s="286"/>
      <c r="AO6" s="286"/>
      <c r="AP6" s="22"/>
      <c r="AQ6" s="22"/>
      <c r="AR6" s="20"/>
      <c r="BE6" s="283"/>
      <c r="BS6" s="17" t="s">
        <v>6</v>
      </c>
    </row>
    <row r="7" spans="1:74" s="1" customFormat="1" ht="12" customHeight="1">
      <c r="B7" s="21"/>
      <c r="C7" s="22"/>
      <c r="D7" s="29"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v>
      </c>
      <c r="AO7" s="22"/>
      <c r="AP7" s="22"/>
      <c r="AQ7" s="22"/>
      <c r="AR7" s="20"/>
      <c r="BE7" s="283"/>
      <c r="BS7" s="17" t="s">
        <v>6</v>
      </c>
    </row>
    <row r="8" spans="1:74" s="1" customFormat="1" ht="12" customHeight="1">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283"/>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83"/>
      <c r="BS9" s="17" t="s">
        <v>6</v>
      </c>
    </row>
    <row r="10" spans="1:74" s="1" customFormat="1" ht="12" customHeight="1">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26</v>
      </c>
      <c r="AO10" s="22"/>
      <c r="AP10" s="22"/>
      <c r="AQ10" s="22"/>
      <c r="AR10" s="20"/>
      <c r="BE10" s="283"/>
      <c r="BS10" s="17" t="s">
        <v>6</v>
      </c>
    </row>
    <row r="11" spans="1:74" s="1" customFormat="1" ht="18.399999999999999"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28</v>
      </c>
      <c r="AL11" s="22"/>
      <c r="AM11" s="22"/>
      <c r="AN11" s="27" t="s">
        <v>29</v>
      </c>
      <c r="AO11" s="22"/>
      <c r="AP11" s="22"/>
      <c r="AQ11" s="22"/>
      <c r="AR11" s="20"/>
      <c r="BE11" s="283"/>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83"/>
      <c r="BS12" s="17" t="s">
        <v>6</v>
      </c>
    </row>
    <row r="13" spans="1:74" s="1" customFormat="1" ht="12" customHeight="1">
      <c r="B13" s="21"/>
      <c r="C13" s="22"/>
      <c r="D13" s="29"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31</v>
      </c>
      <c r="AO13" s="22"/>
      <c r="AP13" s="22"/>
      <c r="AQ13" s="22"/>
      <c r="AR13" s="20"/>
      <c r="BE13" s="283"/>
      <c r="BS13" s="17" t="s">
        <v>6</v>
      </c>
    </row>
    <row r="14" spans="1:74">
      <c r="B14" s="21"/>
      <c r="C14" s="22"/>
      <c r="D14" s="22"/>
      <c r="E14" s="288" t="s">
        <v>31</v>
      </c>
      <c r="F14" s="289"/>
      <c r="G14" s="289"/>
      <c r="H14" s="289"/>
      <c r="I14" s="289"/>
      <c r="J14" s="289"/>
      <c r="K14" s="289"/>
      <c r="L14" s="289"/>
      <c r="M14" s="289"/>
      <c r="N14" s="289"/>
      <c r="O14" s="289"/>
      <c r="P14" s="289"/>
      <c r="Q14" s="289"/>
      <c r="R14" s="289"/>
      <c r="S14" s="289"/>
      <c r="T14" s="289"/>
      <c r="U14" s="289"/>
      <c r="V14" s="289"/>
      <c r="W14" s="289"/>
      <c r="X14" s="289"/>
      <c r="Y14" s="289"/>
      <c r="Z14" s="289"/>
      <c r="AA14" s="289"/>
      <c r="AB14" s="289"/>
      <c r="AC14" s="289"/>
      <c r="AD14" s="289"/>
      <c r="AE14" s="289"/>
      <c r="AF14" s="289"/>
      <c r="AG14" s="289"/>
      <c r="AH14" s="289"/>
      <c r="AI14" s="289"/>
      <c r="AJ14" s="289"/>
      <c r="AK14" s="29" t="s">
        <v>28</v>
      </c>
      <c r="AL14" s="22"/>
      <c r="AM14" s="22"/>
      <c r="AN14" s="31" t="s">
        <v>31</v>
      </c>
      <c r="AO14" s="22"/>
      <c r="AP14" s="22"/>
      <c r="AQ14" s="22"/>
      <c r="AR14" s="20"/>
      <c r="BE14" s="283"/>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83"/>
      <c r="BS15" s="17" t="s">
        <v>4</v>
      </c>
    </row>
    <row r="16" spans="1:74" s="1" customFormat="1" ht="12" customHeight="1">
      <c r="B16" s="21"/>
      <c r="C16" s="22"/>
      <c r="D16" s="29"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1</v>
      </c>
      <c r="AO16" s="22"/>
      <c r="AP16" s="22"/>
      <c r="AQ16" s="22"/>
      <c r="AR16" s="20"/>
      <c r="BE16" s="283"/>
      <c r="BS16" s="17" t="s">
        <v>4</v>
      </c>
    </row>
    <row r="17" spans="1:71" s="1" customFormat="1" ht="18.399999999999999"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28</v>
      </c>
      <c r="AL17" s="22"/>
      <c r="AM17" s="22"/>
      <c r="AN17" s="27" t="s">
        <v>1</v>
      </c>
      <c r="AO17" s="22"/>
      <c r="AP17" s="22"/>
      <c r="AQ17" s="22"/>
      <c r="AR17" s="20"/>
      <c r="BE17" s="283"/>
      <c r="BS17" s="17" t="s">
        <v>34</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83"/>
      <c r="BS18" s="17" t="s">
        <v>6</v>
      </c>
    </row>
    <row r="19" spans="1:71" s="1" customFormat="1" ht="12" customHeight="1">
      <c r="B19" s="21"/>
      <c r="C19" s="22"/>
      <c r="D19" s="29"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1</v>
      </c>
      <c r="AO19" s="22"/>
      <c r="AP19" s="22"/>
      <c r="AQ19" s="22"/>
      <c r="AR19" s="20"/>
      <c r="BE19" s="283"/>
      <c r="BS19" s="17" t="s">
        <v>6</v>
      </c>
    </row>
    <row r="20" spans="1:71" s="1" customFormat="1" ht="18.399999999999999" customHeight="1">
      <c r="B20" s="21"/>
      <c r="C20" s="22"/>
      <c r="D20" s="22"/>
      <c r="E20" s="27"/>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28</v>
      </c>
      <c r="AL20" s="22"/>
      <c r="AM20" s="22"/>
      <c r="AN20" s="27" t="s">
        <v>1</v>
      </c>
      <c r="AO20" s="22"/>
      <c r="AP20" s="22"/>
      <c r="AQ20" s="22"/>
      <c r="AR20" s="20"/>
      <c r="BE20" s="283"/>
      <c r="BS20" s="17" t="s">
        <v>34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83"/>
    </row>
    <row r="22" spans="1:71" s="1" customFormat="1" ht="12" customHeight="1">
      <c r="B22" s="21"/>
      <c r="C22" s="22"/>
      <c r="D22" s="29"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83"/>
    </row>
    <row r="23" spans="1:71" s="1" customFormat="1" ht="16.5" customHeight="1">
      <c r="B23" s="21"/>
      <c r="C23" s="22"/>
      <c r="D23" s="22"/>
      <c r="E23" s="290" t="s">
        <v>1</v>
      </c>
      <c r="F23" s="290"/>
      <c r="G23" s="290"/>
      <c r="H23" s="290"/>
      <c r="I23" s="290"/>
      <c r="J23" s="290"/>
      <c r="K23" s="290"/>
      <c r="L23" s="290"/>
      <c r="M23" s="290"/>
      <c r="N23" s="290"/>
      <c r="O23" s="290"/>
      <c r="P23" s="290"/>
      <c r="Q23" s="290"/>
      <c r="R23" s="290"/>
      <c r="S23" s="290"/>
      <c r="T23" s="290"/>
      <c r="U23" s="290"/>
      <c r="V23" s="290"/>
      <c r="W23" s="290"/>
      <c r="X23" s="290"/>
      <c r="Y23" s="290"/>
      <c r="Z23" s="290"/>
      <c r="AA23" s="290"/>
      <c r="AB23" s="290"/>
      <c r="AC23" s="290"/>
      <c r="AD23" s="290"/>
      <c r="AE23" s="290"/>
      <c r="AF23" s="290"/>
      <c r="AG23" s="290"/>
      <c r="AH23" s="290"/>
      <c r="AI23" s="290"/>
      <c r="AJ23" s="290"/>
      <c r="AK23" s="290"/>
      <c r="AL23" s="290"/>
      <c r="AM23" s="290"/>
      <c r="AN23" s="290"/>
      <c r="AO23" s="22"/>
      <c r="AP23" s="22"/>
      <c r="AQ23" s="22"/>
      <c r="AR23" s="20"/>
      <c r="BE23" s="283"/>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83"/>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83"/>
    </row>
    <row r="26" spans="1:71" s="2" customFormat="1" ht="25.9" customHeight="1">
      <c r="A26" s="34"/>
      <c r="B26" s="35"/>
      <c r="C26" s="36"/>
      <c r="D26" s="37" t="s">
        <v>37</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91">
        <f>ROUND(AG94,2)</f>
        <v>0</v>
      </c>
      <c r="AL26" s="292"/>
      <c r="AM26" s="292"/>
      <c r="AN26" s="292"/>
      <c r="AO26" s="292"/>
      <c r="AP26" s="36"/>
      <c r="AQ26" s="36"/>
      <c r="AR26" s="39"/>
      <c r="BE26" s="283"/>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83"/>
    </row>
    <row r="28" spans="1:71" s="2" customFormat="1">
      <c r="A28" s="34"/>
      <c r="B28" s="35"/>
      <c r="C28" s="36"/>
      <c r="D28" s="36"/>
      <c r="E28" s="36"/>
      <c r="F28" s="36"/>
      <c r="G28" s="36"/>
      <c r="H28" s="36"/>
      <c r="I28" s="36"/>
      <c r="J28" s="36"/>
      <c r="K28" s="36"/>
      <c r="L28" s="293" t="s">
        <v>38</v>
      </c>
      <c r="M28" s="293"/>
      <c r="N28" s="293"/>
      <c r="O28" s="293"/>
      <c r="P28" s="293"/>
      <c r="Q28" s="36"/>
      <c r="R28" s="36"/>
      <c r="S28" s="36"/>
      <c r="T28" s="36"/>
      <c r="U28" s="36"/>
      <c r="V28" s="36"/>
      <c r="W28" s="293" t="s">
        <v>39</v>
      </c>
      <c r="X28" s="293"/>
      <c r="Y28" s="293"/>
      <c r="Z28" s="293"/>
      <c r="AA28" s="293"/>
      <c r="AB28" s="293"/>
      <c r="AC28" s="293"/>
      <c r="AD28" s="293"/>
      <c r="AE28" s="293"/>
      <c r="AF28" s="36"/>
      <c r="AG28" s="36"/>
      <c r="AH28" s="36"/>
      <c r="AI28" s="36"/>
      <c r="AJ28" s="36"/>
      <c r="AK28" s="293" t="s">
        <v>40</v>
      </c>
      <c r="AL28" s="293"/>
      <c r="AM28" s="293"/>
      <c r="AN28" s="293"/>
      <c r="AO28" s="293"/>
      <c r="AP28" s="36"/>
      <c r="AQ28" s="36"/>
      <c r="AR28" s="39"/>
      <c r="BE28" s="283"/>
    </row>
    <row r="29" spans="1:71" s="3" customFormat="1" ht="14.45" customHeight="1">
      <c r="B29" s="40"/>
      <c r="C29" s="41"/>
      <c r="D29" s="29" t="s">
        <v>41</v>
      </c>
      <c r="E29" s="41"/>
      <c r="F29" s="29" t="s">
        <v>42</v>
      </c>
      <c r="G29" s="41"/>
      <c r="H29" s="41"/>
      <c r="I29" s="41"/>
      <c r="J29" s="41"/>
      <c r="K29" s="41"/>
      <c r="L29" s="296">
        <v>0.21</v>
      </c>
      <c r="M29" s="295"/>
      <c r="N29" s="295"/>
      <c r="O29" s="295"/>
      <c r="P29" s="295"/>
      <c r="Q29" s="41"/>
      <c r="R29" s="41"/>
      <c r="S29" s="41"/>
      <c r="T29" s="41"/>
      <c r="U29" s="41"/>
      <c r="V29" s="41"/>
      <c r="W29" s="294">
        <f>ROUND(AZ94, 2)</f>
        <v>0</v>
      </c>
      <c r="X29" s="295"/>
      <c r="Y29" s="295"/>
      <c r="Z29" s="295"/>
      <c r="AA29" s="295"/>
      <c r="AB29" s="295"/>
      <c r="AC29" s="295"/>
      <c r="AD29" s="295"/>
      <c r="AE29" s="295"/>
      <c r="AF29" s="41"/>
      <c r="AG29" s="41"/>
      <c r="AH29" s="41"/>
      <c r="AI29" s="41"/>
      <c r="AJ29" s="41"/>
      <c r="AK29" s="294">
        <f>ROUND(AV94, 2)</f>
        <v>0</v>
      </c>
      <c r="AL29" s="295"/>
      <c r="AM29" s="295"/>
      <c r="AN29" s="295"/>
      <c r="AO29" s="295"/>
      <c r="AP29" s="41"/>
      <c r="AQ29" s="41"/>
      <c r="AR29" s="42"/>
      <c r="BE29" s="284"/>
    </row>
    <row r="30" spans="1:71" s="3" customFormat="1" ht="14.45" customHeight="1">
      <c r="B30" s="40"/>
      <c r="C30" s="41"/>
      <c r="D30" s="41"/>
      <c r="E30" s="41"/>
      <c r="F30" s="29" t="s">
        <v>43</v>
      </c>
      <c r="G30" s="41"/>
      <c r="H30" s="41"/>
      <c r="I30" s="41"/>
      <c r="J30" s="41"/>
      <c r="K30" s="41"/>
      <c r="L30" s="296">
        <v>0.15</v>
      </c>
      <c r="M30" s="295"/>
      <c r="N30" s="295"/>
      <c r="O30" s="295"/>
      <c r="P30" s="295"/>
      <c r="Q30" s="41"/>
      <c r="R30" s="41"/>
      <c r="S30" s="41"/>
      <c r="T30" s="41"/>
      <c r="U30" s="41"/>
      <c r="V30" s="41"/>
      <c r="W30" s="294">
        <f>ROUND(BA94, 2)</f>
        <v>0</v>
      </c>
      <c r="X30" s="295"/>
      <c r="Y30" s="295"/>
      <c r="Z30" s="295"/>
      <c r="AA30" s="295"/>
      <c r="AB30" s="295"/>
      <c r="AC30" s="295"/>
      <c r="AD30" s="295"/>
      <c r="AE30" s="295"/>
      <c r="AF30" s="41"/>
      <c r="AG30" s="41"/>
      <c r="AH30" s="41"/>
      <c r="AI30" s="41"/>
      <c r="AJ30" s="41"/>
      <c r="AK30" s="294">
        <f>ROUND(AW94, 2)</f>
        <v>0</v>
      </c>
      <c r="AL30" s="295"/>
      <c r="AM30" s="295"/>
      <c r="AN30" s="295"/>
      <c r="AO30" s="295"/>
      <c r="AP30" s="41"/>
      <c r="AQ30" s="41"/>
      <c r="AR30" s="42"/>
      <c r="BE30" s="284"/>
    </row>
    <row r="31" spans="1:71" s="3" customFormat="1" ht="14.45" hidden="1" customHeight="1">
      <c r="B31" s="40"/>
      <c r="C31" s="41"/>
      <c r="D31" s="41"/>
      <c r="E31" s="41"/>
      <c r="F31" s="29" t="s">
        <v>44</v>
      </c>
      <c r="G31" s="41"/>
      <c r="H31" s="41"/>
      <c r="I31" s="41"/>
      <c r="J31" s="41"/>
      <c r="K31" s="41"/>
      <c r="L31" s="296">
        <v>0.21</v>
      </c>
      <c r="M31" s="295"/>
      <c r="N31" s="295"/>
      <c r="O31" s="295"/>
      <c r="P31" s="295"/>
      <c r="Q31" s="41"/>
      <c r="R31" s="41"/>
      <c r="S31" s="41"/>
      <c r="T31" s="41"/>
      <c r="U31" s="41"/>
      <c r="V31" s="41"/>
      <c r="W31" s="294">
        <f>ROUND(BB94, 2)</f>
        <v>0</v>
      </c>
      <c r="X31" s="295"/>
      <c r="Y31" s="295"/>
      <c r="Z31" s="295"/>
      <c r="AA31" s="295"/>
      <c r="AB31" s="295"/>
      <c r="AC31" s="295"/>
      <c r="AD31" s="295"/>
      <c r="AE31" s="295"/>
      <c r="AF31" s="41"/>
      <c r="AG31" s="41"/>
      <c r="AH31" s="41"/>
      <c r="AI31" s="41"/>
      <c r="AJ31" s="41"/>
      <c r="AK31" s="294">
        <v>0</v>
      </c>
      <c r="AL31" s="295"/>
      <c r="AM31" s="295"/>
      <c r="AN31" s="295"/>
      <c r="AO31" s="295"/>
      <c r="AP31" s="41"/>
      <c r="AQ31" s="41"/>
      <c r="AR31" s="42"/>
      <c r="BE31" s="284"/>
    </row>
    <row r="32" spans="1:71" s="3" customFormat="1" ht="14.45" hidden="1" customHeight="1">
      <c r="B32" s="40"/>
      <c r="C32" s="41"/>
      <c r="D32" s="41"/>
      <c r="E32" s="41"/>
      <c r="F32" s="29" t="s">
        <v>45</v>
      </c>
      <c r="G32" s="41"/>
      <c r="H32" s="41"/>
      <c r="I32" s="41"/>
      <c r="J32" s="41"/>
      <c r="K32" s="41"/>
      <c r="L32" s="296">
        <v>0.15</v>
      </c>
      <c r="M32" s="295"/>
      <c r="N32" s="295"/>
      <c r="O32" s="295"/>
      <c r="P32" s="295"/>
      <c r="Q32" s="41"/>
      <c r="R32" s="41"/>
      <c r="S32" s="41"/>
      <c r="T32" s="41"/>
      <c r="U32" s="41"/>
      <c r="V32" s="41"/>
      <c r="W32" s="294">
        <f>ROUND(BC94, 2)</f>
        <v>0</v>
      </c>
      <c r="X32" s="295"/>
      <c r="Y32" s="295"/>
      <c r="Z32" s="295"/>
      <c r="AA32" s="295"/>
      <c r="AB32" s="295"/>
      <c r="AC32" s="295"/>
      <c r="AD32" s="295"/>
      <c r="AE32" s="295"/>
      <c r="AF32" s="41"/>
      <c r="AG32" s="41"/>
      <c r="AH32" s="41"/>
      <c r="AI32" s="41"/>
      <c r="AJ32" s="41"/>
      <c r="AK32" s="294">
        <v>0</v>
      </c>
      <c r="AL32" s="295"/>
      <c r="AM32" s="295"/>
      <c r="AN32" s="295"/>
      <c r="AO32" s="295"/>
      <c r="AP32" s="41"/>
      <c r="AQ32" s="41"/>
      <c r="AR32" s="42"/>
      <c r="BE32" s="284"/>
    </row>
    <row r="33" spans="1:57" s="3" customFormat="1" ht="14.45" hidden="1" customHeight="1">
      <c r="B33" s="40"/>
      <c r="C33" s="41"/>
      <c r="D33" s="41"/>
      <c r="E33" s="41"/>
      <c r="F33" s="29" t="s">
        <v>46</v>
      </c>
      <c r="G33" s="41"/>
      <c r="H33" s="41"/>
      <c r="I33" s="41"/>
      <c r="J33" s="41"/>
      <c r="K33" s="41"/>
      <c r="L33" s="296">
        <v>0</v>
      </c>
      <c r="M33" s="295"/>
      <c r="N33" s="295"/>
      <c r="O33" s="295"/>
      <c r="P33" s="295"/>
      <c r="Q33" s="41"/>
      <c r="R33" s="41"/>
      <c r="S33" s="41"/>
      <c r="T33" s="41"/>
      <c r="U33" s="41"/>
      <c r="V33" s="41"/>
      <c r="W33" s="294">
        <f>ROUND(BD94, 2)</f>
        <v>0</v>
      </c>
      <c r="X33" s="295"/>
      <c r="Y33" s="295"/>
      <c r="Z33" s="295"/>
      <c r="AA33" s="295"/>
      <c r="AB33" s="295"/>
      <c r="AC33" s="295"/>
      <c r="AD33" s="295"/>
      <c r="AE33" s="295"/>
      <c r="AF33" s="41"/>
      <c r="AG33" s="41"/>
      <c r="AH33" s="41"/>
      <c r="AI33" s="41"/>
      <c r="AJ33" s="41"/>
      <c r="AK33" s="294">
        <v>0</v>
      </c>
      <c r="AL33" s="295"/>
      <c r="AM33" s="295"/>
      <c r="AN33" s="295"/>
      <c r="AO33" s="295"/>
      <c r="AP33" s="41"/>
      <c r="AQ33" s="41"/>
      <c r="AR33" s="42"/>
      <c r="BE33" s="284"/>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283"/>
    </row>
    <row r="35" spans="1:57" s="2" customFormat="1" ht="25.9" customHeight="1">
      <c r="A35" s="34"/>
      <c r="B35" s="35"/>
      <c r="C35" s="43"/>
      <c r="D35" s="44" t="s">
        <v>47</v>
      </c>
      <c r="E35" s="45"/>
      <c r="F35" s="45"/>
      <c r="G35" s="45"/>
      <c r="H35" s="45"/>
      <c r="I35" s="45"/>
      <c r="J35" s="45"/>
      <c r="K35" s="45"/>
      <c r="L35" s="45"/>
      <c r="M35" s="45"/>
      <c r="N35" s="45"/>
      <c r="O35" s="45"/>
      <c r="P35" s="45"/>
      <c r="Q35" s="45"/>
      <c r="R35" s="45"/>
      <c r="S35" s="45"/>
      <c r="T35" s="46" t="s">
        <v>48</v>
      </c>
      <c r="U35" s="45"/>
      <c r="V35" s="45"/>
      <c r="W35" s="45"/>
      <c r="X35" s="300" t="s">
        <v>49</v>
      </c>
      <c r="Y35" s="298"/>
      <c r="Z35" s="298"/>
      <c r="AA35" s="298"/>
      <c r="AB35" s="298"/>
      <c r="AC35" s="45"/>
      <c r="AD35" s="45"/>
      <c r="AE35" s="45"/>
      <c r="AF35" s="45"/>
      <c r="AG35" s="45"/>
      <c r="AH35" s="45"/>
      <c r="AI35" s="45"/>
      <c r="AJ35" s="45"/>
      <c r="AK35" s="297">
        <f>SUM(AK26:AK33)</f>
        <v>0</v>
      </c>
      <c r="AL35" s="298"/>
      <c r="AM35" s="298"/>
      <c r="AN35" s="298"/>
      <c r="AO35" s="299"/>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14.45"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s="1" customFormat="1" ht="14.45"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5"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5"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5"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5"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5"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5"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5"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5"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5"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5"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5" customHeight="1">
      <c r="B49" s="47"/>
      <c r="C49" s="48"/>
      <c r="D49" s="49" t="s">
        <v>50</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51</v>
      </c>
      <c r="AI49" s="50"/>
      <c r="AJ49" s="50"/>
      <c r="AK49" s="50"/>
      <c r="AL49" s="50"/>
      <c r="AM49" s="50"/>
      <c r="AN49" s="50"/>
      <c r="AO49" s="50"/>
      <c r="AP49" s="48"/>
      <c r="AQ49" s="48"/>
      <c r="AR49" s="51"/>
    </row>
    <row r="50" spans="1:57" ht="11.25">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ht="11.25">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ht="11.25">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ht="11.25">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ht="11.25">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ht="11.2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ht="11.25">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ht="11.25">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ht="11.25">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ht="11.25">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c r="A60" s="34"/>
      <c r="B60" s="35"/>
      <c r="C60" s="36"/>
      <c r="D60" s="52" t="s">
        <v>52</v>
      </c>
      <c r="E60" s="38"/>
      <c r="F60" s="38"/>
      <c r="G60" s="38"/>
      <c r="H60" s="38"/>
      <c r="I60" s="38"/>
      <c r="J60" s="38"/>
      <c r="K60" s="38"/>
      <c r="L60" s="38"/>
      <c r="M60" s="38"/>
      <c r="N60" s="38"/>
      <c r="O60" s="38"/>
      <c r="P60" s="38"/>
      <c r="Q60" s="38"/>
      <c r="R60" s="38"/>
      <c r="S60" s="38"/>
      <c r="T60" s="38"/>
      <c r="U60" s="38"/>
      <c r="V60" s="52" t="s">
        <v>53</v>
      </c>
      <c r="W60" s="38"/>
      <c r="X60" s="38"/>
      <c r="Y60" s="38"/>
      <c r="Z60" s="38"/>
      <c r="AA60" s="38"/>
      <c r="AB60" s="38"/>
      <c r="AC60" s="38"/>
      <c r="AD60" s="38"/>
      <c r="AE60" s="38"/>
      <c r="AF60" s="38"/>
      <c r="AG60" s="38"/>
      <c r="AH60" s="52" t="s">
        <v>52</v>
      </c>
      <c r="AI60" s="38"/>
      <c r="AJ60" s="38"/>
      <c r="AK60" s="38"/>
      <c r="AL60" s="38"/>
      <c r="AM60" s="52" t="s">
        <v>53</v>
      </c>
      <c r="AN60" s="38"/>
      <c r="AO60" s="38"/>
      <c r="AP60" s="36"/>
      <c r="AQ60" s="36"/>
      <c r="AR60" s="39"/>
      <c r="BE60" s="34"/>
    </row>
    <row r="61" spans="1:57" ht="11.25">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ht="11.25">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ht="11.25">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c r="A64" s="34"/>
      <c r="B64" s="35"/>
      <c r="C64" s="36"/>
      <c r="D64" s="49" t="s">
        <v>54</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55</v>
      </c>
      <c r="AI64" s="53"/>
      <c r="AJ64" s="53"/>
      <c r="AK64" s="53"/>
      <c r="AL64" s="53"/>
      <c r="AM64" s="53"/>
      <c r="AN64" s="53"/>
      <c r="AO64" s="53"/>
      <c r="AP64" s="36"/>
      <c r="AQ64" s="36"/>
      <c r="AR64" s="39"/>
      <c r="BE64" s="34"/>
    </row>
    <row r="65" spans="1:57" ht="11.2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ht="11.25">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ht="11.25">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ht="11.25">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ht="11.25">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ht="11.25">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ht="11.25">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ht="11.25">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ht="11.25">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ht="11.25">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c r="A75" s="34"/>
      <c r="B75" s="35"/>
      <c r="C75" s="36"/>
      <c r="D75" s="52" t="s">
        <v>52</v>
      </c>
      <c r="E75" s="38"/>
      <c r="F75" s="38"/>
      <c r="G75" s="38"/>
      <c r="H75" s="38"/>
      <c r="I75" s="38"/>
      <c r="J75" s="38"/>
      <c r="K75" s="38"/>
      <c r="L75" s="38"/>
      <c r="M75" s="38"/>
      <c r="N75" s="38"/>
      <c r="O75" s="38"/>
      <c r="P75" s="38"/>
      <c r="Q75" s="38"/>
      <c r="R75" s="38"/>
      <c r="S75" s="38"/>
      <c r="T75" s="38"/>
      <c r="U75" s="38"/>
      <c r="V75" s="52" t="s">
        <v>53</v>
      </c>
      <c r="W75" s="38"/>
      <c r="X75" s="38"/>
      <c r="Y75" s="38"/>
      <c r="Z75" s="38"/>
      <c r="AA75" s="38"/>
      <c r="AB75" s="38"/>
      <c r="AC75" s="38"/>
      <c r="AD75" s="38"/>
      <c r="AE75" s="38"/>
      <c r="AF75" s="38"/>
      <c r="AG75" s="38"/>
      <c r="AH75" s="52" t="s">
        <v>52</v>
      </c>
      <c r="AI75" s="38"/>
      <c r="AJ75" s="38"/>
      <c r="AK75" s="38"/>
      <c r="AL75" s="38"/>
      <c r="AM75" s="52" t="s">
        <v>53</v>
      </c>
      <c r="AN75" s="38"/>
      <c r="AO75" s="38"/>
      <c r="AP75" s="36"/>
      <c r="AQ75" s="36"/>
      <c r="AR75" s="39"/>
      <c r="BE75" s="34"/>
    </row>
    <row r="76" spans="1:57" s="2" customFormat="1" ht="11.25">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2" customFormat="1" ht="6.95" customHeight="1">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2" customFormat="1" ht="6.95" customHeight="1">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2" customFormat="1" ht="24.95" customHeight="1">
      <c r="A82" s="34"/>
      <c r="B82" s="35"/>
      <c r="C82" s="23" t="s">
        <v>56</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2" customFormat="1" ht="6.95"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4" customFormat="1" ht="12" customHeight="1">
      <c r="B84" s="58"/>
      <c r="C84" s="29" t="s">
        <v>13</v>
      </c>
      <c r="D84" s="59"/>
      <c r="E84" s="59"/>
      <c r="F84" s="59"/>
      <c r="G84" s="59"/>
      <c r="H84" s="59"/>
      <c r="I84" s="59"/>
      <c r="J84" s="59"/>
      <c r="K84" s="59"/>
      <c r="L84" s="59" t="str">
        <f>K5</f>
        <v>Revnicov</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6.950000000000003" customHeight="1">
      <c r="B85" s="61"/>
      <c r="C85" s="62" t="s">
        <v>16</v>
      </c>
      <c r="D85" s="63"/>
      <c r="E85" s="63"/>
      <c r="F85" s="63"/>
      <c r="G85" s="63"/>
      <c r="H85" s="63"/>
      <c r="I85" s="63"/>
      <c r="J85" s="63"/>
      <c r="K85" s="63"/>
      <c r="L85" s="261" t="str">
        <f>K6</f>
        <v>Řevničov ON - oprava</v>
      </c>
      <c r="M85" s="262"/>
      <c r="N85" s="262"/>
      <c r="O85" s="262"/>
      <c r="P85" s="262"/>
      <c r="Q85" s="262"/>
      <c r="R85" s="262"/>
      <c r="S85" s="262"/>
      <c r="T85" s="262"/>
      <c r="U85" s="262"/>
      <c r="V85" s="262"/>
      <c r="W85" s="262"/>
      <c r="X85" s="262"/>
      <c r="Y85" s="262"/>
      <c r="Z85" s="262"/>
      <c r="AA85" s="262"/>
      <c r="AB85" s="262"/>
      <c r="AC85" s="262"/>
      <c r="AD85" s="262"/>
      <c r="AE85" s="262"/>
      <c r="AF85" s="262"/>
      <c r="AG85" s="262"/>
      <c r="AH85" s="262"/>
      <c r="AI85" s="262"/>
      <c r="AJ85" s="262"/>
      <c r="AK85" s="262"/>
      <c r="AL85" s="262"/>
      <c r="AM85" s="262"/>
      <c r="AN85" s="262"/>
      <c r="AO85" s="262"/>
      <c r="AP85" s="63"/>
      <c r="AQ85" s="63"/>
      <c r="AR85" s="64"/>
    </row>
    <row r="86" spans="1:91" s="2" customFormat="1" ht="6.95"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2" customFormat="1" ht="12" customHeight="1">
      <c r="A87" s="34"/>
      <c r="B87" s="35"/>
      <c r="C87" s="29" t="s">
        <v>20</v>
      </c>
      <c r="D87" s="36"/>
      <c r="E87" s="36"/>
      <c r="F87" s="36"/>
      <c r="G87" s="36"/>
      <c r="H87" s="36"/>
      <c r="I87" s="36"/>
      <c r="J87" s="36"/>
      <c r="K87" s="36"/>
      <c r="L87" s="65" t="str">
        <f>IF(K8="","",K8)</f>
        <v>žst. Řevničov</v>
      </c>
      <c r="M87" s="36"/>
      <c r="N87" s="36"/>
      <c r="O87" s="36"/>
      <c r="P87" s="36"/>
      <c r="Q87" s="36"/>
      <c r="R87" s="36"/>
      <c r="S87" s="36"/>
      <c r="T87" s="36"/>
      <c r="U87" s="36"/>
      <c r="V87" s="36"/>
      <c r="W87" s="36"/>
      <c r="X87" s="36"/>
      <c r="Y87" s="36"/>
      <c r="Z87" s="36"/>
      <c r="AA87" s="36"/>
      <c r="AB87" s="36"/>
      <c r="AC87" s="36"/>
      <c r="AD87" s="36"/>
      <c r="AE87" s="36"/>
      <c r="AF87" s="36"/>
      <c r="AG87" s="36"/>
      <c r="AH87" s="36"/>
      <c r="AI87" s="29" t="s">
        <v>22</v>
      </c>
      <c r="AJ87" s="36"/>
      <c r="AK87" s="36"/>
      <c r="AL87" s="36"/>
      <c r="AM87" s="263" t="str">
        <f>IF(AN8= "","",AN8)</f>
        <v>7. 3. 2021</v>
      </c>
      <c r="AN87" s="263"/>
      <c r="AO87" s="36"/>
      <c r="AP87" s="36"/>
      <c r="AQ87" s="36"/>
      <c r="AR87" s="39"/>
      <c r="BE87" s="34"/>
    </row>
    <row r="88" spans="1:91" s="2" customFormat="1" ht="6.95"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2" customFormat="1" ht="15.2" customHeight="1">
      <c r="A89" s="34"/>
      <c r="B89" s="35"/>
      <c r="C89" s="29" t="s">
        <v>24</v>
      </c>
      <c r="D89" s="36"/>
      <c r="E89" s="36"/>
      <c r="F89" s="36"/>
      <c r="G89" s="36"/>
      <c r="H89" s="36"/>
      <c r="I89" s="36"/>
      <c r="J89" s="36"/>
      <c r="K89" s="36"/>
      <c r="L89" s="59" t="str">
        <f>IF(E11= "","",E11)</f>
        <v>Správa železnic, státní organizace</v>
      </c>
      <c r="M89" s="36"/>
      <c r="N89" s="36"/>
      <c r="O89" s="36"/>
      <c r="P89" s="36"/>
      <c r="Q89" s="36"/>
      <c r="R89" s="36"/>
      <c r="S89" s="36"/>
      <c r="T89" s="36"/>
      <c r="U89" s="36"/>
      <c r="V89" s="36"/>
      <c r="W89" s="36"/>
      <c r="X89" s="36"/>
      <c r="Y89" s="36"/>
      <c r="Z89" s="36"/>
      <c r="AA89" s="36"/>
      <c r="AB89" s="36"/>
      <c r="AC89" s="36"/>
      <c r="AD89" s="36"/>
      <c r="AE89" s="36"/>
      <c r="AF89" s="36"/>
      <c r="AG89" s="36"/>
      <c r="AH89" s="36"/>
      <c r="AI89" s="29" t="s">
        <v>32</v>
      </c>
      <c r="AJ89" s="36"/>
      <c r="AK89" s="36"/>
      <c r="AL89" s="36"/>
      <c r="AM89" s="264" t="str">
        <f>IF(E17="","",E17)</f>
        <v xml:space="preserve"> </v>
      </c>
      <c r="AN89" s="265"/>
      <c r="AO89" s="265"/>
      <c r="AP89" s="265"/>
      <c r="AQ89" s="36"/>
      <c r="AR89" s="39"/>
      <c r="AS89" s="266" t="s">
        <v>57</v>
      </c>
      <c r="AT89" s="267"/>
      <c r="AU89" s="67"/>
      <c r="AV89" s="67"/>
      <c r="AW89" s="67"/>
      <c r="AX89" s="67"/>
      <c r="AY89" s="67"/>
      <c r="AZ89" s="67"/>
      <c r="BA89" s="67"/>
      <c r="BB89" s="67"/>
      <c r="BC89" s="67"/>
      <c r="BD89" s="68"/>
      <c r="BE89" s="34"/>
    </row>
    <row r="90" spans="1:91" s="2" customFormat="1" ht="15.2" customHeight="1">
      <c r="A90" s="34"/>
      <c r="B90" s="35"/>
      <c r="C90" s="29" t="s">
        <v>30</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35</v>
      </c>
      <c r="AJ90" s="36"/>
      <c r="AK90" s="36"/>
      <c r="AL90" s="36"/>
      <c r="AM90" s="264" t="str">
        <f>IF(E20="","",E20)</f>
        <v/>
      </c>
      <c r="AN90" s="265"/>
      <c r="AO90" s="265"/>
      <c r="AP90" s="265"/>
      <c r="AQ90" s="36"/>
      <c r="AR90" s="39"/>
      <c r="AS90" s="268"/>
      <c r="AT90" s="269"/>
      <c r="AU90" s="69"/>
      <c r="AV90" s="69"/>
      <c r="AW90" s="69"/>
      <c r="AX90" s="69"/>
      <c r="AY90" s="69"/>
      <c r="AZ90" s="69"/>
      <c r="BA90" s="69"/>
      <c r="BB90" s="69"/>
      <c r="BC90" s="69"/>
      <c r="BD90" s="70"/>
      <c r="BE90" s="34"/>
    </row>
    <row r="91" spans="1:91" s="2" customFormat="1" ht="10.9"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270"/>
      <c r="AT91" s="271"/>
      <c r="AU91" s="71"/>
      <c r="AV91" s="71"/>
      <c r="AW91" s="71"/>
      <c r="AX91" s="71"/>
      <c r="AY91" s="71"/>
      <c r="AZ91" s="71"/>
      <c r="BA91" s="71"/>
      <c r="BB91" s="71"/>
      <c r="BC91" s="71"/>
      <c r="BD91" s="72"/>
      <c r="BE91" s="34"/>
    </row>
    <row r="92" spans="1:91" s="2" customFormat="1" ht="29.25" customHeight="1">
      <c r="A92" s="34"/>
      <c r="B92" s="35"/>
      <c r="C92" s="272" t="s">
        <v>58</v>
      </c>
      <c r="D92" s="273"/>
      <c r="E92" s="273"/>
      <c r="F92" s="273"/>
      <c r="G92" s="273"/>
      <c r="H92" s="73"/>
      <c r="I92" s="275" t="s">
        <v>59</v>
      </c>
      <c r="J92" s="273"/>
      <c r="K92" s="273"/>
      <c r="L92" s="273"/>
      <c r="M92" s="273"/>
      <c r="N92" s="273"/>
      <c r="O92" s="273"/>
      <c r="P92" s="273"/>
      <c r="Q92" s="273"/>
      <c r="R92" s="273"/>
      <c r="S92" s="273"/>
      <c r="T92" s="273"/>
      <c r="U92" s="273"/>
      <c r="V92" s="273"/>
      <c r="W92" s="273"/>
      <c r="X92" s="273"/>
      <c r="Y92" s="273"/>
      <c r="Z92" s="273"/>
      <c r="AA92" s="273"/>
      <c r="AB92" s="273"/>
      <c r="AC92" s="273"/>
      <c r="AD92" s="273"/>
      <c r="AE92" s="273"/>
      <c r="AF92" s="273"/>
      <c r="AG92" s="274" t="s">
        <v>60</v>
      </c>
      <c r="AH92" s="273"/>
      <c r="AI92" s="273"/>
      <c r="AJ92" s="273"/>
      <c r="AK92" s="273"/>
      <c r="AL92" s="273"/>
      <c r="AM92" s="273"/>
      <c r="AN92" s="275" t="s">
        <v>61</v>
      </c>
      <c r="AO92" s="273"/>
      <c r="AP92" s="276"/>
      <c r="AQ92" s="74" t="s">
        <v>62</v>
      </c>
      <c r="AR92" s="39"/>
      <c r="AS92" s="75" t="s">
        <v>63</v>
      </c>
      <c r="AT92" s="76" t="s">
        <v>64</v>
      </c>
      <c r="AU92" s="76" t="s">
        <v>65</v>
      </c>
      <c r="AV92" s="76" t="s">
        <v>66</v>
      </c>
      <c r="AW92" s="76" t="s">
        <v>67</v>
      </c>
      <c r="AX92" s="76" t="s">
        <v>68</v>
      </c>
      <c r="AY92" s="76" t="s">
        <v>69</v>
      </c>
      <c r="AZ92" s="76" t="s">
        <v>70</v>
      </c>
      <c r="BA92" s="76" t="s">
        <v>71</v>
      </c>
      <c r="BB92" s="76" t="s">
        <v>72</v>
      </c>
      <c r="BC92" s="76" t="s">
        <v>73</v>
      </c>
      <c r="BD92" s="77" t="s">
        <v>74</v>
      </c>
      <c r="BE92" s="34"/>
    </row>
    <row r="93" spans="1:91" s="2" customFormat="1" ht="10.9"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6" customFormat="1" ht="32.450000000000003" customHeight="1">
      <c r="B94" s="81"/>
      <c r="C94" s="82" t="s">
        <v>75</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280">
        <f>ROUND(SUM(AG95:AG102),2)</f>
        <v>0</v>
      </c>
      <c r="AH94" s="280"/>
      <c r="AI94" s="280"/>
      <c r="AJ94" s="280"/>
      <c r="AK94" s="280"/>
      <c r="AL94" s="280"/>
      <c r="AM94" s="280"/>
      <c r="AN94" s="281">
        <f t="shared" ref="AN94:AN102" si="0">SUM(AG94,AT94)</f>
        <v>0</v>
      </c>
      <c r="AO94" s="281"/>
      <c r="AP94" s="281"/>
      <c r="AQ94" s="85" t="s">
        <v>1</v>
      </c>
      <c r="AR94" s="86"/>
      <c r="AS94" s="87">
        <f>ROUND(SUM(AS95:AS102),2)</f>
        <v>0</v>
      </c>
      <c r="AT94" s="88">
        <f t="shared" ref="AT94:AT102" si="1">ROUND(SUM(AV94:AW94),2)</f>
        <v>0</v>
      </c>
      <c r="AU94" s="89">
        <f>ROUND(SUM(AU95:AU102),5)</f>
        <v>0</v>
      </c>
      <c r="AV94" s="88">
        <f>ROUND(AZ94*L29,2)</f>
        <v>0</v>
      </c>
      <c r="AW94" s="88">
        <f>ROUND(BA94*L30,2)</f>
        <v>0</v>
      </c>
      <c r="AX94" s="88">
        <f>ROUND(BB94*L29,2)</f>
        <v>0</v>
      </c>
      <c r="AY94" s="88">
        <f>ROUND(BC94*L30,2)</f>
        <v>0</v>
      </c>
      <c r="AZ94" s="88">
        <f>ROUND(SUM(AZ95:AZ102),2)</f>
        <v>0</v>
      </c>
      <c r="BA94" s="88">
        <f>ROUND(SUM(BA95:BA102),2)</f>
        <v>0</v>
      </c>
      <c r="BB94" s="88">
        <f>ROUND(SUM(BB95:BB102),2)</f>
        <v>0</v>
      </c>
      <c r="BC94" s="88">
        <f>ROUND(SUM(BC95:BC102),2)</f>
        <v>0</v>
      </c>
      <c r="BD94" s="90">
        <f>ROUND(SUM(BD95:BD102),2)</f>
        <v>0</v>
      </c>
      <c r="BS94" s="91" t="s">
        <v>76</v>
      </c>
      <c r="BT94" s="91" t="s">
        <v>77</v>
      </c>
      <c r="BU94" s="92" t="s">
        <v>78</v>
      </c>
      <c r="BV94" s="91" t="s">
        <v>79</v>
      </c>
      <c r="BW94" s="91" t="s">
        <v>5</v>
      </c>
      <c r="BX94" s="91" t="s">
        <v>80</v>
      </c>
      <c r="CL94" s="91" t="s">
        <v>1</v>
      </c>
    </row>
    <row r="95" spans="1:91" s="7" customFormat="1" ht="16.5" customHeight="1">
      <c r="A95" s="93" t="s">
        <v>81</v>
      </c>
      <c r="B95" s="94"/>
      <c r="C95" s="95"/>
      <c r="D95" s="277" t="s">
        <v>82</v>
      </c>
      <c r="E95" s="277"/>
      <c r="F95" s="277"/>
      <c r="G95" s="277"/>
      <c r="H95" s="277"/>
      <c r="I95" s="96"/>
      <c r="J95" s="277" t="s">
        <v>83</v>
      </c>
      <c r="K95" s="277"/>
      <c r="L95" s="277"/>
      <c r="M95" s="277"/>
      <c r="N95" s="277"/>
      <c r="O95" s="277"/>
      <c r="P95" s="277"/>
      <c r="Q95" s="277"/>
      <c r="R95" s="277"/>
      <c r="S95" s="277"/>
      <c r="T95" s="277"/>
      <c r="U95" s="277"/>
      <c r="V95" s="277"/>
      <c r="W95" s="277"/>
      <c r="X95" s="277"/>
      <c r="Y95" s="277"/>
      <c r="Z95" s="277"/>
      <c r="AA95" s="277"/>
      <c r="AB95" s="277"/>
      <c r="AC95" s="277"/>
      <c r="AD95" s="277"/>
      <c r="AE95" s="277"/>
      <c r="AF95" s="277"/>
      <c r="AG95" s="278">
        <f>'001 - Oprava střechy'!J30</f>
        <v>0</v>
      </c>
      <c r="AH95" s="279"/>
      <c r="AI95" s="279"/>
      <c r="AJ95" s="279"/>
      <c r="AK95" s="279"/>
      <c r="AL95" s="279"/>
      <c r="AM95" s="279"/>
      <c r="AN95" s="278">
        <f t="shared" si="0"/>
        <v>0</v>
      </c>
      <c r="AO95" s="279"/>
      <c r="AP95" s="279"/>
      <c r="AQ95" s="97" t="s">
        <v>84</v>
      </c>
      <c r="AR95" s="98"/>
      <c r="AS95" s="99">
        <v>0</v>
      </c>
      <c r="AT95" s="100">
        <f t="shared" si="1"/>
        <v>0</v>
      </c>
      <c r="AU95" s="101">
        <f>'001 - Oprava střechy'!P131</f>
        <v>0</v>
      </c>
      <c r="AV95" s="100">
        <f>'001 - Oprava střechy'!J33</f>
        <v>0</v>
      </c>
      <c r="AW95" s="100">
        <f>'001 - Oprava střechy'!J34</f>
        <v>0</v>
      </c>
      <c r="AX95" s="100">
        <f>'001 - Oprava střechy'!J35</f>
        <v>0</v>
      </c>
      <c r="AY95" s="100">
        <f>'001 - Oprava střechy'!J36</f>
        <v>0</v>
      </c>
      <c r="AZ95" s="100">
        <f>'001 - Oprava střechy'!F33</f>
        <v>0</v>
      </c>
      <c r="BA95" s="100">
        <f>'001 - Oprava střechy'!F34</f>
        <v>0</v>
      </c>
      <c r="BB95" s="100">
        <f>'001 - Oprava střechy'!F35</f>
        <v>0</v>
      </c>
      <c r="BC95" s="100">
        <f>'001 - Oprava střechy'!F36</f>
        <v>0</v>
      </c>
      <c r="BD95" s="102">
        <f>'001 - Oprava střechy'!F37</f>
        <v>0</v>
      </c>
      <c r="BT95" s="103" t="s">
        <v>85</v>
      </c>
      <c r="BV95" s="103" t="s">
        <v>79</v>
      </c>
      <c r="BW95" s="103" t="s">
        <v>86</v>
      </c>
      <c r="BX95" s="103" t="s">
        <v>5</v>
      </c>
      <c r="CL95" s="103" t="s">
        <v>1</v>
      </c>
      <c r="CM95" s="103" t="s">
        <v>87</v>
      </c>
    </row>
    <row r="96" spans="1:91" s="7" customFormat="1" ht="16.5" customHeight="1">
      <c r="A96" s="93" t="s">
        <v>81</v>
      </c>
      <c r="B96" s="94"/>
      <c r="C96" s="95"/>
      <c r="D96" s="277" t="s">
        <v>88</v>
      </c>
      <c r="E96" s="277"/>
      <c r="F96" s="277"/>
      <c r="G96" s="277"/>
      <c r="H96" s="277"/>
      <c r="I96" s="96"/>
      <c r="J96" s="277" t="s">
        <v>89</v>
      </c>
      <c r="K96" s="277"/>
      <c r="L96" s="277"/>
      <c r="M96" s="277"/>
      <c r="N96" s="277"/>
      <c r="O96" s="277"/>
      <c r="P96" s="277"/>
      <c r="Q96" s="277"/>
      <c r="R96" s="277"/>
      <c r="S96" s="277"/>
      <c r="T96" s="277"/>
      <c r="U96" s="277"/>
      <c r="V96" s="277"/>
      <c r="W96" s="277"/>
      <c r="X96" s="277"/>
      <c r="Y96" s="277"/>
      <c r="Z96" s="277"/>
      <c r="AA96" s="277"/>
      <c r="AB96" s="277"/>
      <c r="AC96" s="277"/>
      <c r="AD96" s="277"/>
      <c r="AE96" s="277"/>
      <c r="AF96" s="277"/>
      <c r="AG96" s="278">
        <f>'002 - Oprava vnějšího pláště'!J30</f>
        <v>0</v>
      </c>
      <c r="AH96" s="279"/>
      <c r="AI96" s="279"/>
      <c r="AJ96" s="279"/>
      <c r="AK96" s="279"/>
      <c r="AL96" s="279"/>
      <c r="AM96" s="279"/>
      <c r="AN96" s="278">
        <f t="shared" si="0"/>
        <v>0</v>
      </c>
      <c r="AO96" s="279"/>
      <c r="AP96" s="279"/>
      <c r="AQ96" s="97" t="s">
        <v>84</v>
      </c>
      <c r="AR96" s="98"/>
      <c r="AS96" s="99">
        <v>0</v>
      </c>
      <c r="AT96" s="100">
        <f t="shared" si="1"/>
        <v>0</v>
      </c>
      <c r="AU96" s="101">
        <f>'002 - Oprava vnějšího pláště'!P136</f>
        <v>0</v>
      </c>
      <c r="AV96" s="100">
        <f>'002 - Oprava vnějšího pláště'!J33</f>
        <v>0</v>
      </c>
      <c r="AW96" s="100">
        <f>'002 - Oprava vnějšího pláště'!J34</f>
        <v>0</v>
      </c>
      <c r="AX96" s="100">
        <f>'002 - Oprava vnějšího pláště'!J35</f>
        <v>0</v>
      </c>
      <c r="AY96" s="100">
        <f>'002 - Oprava vnějšího pláště'!J36</f>
        <v>0</v>
      </c>
      <c r="AZ96" s="100">
        <f>'002 - Oprava vnějšího pláště'!F33</f>
        <v>0</v>
      </c>
      <c r="BA96" s="100">
        <f>'002 - Oprava vnějšího pláště'!F34</f>
        <v>0</v>
      </c>
      <c r="BB96" s="100">
        <f>'002 - Oprava vnějšího pláště'!F35</f>
        <v>0</v>
      </c>
      <c r="BC96" s="100">
        <f>'002 - Oprava vnějšího pláště'!F36</f>
        <v>0</v>
      </c>
      <c r="BD96" s="102">
        <f>'002 - Oprava vnějšího pláště'!F37</f>
        <v>0</v>
      </c>
      <c r="BT96" s="103" t="s">
        <v>85</v>
      </c>
      <c r="BV96" s="103" t="s">
        <v>79</v>
      </c>
      <c r="BW96" s="103" t="s">
        <v>90</v>
      </c>
      <c r="BX96" s="103" t="s">
        <v>5</v>
      </c>
      <c r="CL96" s="103" t="s">
        <v>1</v>
      </c>
      <c r="CM96" s="103" t="s">
        <v>87</v>
      </c>
    </row>
    <row r="97" spans="1:91" s="7" customFormat="1" ht="16.5" customHeight="1">
      <c r="A97" s="93" t="s">
        <v>81</v>
      </c>
      <c r="B97" s="94"/>
      <c r="C97" s="95"/>
      <c r="D97" s="277" t="s">
        <v>91</v>
      </c>
      <c r="E97" s="277"/>
      <c r="F97" s="277"/>
      <c r="G97" s="277"/>
      <c r="H97" s="277"/>
      <c r="I97" s="96"/>
      <c r="J97" s="277" t="s">
        <v>92</v>
      </c>
      <c r="K97" s="277"/>
      <c r="L97" s="277"/>
      <c r="M97" s="277"/>
      <c r="N97" s="277"/>
      <c r="O97" s="277"/>
      <c r="P97" s="277"/>
      <c r="Q97" s="277"/>
      <c r="R97" s="277"/>
      <c r="S97" s="277"/>
      <c r="T97" s="277"/>
      <c r="U97" s="277"/>
      <c r="V97" s="277"/>
      <c r="W97" s="277"/>
      <c r="X97" s="277"/>
      <c r="Y97" s="277"/>
      <c r="Z97" s="277"/>
      <c r="AA97" s="277"/>
      <c r="AB97" s="277"/>
      <c r="AC97" s="277"/>
      <c r="AD97" s="277"/>
      <c r="AE97" s="277"/>
      <c r="AF97" s="277"/>
      <c r="AG97" s="278">
        <f>'003 - Oprava zpevněných p...'!J30</f>
        <v>0</v>
      </c>
      <c r="AH97" s="279"/>
      <c r="AI97" s="279"/>
      <c r="AJ97" s="279"/>
      <c r="AK97" s="279"/>
      <c r="AL97" s="279"/>
      <c r="AM97" s="279"/>
      <c r="AN97" s="278">
        <f t="shared" si="0"/>
        <v>0</v>
      </c>
      <c r="AO97" s="279"/>
      <c r="AP97" s="279"/>
      <c r="AQ97" s="97" t="s">
        <v>84</v>
      </c>
      <c r="AR97" s="98"/>
      <c r="AS97" s="99">
        <v>0</v>
      </c>
      <c r="AT97" s="100">
        <f t="shared" si="1"/>
        <v>0</v>
      </c>
      <c r="AU97" s="101">
        <f>'003 - Oprava zpevněných p...'!P131</f>
        <v>0</v>
      </c>
      <c r="AV97" s="100">
        <f>'003 - Oprava zpevněných p...'!J33</f>
        <v>0</v>
      </c>
      <c r="AW97" s="100">
        <f>'003 - Oprava zpevněných p...'!J34</f>
        <v>0</v>
      </c>
      <c r="AX97" s="100">
        <f>'003 - Oprava zpevněných p...'!J35</f>
        <v>0</v>
      </c>
      <c r="AY97" s="100">
        <f>'003 - Oprava zpevněných p...'!J36</f>
        <v>0</v>
      </c>
      <c r="AZ97" s="100">
        <f>'003 - Oprava zpevněných p...'!F33</f>
        <v>0</v>
      </c>
      <c r="BA97" s="100">
        <f>'003 - Oprava zpevněných p...'!F34</f>
        <v>0</v>
      </c>
      <c r="BB97" s="100">
        <f>'003 - Oprava zpevněných p...'!F35</f>
        <v>0</v>
      </c>
      <c r="BC97" s="100">
        <f>'003 - Oprava zpevněných p...'!F36</f>
        <v>0</v>
      </c>
      <c r="BD97" s="102">
        <f>'003 - Oprava zpevněných p...'!F37</f>
        <v>0</v>
      </c>
      <c r="BT97" s="103" t="s">
        <v>85</v>
      </c>
      <c r="BV97" s="103" t="s">
        <v>79</v>
      </c>
      <c r="BW97" s="103" t="s">
        <v>93</v>
      </c>
      <c r="BX97" s="103" t="s">
        <v>5</v>
      </c>
      <c r="CL97" s="103" t="s">
        <v>1</v>
      </c>
      <c r="CM97" s="103" t="s">
        <v>87</v>
      </c>
    </row>
    <row r="98" spans="1:91" s="7" customFormat="1" ht="16.5" customHeight="1">
      <c r="A98" s="93" t="s">
        <v>81</v>
      </c>
      <c r="B98" s="94"/>
      <c r="C98" s="95"/>
      <c r="D98" s="277" t="s">
        <v>94</v>
      </c>
      <c r="E98" s="277"/>
      <c r="F98" s="277"/>
      <c r="G98" s="277"/>
      <c r="H98" s="277"/>
      <c r="I98" s="96"/>
      <c r="J98" s="277" t="s">
        <v>95</v>
      </c>
      <c r="K98" s="277"/>
      <c r="L98" s="277"/>
      <c r="M98" s="277"/>
      <c r="N98" s="277"/>
      <c r="O98" s="277"/>
      <c r="P98" s="277"/>
      <c r="Q98" s="277"/>
      <c r="R98" s="277"/>
      <c r="S98" s="277"/>
      <c r="T98" s="277"/>
      <c r="U98" s="277"/>
      <c r="V98" s="277"/>
      <c r="W98" s="277"/>
      <c r="X98" s="277"/>
      <c r="Y98" s="277"/>
      <c r="Z98" s="277"/>
      <c r="AA98" s="277"/>
      <c r="AB98" s="277"/>
      <c r="AC98" s="277"/>
      <c r="AD98" s="277"/>
      <c r="AE98" s="277"/>
      <c r="AF98" s="277"/>
      <c r="AG98" s="278">
        <f>'004 - Oprava čekárny'!J30</f>
        <v>0</v>
      </c>
      <c r="AH98" s="279"/>
      <c r="AI98" s="279"/>
      <c r="AJ98" s="279"/>
      <c r="AK98" s="279"/>
      <c r="AL98" s="279"/>
      <c r="AM98" s="279"/>
      <c r="AN98" s="278">
        <f t="shared" si="0"/>
        <v>0</v>
      </c>
      <c r="AO98" s="279"/>
      <c r="AP98" s="279"/>
      <c r="AQ98" s="97" t="s">
        <v>84</v>
      </c>
      <c r="AR98" s="98"/>
      <c r="AS98" s="99">
        <v>0</v>
      </c>
      <c r="AT98" s="100">
        <f t="shared" si="1"/>
        <v>0</v>
      </c>
      <c r="AU98" s="101">
        <f>'004 - Oprava čekárny'!P133</f>
        <v>0</v>
      </c>
      <c r="AV98" s="100">
        <f>'004 - Oprava čekárny'!J33</f>
        <v>0</v>
      </c>
      <c r="AW98" s="100">
        <f>'004 - Oprava čekárny'!J34</f>
        <v>0</v>
      </c>
      <c r="AX98" s="100">
        <f>'004 - Oprava čekárny'!J35</f>
        <v>0</v>
      </c>
      <c r="AY98" s="100">
        <f>'004 - Oprava čekárny'!J36</f>
        <v>0</v>
      </c>
      <c r="AZ98" s="100">
        <f>'004 - Oprava čekárny'!F33</f>
        <v>0</v>
      </c>
      <c r="BA98" s="100">
        <f>'004 - Oprava čekárny'!F34</f>
        <v>0</v>
      </c>
      <c r="BB98" s="100">
        <f>'004 - Oprava čekárny'!F35</f>
        <v>0</v>
      </c>
      <c r="BC98" s="100">
        <f>'004 - Oprava čekárny'!F36</f>
        <v>0</v>
      </c>
      <c r="BD98" s="102">
        <f>'004 - Oprava čekárny'!F37</f>
        <v>0</v>
      </c>
      <c r="BT98" s="103" t="s">
        <v>85</v>
      </c>
      <c r="BV98" s="103" t="s">
        <v>79</v>
      </c>
      <c r="BW98" s="103" t="s">
        <v>96</v>
      </c>
      <c r="BX98" s="103" t="s">
        <v>5</v>
      </c>
      <c r="CL98" s="103" t="s">
        <v>1</v>
      </c>
      <c r="CM98" s="103" t="s">
        <v>87</v>
      </c>
    </row>
    <row r="99" spans="1:91" s="7" customFormat="1" ht="16.5" customHeight="1">
      <c r="A99" s="93" t="s">
        <v>81</v>
      </c>
      <c r="B99" s="94"/>
      <c r="C99" s="95"/>
      <c r="D99" s="277" t="s">
        <v>97</v>
      </c>
      <c r="E99" s="277"/>
      <c r="F99" s="277"/>
      <c r="G99" s="277"/>
      <c r="H99" s="277"/>
      <c r="I99" s="96"/>
      <c r="J99" s="277" t="s">
        <v>98</v>
      </c>
      <c r="K99" s="277"/>
      <c r="L99" s="277"/>
      <c r="M99" s="277"/>
      <c r="N99" s="277"/>
      <c r="O99" s="277"/>
      <c r="P99" s="277"/>
      <c r="Q99" s="277"/>
      <c r="R99" s="277"/>
      <c r="S99" s="277"/>
      <c r="T99" s="277"/>
      <c r="U99" s="277"/>
      <c r="V99" s="277"/>
      <c r="W99" s="277"/>
      <c r="X99" s="277"/>
      <c r="Y99" s="277"/>
      <c r="Z99" s="277"/>
      <c r="AA99" s="277"/>
      <c r="AB99" s="277"/>
      <c r="AC99" s="277"/>
      <c r="AD99" s="277"/>
      <c r="AE99" s="277"/>
      <c r="AF99" s="277"/>
      <c r="AG99" s="278">
        <f>'005 - Oprava zázemí pro d...'!J30</f>
        <v>0</v>
      </c>
      <c r="AH99" s="279"/>
      <c r="AI99" s="279"/>
      <c r="AJ99" s="279"/>
      <c r="AK99" s="279"/>
      <c r="AL99" s="279"/>
      <c r="AM99" s="279"/>
      <c r="AN99" s="278">
        <f t="shared" si="0"/>
        <v>0</v>
      </c>
      <c r="AO99" s="279"/>
      <c r="AP99" s="279"/>
      <c r="AQ99" s="97" t="s">
        <v>84</v>
      </c>
      <c r="AR99" s="98"/>
      <c r="AS99" s="99">
        <v>0</v>
      </c>
      <c r="AT99" s="100">
        <f t="shared" si="1"/>
        <v>0</v>
      </c>
      <c r="AU99" s="101">
        <f>'005 - Oprava zázemí pro d...'!P141</f>
        <v>0</v>
      </c>
      <c r="AV99" s="100">
        <f>'005 - Oprava zázemí pro d...'!J33</f>
        <v>0</v>
      </c>
      <c r="AW99" s="100">
        <f>'005 - Oprava zázemí pro d...'!J34</f>
        <v>0</v>
      </c>
      <c r="AX99" s="100">
        <f>'005 - Oprava zázemí pro d...'!J35</f>
        <v>0</v>
      </c>
      <c r="AY99" s="100">
        <f>'005 - Oprava zázemí pro d...'!J36</f>
        <v>0</v>
      </c>
      <c r="AZ99" s="100">
        <f>'005 - Oprava zázemí pro d...'!F33</f>
        <v>0</v>
      </c>
      <c r="BA99" s="100">
        <f>'005 - Oprava zázemí pro d...'!F34</f>
        <v>0</v>
      </c>
      <c r="BB99" s="100">
        <f>'005 - Oprava zázemí pro d...'!F35</f>
        <v>0</v>
      </c>
      <c r="BC99" s="100">
        <f>'005 - Oprava zázemí pro d...'!F36</f>
        <v>0</v>
      </c>
      <c r="BD99" s="102">
        <f>'005 - Oprava zázemí pro d...'!F37</f>
        <v>0</v>
      </c>
      <c r="BT99" s="103" t="s">
        <v>85</v>
      </c>
      <c r="BV99" s="103" t="s">
        <v>79</v>
      </c>
      <c r="BW99" s="103" t="s">
        <v>99</v>
      </c>
      <c r="BX99" s="103" t="s">
        <v>5</v>
      </c>
      <c r="CL99" s="103" t="s">
        <v>1</v>
      </c>
      <c r="CM99" s="103" t="s">
        <v>87</v>
      </c>
    </row>
    <row r="100" spans="1:91" s="7" customFormat="1" ht="16.5" customHeight="1">
      <c r="A100" s="93" t="s">
        <v>81</v>
      </c>
      <c r="B100" s="94"/>
      <c r="C100" s="95"/>
      <c r="D100" s="277" t="s">
        <v>100</v>
      </c>
      <c r="E100" s="277"/>
      <c r="F100" s="277"/>
      <c r="G100" s="277"/>
      <c r="H100" s="277"/>
      <c r="I100" s="96"/>
      <c r="J100" s="277" t="s">
        <v>101</v>
      </c>
      <c r="K100" s="277"/>
      <c r="L100" s="277"/>
      <c r="M100" s="277"/>
      <c r="N100" s="277"/>
      <c r="O100" s="277"/>
      <c r="P100" s="277"/>
      <c r="Q100" s="277"/>
      <c r="R100" s="277"/>
      <c r="S100" s="277"/>
      <c r="T100" s="277"/>
      <c r="U100" s="277"/>
      <c r="V100" s="277"/>
      <c r="W100" s="277"/>
      <c r="X100" s="277"/>
      <c r="Y100" s="277"/>
      <c r="Z100" s="277"/>
      <c r="AA100" s="277"/>
      <c r="AB100" s="277"/>
      <c r="AC100" s="277"/>
      <c r="AD100" s="277"/>
      <c r="AE100" s="277"/>
      <c r="AF100" s="277"/>
      <c r="AG100" s="278">
        <f>'006 - Oprava sklepních pr...'!J30</f>
        <v>0</v>
      </c>
      <c r="AH100" s="279"/>
      <c r="AI100" s="279"/>
      <c r="AJ100" s="279"/>
      <c r="AK100" s="279"/>
      <c r="AL100" s="279"/>
      <c r="AM100" s="279"/>
      <c r="AN100" s="278">
        <f t="shared" si="0"/>
        <v>0</v>
      </c>
      <c r="AO100" s="279"/>
      <c r="AP100" s="279"/>
      <c r="AQ100" s="97" t="s">
        <v>84</v>
      </c>
      <c r="AR100" s="98"/>
      <c r="AS100" s="99">
        <v>0</v>
      </c>
      <c r="AT100" s="100">
        <f t="shared" si="1"/>
        <v>0</v>
      </c>
      <c r="AU100" s="101">
        <f>'006 - Oprava sklepních pr...'!P124</f>
        <v>0</v>
      </c>
      <c r="AV100" s="100">
        <f>'006 - Oprava sklepních pr...'!J33</f>
        <v>0</v>
      </c>
      <c r="AW100" s="100">
        <f>'006 - Oprava sklepních pr...'!J34</f>
        <v>0</v>
      </c>
      <c r="AX100" s="100">
        <f>'006 - Oprava sklepních pr...'!J35</f>
        <v>0</v>
      </c>
      <c r="AY100" s="100">
        <f>'006 - Oprava sklepních pr...'!J36</f>
        <v>0</v>
      </c>
      <c r="AZ100" s="100">
        <f>'006 - Oprava sklepních pr...'!F33</f>
        <v>0</v>
      </c>
      <c r="BA100" s="100">
        <f>'006 - Oprava sklepních pr...'!F34</f>
        <v>0</v>
      </c>
      <c r="BB100" s="100">
        <f>'006 - Oprava sklepních pr...'!F35</f>
        <v>0</v>
      </c>
      <c r="BC100" s="100">
        <f>'006 - Oprava sklepních pr...'!F36</f>
        <v>0</v>
      </c>
      <c r="BD100" s="102">
        <f>'006 - Oprava sklepních pr...'!F37</f>
        <v>0</v>
      </c>
      <c r="BT100" s="103" t="s">
        <v>85</v>
      </c>
      <c r="BV100" s="103" t="s">
        <v>79</v>
      </c>
      <c r="BW100" s="103" t="s">
        <v>102</v>
      </c>
      <c r="BX100" s="103" t="s">
        <v>5</v>
      </c>
      <c r="CL100" s="103" t="s">
        <v>1</v>
      </c>
      <c r="CM100" s="103" t="s">
        <v>87</v>
      </c>
    </row>
    <row r="101" spans="1:91" s="7" customFormat="1" ht="16.5" customHeight="1">
      <c r="A101" s="93" t="s">
        <v>81</v>
      </c>
      <c r="B101" s="94"/>
      <c r="C101" s="95"/>
      <c r="D101" s="277" t="s">
        <v>103</v>
      </c>
      <c r="E101" s="277"/>
      <c r="F101" s="277"/>
      <c r="G101" s="277"/>
      <c r="H101" s="277"/>
      <c r="I101" s="96"/>
      <c r="J101" s="277" t="s">
        <v>104</v>
      </c>
      <c r="K101" s="277"/>
      <c r="L101" s="277"/>
      <c r="M101" s="277"/>
      <c r="N101" s="277"/>
      <c r="O101" s="277"/>
      <c r="P101" s="277"/>
      <c r="Q101" s="277"/>
      <c r="R101" s="277"/>
      <c r="S101" s="277"/>
      <c r="T101" s="277"/>
      <c r="U101" s="277"/>
      <c r="V101" s="277"/>
      <c r="W101" s="277"/>
      <c r="X101" s="277"/>
      <c r="Y101" s="277"/>
      <c r="Z101" s="277"/>
      <c r="AA101" s="277"/>
      <c r="AB101" s="277"/>
      <c r="AC101" s="277"/>
      <c r="AD101" s="277"/>
      <c r="AE101" s="277"/>
      <c r="AF101" s="277"/>
      <c r="AG101" s="278">
        <f>'007 - Elektroinstalace a ...'!J30</f>
        <v>0</v>
      </c>
      <c r="AH101" s="279"/>
      <c r="AI101" s="279"/>
      <c r="AJ101" s="279"/>
      <c r="AK101" s="279"/>
      <c r="AL101" s="279"/>
      <c r="AM101" s="279"/>
      <c r="AN101" s="278">
        <f t="shared" si="0"/>
        <v>0</v>
      </c>
      <c r="AO101" s="279"/>
      <c r="AP101" s="279"/>
      <c r="AQ101" s="97" t="s">
        <v>84</v>
      </c>
      <c r="AR101" s="98"/>
      <c r="AS101" s="99">
        <v>0</v>
      </c>
      <c r="AT101" s="100">
        <f t="shared" si="1"/>
        <v>0</v>
      </c>
      <c r="AU101" s="101">
        <f>'007 - Elektroinstalace a ...'!P157</f>
        <v>0</v>
      </c>
      <c r="AV101" s="100">
        <f>'007 - Elektroinstalace a ...'!J33</f>
        <v>0</v>
      </c>
      <c r="AW101" s="100">
        <f>'007 - Elektroinstalace a ...'!J34</f>
        <v>0</v>
      </c>
      <c r="AX101" s="100">
        <f>'007 - Elektroinstalace a ...'!J35</f>
        <v>0</v>
      </c>
      <c r="AY101" s="100">
        <f>'007 - Elektroinstalace a ...'!J36</f>
        <v>0</v>
      </c>
      <c r="AZ101" s="100">
        <f>'007 - Elektroinstalace a ...'!F33</f>
        <v>0</v>
      </c>
      <c r="BA101" s="100">
        <f>'007 - Elektroinstalace a ...'!F34</f>
        <v>0</v>
      </c>
      <c r="BB101" s="100">
        <f>'007 - Elektroinstalace a ...'!F35</f>
        <v>0</v>
      </c>
      <c r="BC101" s="100">
        <f>'007 - Elektroinstalace a ...'!F36</f>
        <v>0</v>
      </c>
      <c r="BD101" s="102">
        <f>'007 - Elektroinstalace a ...'!F37</f>
        <v>0</v>
      </c>
      <c r="BT101" s="103" t="s">
        <v>85</v>
      </c>
      <c r="BV101" s="103" t="s">
        <v>79</v>
      </c>
      <c r="BW101" s="103" t="s">
        <v>105</v>
      </c>
      <c r="BX101" s="103" t="s">
        <v>5</v>
      </c>
      <c r="CL101" s="103" t="s">
        <v>1</v>
      </c>
      <c r="CM101" s="103" t="s">
        <v>87</v>
      </c>
    </row>
    <row r="102" spans="1:91" s="7" customFormat="1" ht="16.5" customHeight="1">
      <c r="A102" s="93" t="s">
        <v>81</v>
      </c>
      <c r="B102" s="94"/>
      <c r="C102" s="95"/>
      <c r="D102" s="277" t="s">
        <v>106</v>
      </c>
      <c r="E102" s="277"/>
      <c r="F102" s="277"/>
      <c r="G102" s="277"/>
      <c r="H102" s="277"/>
      <c r="I102" s="96"/>
      <c r="J102" s="277" t="s">
        <v>107</v>
      </c>
      <c r="K102" s="277"/>
      <c r="L102" s="277"/>
      <c r="M102" s="277"/>
      <c r="N102" s="277"/>
      <c r="O102" s="277"/>
      <c r="P102" s="277"/>
      <c r="Q102" s="277"/>
      <c r="R102" s="277"/>
      <c r="S102" s="277"/>
      <c r="T102" s="277"/>
      <c r="U102" s="277"/>
      <c r="V102" s="277"/>
      <c r="W102" s="277"/>
      <c r="X102" s="277"/>
      <c r="Y102" s="277"/>
      <c r="Z102" s="277"/>
      <c r="AA102" s="277"/>
      <c r="AB102" s="277"/>
      <c r="AC102" s="277"/>
      <c r="AD102" s="277"/>
      <c r="AE102" s="277"/>
      <c r="AF102" s="277"/>
      <c r="AG102" s="278">
        <f>'008 - Vedlejší a ostatní ...'!J30</f>
        <v>0</v>
      </c>
      <c r="AH102" s="279"/>
      <c r="AI102" s="279"/>
      <c r="AJ102" s="279"/>
      <c r="AK102" s="279"/>
      <c r="AL102" s="279"/>
      <c r="AM102" s="279"/>
      <c r="AN102" s="278">
        <f t="shared" si="0"/>
        <v>0</v>
      </c>
      <c r="AO102" s="279"/>
      <c r="AP102" s="279"/>
      <c r="AQ102" s="97" t="s">
        <v>108</v>
      </c>
      <c r="AR102" s="98"/>
      <c r="AS102" s="104">
        <v>0</v>
      </c>
      <c r="AT102" s="105">
        <f t="shared" si="1"/>
        <v>0</v>
      </c>
      <c r="AU102" s="106">
        <f>'008 - Vedlejší a ostatní ...'!P121</f>
        <v>0</v>
      </c>
      <c r="AV102" s="105">
        <f>'008 - Vedlejší a ostatní ...'!J33</f>
        <v>0</v>
      </c>
      <c r="AW102" s="105">
        <f>'008 - Vedlejší a ostatní ...'!J34</f>
        <v>0</v>
      </c>
      <c r="AX102" s="105">
        <f>'008 - Vedlejší a ostatní ...'!J35</f>
        <v>0</v>
      </c>
      <c r="AY102" s="105">
        <f>'008 - Vedlejší a ostatní ...'!J36</f>
        <v>0</v>
      </c>
      <c r="AZ102" s="105">
        <f>'008 - Vedlejší a ostatní ...'!F33</f>
        <v>0</v>
      </c>
      <c r="BA102" s="105">
        <f>'008 - Vedlejší a ostatní ...'!F34</f>
        <v>0</v>
      </c>
      <c r="BB102" s="105">
        <f>'008 - Vedlejší a ostatní ...'!F35</f>
        <v>0</v>
      </c>
      <c r="BC102" s="105">
        <f>'008 - Vedlejší a ostatní ...'!F36</f>
        <v>0</v>
      </c>
      <c r="BD102" s="107">
        <f>'008 - Vedlejší a ostatní ...'!F37</f>
        <v>0</v>
      </c>
      <c r="BT102" s="103" t="s">
        <v>85</v>
      </c>
      <c r="BV102" s="103" t="s">
        <v>79</v>
      </c>
      <c r="BW102" s="103" t="s">
        <v>109</v>
      </c>
      <c r="BX102" s="103" t="s">
        <v>5</v>
      </c>
      <c r="CL102" s="103" t="s">
        <v>1</v>
      </c>
      <c r="CM102" s="103" t="s">
        <v>87</v>
      </c>
    </row>
    <row r="103" spans="1:91" s="2" customFormat="1" ht="30" customHeight="1">
      <c r="A103" s="34"/>
      <c r="B103" s="35"/>
      <c r="C103" s="36"/>
      <c r="D103" s="36"/>
      <c r="E103" s="36"/>
      <c r="F103" s="36"/>
      <c r="G103" s="36"/>
      <c r="H103" s="36"/>
      <c r="I103" s="36"/>
      <c r="J103" s="36"/>
      <c r="K103" s="36"/>
      <c r="L103" s="36"/>
      <c r="M103" s="36"/>
      <c r="N103" s="36"/>
      <c r="O103" s="36"/>
      <c r="P103" s="36"/>
      <c r="Q103" s="36"/>
      <c r="R103" s="36"/>
      <c r="S103" s="36"/>
      <c r="T103" s="36"/>
      <c r="U103" s="36"/>
      <c r="V103" s="36"/>
      <c r="W103" s="36"/>
      <c r="X103" s="36"/>
      <c r="Y103" s="36"/>
      <c r="Z103" s="36"/>
      <c r="AA103" s="36"/>
      <c r="AB103" s="36"/>
      <c r="AC103" s="36"/>
      <c r="AD103" s="36"/>
      <c r="AE103" s="36"/>
      <c r="AF103" s="36"/>
      <c r="AG103" s="36"/>
      <c r="AH103" s="36"/>
      <c r="AI103" s="36"/>
      <c r="AJ103" s="36"/>
      <c r="AK103" s="36"/>
      <c r="AL103" s="36"/>
      <c r="AM103" s="36"/>
      <c r="AN103" s="36"/>
      <c r="AO103" s="36"/>
      <c r="AP103" s="36"/>
      <c r="AQ103" s="36"/>
      <c r="AR103" s="39"/>
      <c r="AS103" s="34"/>
      <c r="AT103" s="34"/>
      <c r="AU103" s="34"/>
      <c r="AV103" s="34"/>
      <c r="AW103" s="34"/>
      <c r="AX103" s="34"/>
      <c r="AY103" s="34"/>
      <c r="AZ103" s="34"/>
      <c r="BA103" s="34"/>
      <c r="BB103" s="34"/>
      <c r="BC103" s="34"/>
      <c r="BD103" s="34"/>
      <c r="BE103" s="34"/>
    </row>
    <row r="104" spans="1:91" s="2" customFormat="1" ht="6.95" customHeight="1">
      <c r="A104" s="34"/>
      <c r="B104" s="54"/>
      <c r="C104" s="55"/>
      <c r="D104" s="55"/>
      <c r="E104" s="55"/>
      <c r="F104" s="55"/>
      <c r="G104" s="55"/>
      <c r="H104" s="55"/>
      <c r="I104" s="55"/>
      <c r="J104" s="55"/>
      <c r="K104" s="55"/>
      <c r="L104" s="55"/>
      <c r="M104" s="55"/>
      <c r="N104" s="55"/>
      <c r="O104" s="55"/>
      <c r="P104" s="55"/>
      <c r="Q104" s="55"/>
      <c r="R104" s="55"/>
      <c r="S104" s="55"/>
      <c r="T104" s="55"/>
      <c r="U104" s="55"/>
      <c r="V104" s="55"/>
      <c r="W104" s="55"/>
      <c r="X104" s="55"/>
      <c r="Y104" s="55"/>
      <c r="Z104" s="55"/>
      <c r="AA104" s="55"/>
      <c r="AB104" s="55"/>
      <c r="AC104" s="55"/>
      <c r="AD104" s="55"/>
      <c r="AE104" s="55"/>
      <c r="AF104" s="55"/>
      <c r="AG104" s="55"/>
      <c r="AH104" s="55"/>
      <c r="AI104" s="55"/>
      <c r="AJ104" s="55"/>
      <c r="AK104" s="55"/>
      <c r="AL104" s="55"/>
      <c r="AM104" s="55"/>
      <c r="AN104" s="55"/>
      <c r="AO104" s="55"/>
      <c r="AP104" s="55"/>
      <c r="AQ104" s="55"/>
      <c r="AR104" s="39"/>
      <c r="AS104" s="34"/>
      <c r="AT104" s="34"/>
      <c r="AU104" s="34"/>
      <c r="AV104" s="34"/>
      <c r="AW104" s="34"/>
      <c r="AX104" s="34"/>
      <c r="AY104" s="34"/>
      <c r="AZ104" s="34"/>
      <c r="BA104" s="34"/>
      <c r="BB104" s="34"/>
      <c r="BC104" s="34"/>
      <c r="BD104" s="34"/>
      <c r="BE104" s="34"/>
    </row>
  </sheetData>
  <sheetProtection algorithmName="SHA-512" hashValue="NoJFh4R8CQaiy2ulATTw+ViMK/PsZ6++PwGInYvbK9zMnjp60y9hRBR+mZ1x537ub5l6muTF1u7Pey85zi43nQ==" saltValue="rFtI7b44lCBLktXVFp8EQQ==" spinCount="100000" sheet="1" objects="1" scenarios="1" formatColumns="0" formatRows="0"/>
  <mergeCells count="70">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102:AP102"/>
    <mergeCell ref="AG102:AM102"/>
    <mergeCell ref="D102:H102"/>
    <mergeCell ref="J102:AF102"/>
    <mergeCell ref="AG94:AM94"/>
    <mergeCell ref="AN94:AP94"/>
    <mergeCell ref="AN100:AP100"/>
    <mergeCell ref="AG100:AM100"/>
    <mergeCell ref="D100:H100"/>
    <mergeCell ref="J100:AF100"/>
    <mergeCell ref="AN101:AP101"/>
    <mergeCell ref="AG101:AM101"/>
    <mergeCell ref="D101:H101"/>
    <mergeCell ref="J101:AF101"/>
    <mergeCell ref="AN98:AP98"/>
    <mergeCell ref="AG98:AM98"/>
    <mergeCell ref="D98:H98"/>
    <mergeCell ref="J98:AF98"/>
    <mergeCell ref="AN99:AP99"/>
    <mergeCell ref="AG99:AM99"/>
    <mergeCell ref="D99:H99"/>
    <mergeCell ref="J99:AF99"/>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L85:AO85"/>
    <mergeCell ref="AM87:AN87"/>
    <mergeCell ref="AM89:AP89"/>
    <mergeCell ref="AS89:AT91"/>
    <mergeCell ref="AM90:AP90"/>
  </mergeCells>
  <hyperlinks>
    <hyperlink ref="A95" location="'001 - Oprava střechy'!C2" display="/"/>
    <hyperlink ref="A96" location="'002 - Oprava vnějšího pláště'!C2" display="/"/>
    <hyperlink ref="A97" location="'003 - Oprava zpevněných p...'!C2" display="/"/>
    <hyperlink ref="A98" location="'004 - Oprava čekárny'!C2" display="/"/>
    <hyperlink ref="A99" location="'005 - Oprava zázemí pro d...'!C2" display="/"/>
    <hyperlink ref="A100" location="'006 - Oprava sklepních pr...'!C2" display="/"/>
    <hyperlink ref="A101" location="'007 - Elektroinstalace a ...'!C2" display="/"/>
    <hyperlink ref="A102" location="'008 - Vedlejší a ostatní ...'!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21"/>
  <sheetViews>
    <sheetView showGridLines="0" topLeftCell="A13" workbookViewId="0">
      <selection activeCell="E24" sqref="E24"/>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1"/>
      <c r="M2" s="301"/>
      <c r="N2" s="301"/>
      <c r="O2" s="301"/>
      <c r="P2" s="301"/>
      <c r="Q2" s="301"/>
      <c r="R2" s="301"/>
      <c r="S2" s="301"/>
      <c r="T2" s="301"/>
      <c r="U2" s="301"/>
      <c r="V2" s="301"/>
      <c r="AT2" s="17" t="s">
        <v>86</v>
      </c>
    </row>
    <row r="3" spans="1:46" s="1" customFormat="1" ht="6.95" customHeight="1">
      <c r="B3" s="108"/>
      <c r="C3" s="109"/>
      <c r="D3" s="109"/>
      <c r="E3" s="109"/>
      <c r="F3" s="109"/>
      <c r="G3" s="109"/>
      <c r="H3" s="109"/>
      <c r="I3" s="109"/>
      <c r="J3" s="109"/>
      <c r="K3" s="109"/>
      <c r="L3" s="20"/>
      <c r="AT3" s="17" t="s">
        <v>87</v>
      </c>
    </row>
    <row r="4" spans="1:46" s="1" customFormat="1" ht="24.95" customHeight="1">
      <c r="B4" s="20"/>
      <c r="D4" s="110" t="s">
        <v>110</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02" t="str">
        <f>'Rekapitulace zakázky'!K6</f>
        <v>Řevničov ON - oprava</v>
      </c>
      <c r="F7" s="303"/>
      <c r="G7" s="303"/>
      <c r="H7" s="303"/>
      <c r="L7" s="20"/>
    </row>
    <row r="8" spans="1:46" s="2" customFormat="1" ht="12" customHeight="1">
      <c r="A8" s="34"/>
      <c r="B8" s="39"/>
      <c r="C8" s="34"/>
      <c r="D8" s="112" t="s">
        <v>111</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304" t="s">
        <v>112</v>
      </c>
      <c r="F9" s="305"/>
      <c r="G9" s="305"/>
      <c r="H9" s="305"/>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21</v>
      </c>
      <c r="G12" s="34"/>
      <c r="H12" s="34"/>
      <c r="I12" s="112" t="s">
        <v>22</v>
      </c>
      <c r="J12" s="114" t="str">
        <f>'Rekapitulace zakázky'!AN8</f>
        <v>7. 3. 2021</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
        <v>26</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
        <v>27</v>
      </c>
      <c r="F15" s="34"/>
      <c r="G15" s="34"/>
      <c r="H15" s="34"/>
      <c r="I15" s="112" t="s">
        <v>28</v>
      </c>
      <c r="J15" s="113" t="s">
        <v>29</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30</v>
      </c>
      <c r="E17" s="34"/>
      <c r="F17" s="34"/>
      <c r="G17" s="34"/>
      <c r="H17" s="34"/>
      <c r="I17" s="112" t="s">
        <v>25</v>
      </c>
      <c r="J17" s="30" t="str">
        <f>'Rekapitulace zakázky'!AN13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06" t="str">
        <f>'Rekapitulace zakázky'!E14</f>
        <v>Vyplň údaj</v>
      </c>
      <c r="F18" s="307"/>
      <c r="G18" s="307"/>
      <c r="H18" s="307"/>
      <c r="I18" s="112" t="s">
        <v>28</v>
      </c>
      <c r="J18" s="30" t="str">
        <f>'Rekapitulace zakázky'!AN14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32</v>
      </c>
      <c r="E20" s="34"/>
      <c r="F20" s="34"/>
      <c r="G20" s="34"/>
      <c r="H20" s="34"/>
      <c r="I20" s="112" t="s">
        <v>25</v>
      </c>
      <c r="J20" s="113" t="str">
        <f>IF('Rekapitulace zakázky'!AN16="","",'Rekapitulace zakázky'!AN16)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zakázky'!E17="","",'Rekapitulace zakázky'!E17)</f>
        <v xml:space="preserve"> </v>
      </c>
      <c r="F21" s="34"/>
      <c r="G21" s="34"/>
      <c r="H21" s="34"/>
      <c r="I21" s="112" t="s">
        <v>28</v>
      </c>
      <c r="J21" s="113" t="str">
        <f>IF('Rekapitulace zakázky'!AN17="","",'Rekapitulace zakázky'!AN17)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35</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c r="F24" s="34"/>
      <c r="G24" s="34"/>
      <c r="H24" s="34"/>
      <c r="I24" s="112" t="s">
        <v>28</v>
      </c>
      <c r="J24" s="113"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36</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8" t="s">
        <v>1</v>
      </c>
      <c r="F27" s="308"/>
      <c r="G27" s="308"/>
      <c r="H27" s="308"/>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37</v>
      </c>
      <c r="E30" s="34"/>
      <c r="F30" s="34"/>
      <c r="G30" s="34"/>
      <c r="H30" s="34"/>
      <c r="I30" s="34"/>
      <c r="J30" s="120">
        <f>ROUND(J131,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39</v>
      </c>
      <c r="G32" s="34"/>
      <c r="H32" s="34"/>
      <c r="I32" s="121" t="s">
        <v>38</v>
      </c>
      <c r="J32" s="121" t="s">
        <v>40</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41</v>
      </c>
      <c r="E33" s="112" t="s">
        <v>42</v>
      </c>
      <c r="F33" s="123">
        <f>ROUND((SUM(BE131:BE320)),  2)</f>
        <v>0</v>
      </c>
      <c r="G33" s="34"/>
      <c r="H33" s="34"/>
      <c r="I33" s="124">
        <v>0.21</v>
      </c>
      <c r="J33" s="123">
        <f>ROUND(((SUM(BE131:BE320))*I33),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43</v>
      </c>
      <c r="F34" s="123">
        <f>ROUND((SUM(BF131:BF320)),  2)</f>
        <v>0</v>
      </c>
      <c r="G34" s="34"/>
      <c r="H34" s="34"/>
      <c r="I34" s="124">
        <v>0.15</v>
      </c>
      <c r="J34" s="123">
        <f>ROUND(((SUM(BF131:BF320))*I34),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44</v>
      </c>
      <c r="F35" s="123">
        <f>ROUND((SUM(BG131:BG320)),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45</v>
      </c>
      <c r="F36" s="123">
        <f>ROUND((SUM(BH131:BH320)),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46</v>
      </c>
      <c r="F37" s="123">
        <f>ROUND((SUM(BI131:BI320)),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47</v>
      </c>
      <c r="E39" s="127"/>
      <c r="F39" s="127"/>
      <c r="G39" s="128" t="s">
        <v>48</v>
      </c>
      <c r="H39" s="129" t="s">
        <v>49</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50</v>
      </c>
      <c r="E50" s="133"/>
      <c r="F50" s="133"/>
      <c r="G50" s="132" t="s">
        <v>51</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34" t="s">
        <v>52</v>
      </c>
      <c r="E61" s="135"/>
      <c r="F61" s="136" t="s">
        <v>53</v>
      </c>
      <c r="G61" s="134" t="s">
        <v>52</v>
      </c>
      <c r="H61" s="135"/>
      <c r="I61" s="135"/>
      <c r="J61" s="137" t="s">
        <v>53</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2" t="s">
        <v>54</v>
      </c>
      <c r="E65" s="138"/>
      <c r="F65" s="138"/>
      <c r="G65" s="132" t="s">
        <v>55</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34" t="s">
        <v>52</v>
      </c>
      <c r="E76" s="135"/>
      <c r="F76" s="136" t="s">
        <v>53</v>
      </c>
      <c r="G76" s="134" t="s">
        <v>52</v>
      </c>
      <c r="H76" s="135"/>
      <c r="I76" s="135"/>
      <c r="J76" s="137" t="s">
        <v>53</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113</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9" t="str">
        <f>E7</f>
        <v>Řevničov ON - oprava</v>
      </c>
      <c r="F85" s="310"/>
      <c r="G85" s="310"/>
      <c r="H85" s="310"/>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111</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61" t="str">
        <f>E9</f>
        <v>001 - Oprava střechy</v>
      </c>
      <c r="F87" s="311"/>
      <c r="G87" s="311"/>
      <c r="H87" s="311"/>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žst. Řevničov</v>
      </c>
      <c r="G89" s="36"/>
      <c r="H89" s="36"/>
      <c r="I89" s="29" t="s">
        <v>22</v>
      </c>
      <c r="J89" s="66" t="str">
        <f>IF(J12="","",J12)</f>
        <v>7. 3. 2021</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Správa železnic, státní organizace</v>
      </c>
      <c r="G91" s="36"/>
      <c r="H91" s="36"/>
      <c r="I91" s="29" t="s">
        <v>32</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30</v>
      </c>
      <c r="D92" s="36"/>
      <c r="E92" s="36"/>
      <c r="F92" s="27" t="str">
        <f>IF(E18="","",E18)</f>
        <v>Vyplň údaj</v>
      </c>
      <c r="G92" s="36"/>
      <c r="H92" s="36"/>
      <c r="I92" s="29" t="s">
        <v>35</v>
      </c>
      <c r="J92" s="32">
        <f>E24</f>
        <v>0</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114</v>
      </c>
      <c r="D94" s="144"/>
      <c r="E94" s="144"/>
      <c r="F94" s="144"/>
      <c r="G94" s="144"/>
      <c r="H94" s="144"/>
      <c r="I94" s="144"/>
      <c r="J94" s="145" t="s">
        <v>115</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116</v>
      </c>
      <c r="D96" s="36"/>
      <c r="E96" s="36"/>
      <c r="F96" s="36"/>
      <c r="G96" s="36"/>
      <c r="H96" s="36"/>
      <c r="I96" s="36"/>
      <c r="J96" s="84">
        <f>J131</f>
        <v>0</v>
      </c>
      <c r="K96" s="36"/>
      <c r="L96" s="51"/>
      <c r="S96" s="34"/>
      <c r="T96" s="34"/>
      <c r="U96" s="34"/>
      <c r="V96" s="34"/>
      <c r="W96" s="34"/>
      <c r="X96" s="34"/>
      <c r="Y96" s="34"/>
      <c r="Z96" s="34"/>
      <c r="AA96" s="34"/>
      <c r="AB96" s="34"/>
      <c r="AC96" s="34"/>
      <c r="AD96" s="34"/>
      <c r="AE96" s="34"/>
      <c r="AU96" s="17" t="s">
        <v>117</v>
      </c>
    </row>
    <row r="97" spans="1:31" s="9" customFormat="1" ht="24.95" customHeight="1">
      <c r="B97" s="147"/>
      <c r="C97" s="148"/>
      <c r="D97" s="149" t="s">
        <v>118</v>
      </c>
      <c r="E97" s="150"/>
      <c r="F97" s="150"/>
      <c r="G97" s="150"/>
      <c r="H97" s="150"/>
      <c r="I97" s="150"/>
      <c r="J97" s="151">
        <f>J132</f>
        <v>0</v>
      </c>
      <c r="K97" s="148"/>
      <c r="L97" s="152"/>
    </row>
    <row r="98" spans="1:31" s="9" customFormat="1" ht="24.95" customHeight="1">
      <c r="B98" s="147"/>
      <c r="C98" s="148"/>
      <c r="D98" s="149" t="s">
        <v>119</v>
      </c>
      <c r="E98" s="150"/>
      <c r="F98" s="150"/>
      <c r="G98" s="150"/>
      <c r="H98" s="150"/>
      <c r="I98" s="150"/>
      <c r="J98" s="151">
        <f>J135</f>
        <v>0</v>
      </c>
      <c r="K98" s="148"/>
      <c r="L98" s="152"/>
    </row>
    <row r="99" spans="1:31" s="10" customFormat="1" ht="19.899999999999999" customHeight="1">
      <c r="B99" s="153"/>
      <c r="C99" s="154"/>
      <c r="D99" s="155" t="s">
        <v>120</v>
      </c>
      <c r="E99" s="156"/>
      <c r="F99" s="156"/>
      <c r="G99" s="156"/>
      <c r="H99" s="156"/>
      <c r="I99" s="156"/>
      <c r="J99" s="157">
        <f>J136</f>
        <v>0</v>
      </c>
      <c r="K99" s="154"/>
      <c r="L99" s="158"/>
    </row>
    <row r="100" spans="1:31" s="9" customFormat="1" ht="24.95" customHeight="1">
      <c r="B100" s="147"/>
      <c r="C100" s="148"/>
      <c r="D100" s="149" t="s">
        <v>121</v>
      </c>
      <c r="E100" s="150"/>
      <c r="F100" s="150"/>
      <c r="G100" s="150"/>
      <c r="H100" s="150"/>
      <c r="I100" s="150"/>
      <c r="J100" s="151">
        <f>J139</f>
        <v>0</v>
      </c>
      <c r="K100" s="148"/>
      <c r="L100" s="152"/>
    </row>
    <row r="101" spans="1:31" s="10" customFormat="1" ht="19.899999999999999" customHeight="1">
      <c r="B101" s="153"/>
      <c r="C101" s="154"/>
      <c r="D101" s="155" t="s">
        <v>122</v>
      </c>
      <c r="E101" s="156"/>
      <c r="F101" s="156"/>
      <c r="G101" s="156"/>
      <c r="H101" s="156"/>
      <c r="I101" s="156"/>
      <c r="J101" s="157">
        <f>J140</f>
        <v>0</v>
      </c>
      <c r="K101" s="154"/>
      <c r="L101" s="158"/>
    </row>
    <row r="102" spans="1:31" s="10" customFormat="1" ht="19.899999999999999" customHeight="1">
      <c r="B102" s="153"/>
      <c r="C102" s="154"/>
      <c r="D102" s="155" t="s">
        <v>123</v>
      </c>
      <c r="E102" s="156"/>
      <c r="F102" s="156"/>
      <c r="G102" s="156"/>
      <c r="H102" s="156"/>
      <c r="I102" s="156"/>
      <c r="J102" s="157">
        <f>J149</f>
        <v>0</v>
      </c>
      <c r="K102" s="154"/>
      <c r="L102" s="158"/>
    </row>
    <row r="103" spans="1:31" s="10" customFormat="1" ht="19.899999999999999" customHeight="1">
      <c r="B103" s="153"/>
      <c r="C103" s="154"/>
      <c r="D103" s="155" t="s">
        <v>124</v>
      </c>
      <c r="E103" s="156"/>
      <c r="F103" s="156"/>
      <c r="G103" s="156"/>
      <c r="H103" s="156"/>
      <c r="I103" s="156"/>
      <c r="J103" s="157">
        <f>J166</f>
        <v>0</v>
      </c>
      <c r="K103" s="154"/>
      <c r="L103" s="158"/>
    </row>
    <row r="104" spans="1:31" s="10" customFormat="1" ht="19.899999999999999" customHeight="1">
      <c r="B104" s="153"/>
      <c r="C104" s="154"/>
      <c r="D104" s="155" t="s">
        <v>125</v>
      </c>
      <c r="E104" s="156"/>
      <c r="F104" s="156"/>
      <c r="G104" s="156"/>
      <c r="H104" s="156"/>
      <c r="I104" s="156"/>
      <c r="J104" s="157">
        <f>J179</f>
        <v>0</v>
      </c>
      <c r="K104" s="154"/>
      <c r="L104" s="158"/>
    </row>
    <row r="105" spans="1:31" s="9" customFormat="1" ht="24.95" customHeight="1">
      <c r="B105" s="147"/>
      <c r="C105" s="148"/>
      <c r="D105" s="149" t="s">
        <v>126</v>
      </c>
      <c r="E105" s="150"/>
      <c r="F105" s="150"/>
      <c r="G105" s="150"/>
      <c r="H105" s="150"/>
      <c r="I105" s="150"/>
      <c r="J105" s="151">
        <f>J181</f>
        <v>0</v>
      </c>
      <c r="K105" s="148"/>
      <c r="L105" s="152"/>
    </row>
    <row r="106" spans="1:31" s="10" customFormat="1" ht="19.899999999999999" customHeight="1">
      <c r="B106" s="153"/>
      <c r="C106" s="154"/>
      <c r="D106" s="155" t="s">
        <v>127</v>
      </c>
      <c r="E106" s="156"/>
      <c r="F106" s="156"/>
      <c r="G106" s="156"/>
      <c r="H106" s="156"/>
      <c r="I106" s="156"/>
      <c r="J106" s="157">
        <f>J182</f>
        <v>0</v>
      </c>
      <c r="K106" s="154"/>
      <c r="L106" s="158"/>
    </row>
    <row r="107" spans="1:31" s="10" customFormat="1" ht="19.899999999999999" customHeight="1">
      <c r="B107" s="153"/>
      <c r="C107" s="154"/>
      <c r="D107" s="155" t="s">
        <v>128</v>
      </c>
      <c r="E107" s="156"/>
      <c r="F107" s="156"/>
      <c r="G107" s="156"/>
      <c r="H107" s="156"/>
      <c r="I107" s="156"/>
      <c r="J107" s="157">
        <f>J186</f>
        <v>0</v>
      </c>
      <c r="K107" s="154"/>
      <c r="L107" s="158"/>
    </row>
    <row r="108" spans="1:31" s="10" customFormat="1" ht="19.899999999999999" customHeight="1">
      <c r="B108" s="153"/>
      <c r="C108" s="154"/>
      <c r="D108" s="155" t="s">
        <v>129</v>
      </c>
      <c r="E108" s="156"/>
      <c r="F108" s="156"/>
      <c r="G108" s="156"/>
      <c r="H108" s="156"/>
      <c r="I108" s="156"/>
      <c r="J108" s="157">
        <f>J229</f>
        <v>0</v>
      </c>
      <c r="K108" s="154"/>
      <c r="L108" s="158"/>
    </row>
    <row r="109" spans="1:31" s="10" customFormat="1" ht="19.899999999999999" customHeight="1">
      <c r="B109" s="153"/>
      <c r="C109" s="154"/>
      <c r="D109" s="155" t="s">
        <v>130</v>
      </c>
      <c r="E109" s="156"/>
      <c r="F109" s="156"/>
      <c r="G109" s="156"/>
      <c r="H109" s="156"/>
      <c r="I109" s="156"/>
      <c r="J109" s="157">
        <f>J286</f>
        <v>0</v>
      </c>
      <c r="K109" s="154"/>
      <c r="L109" s="158"/>
    </row>
    <row r="110" spans="1:31" s="10" customFormat="1" ht="19.899999999999999" customHeight="1">
      <c r="B110" s="153"/>
      <c r="C110" s="154"/>
      <c r="D110" s="155" t="s">
        <v>131</v>
      </c>
      <c r="E110" s="156"/>
      <c r="F110" s="156"/>
      <c r="G110" s="156"/>
      <c r="H110" s="156"/>
      <c r="I110" s="156"/>
      <c r="J110" s="157">
        <f>J293</f>
        <v>0</v>
      </c>
      <c r="K110" s="154"/>
      <c r="L110" s="158"/>
    </row>
    <row r="111" spans="1:31" s="10" customFormat="1" ht="19.899999999999999" customHeight="1">
      <c r="B111" s="153"/>
      <c r="C111" s="154"/>
      <c r="D111" s="155" t="s">
        <v>132</v>
      </c>
      <c r="E111" s="156"/>
      <c r="F111" s="156"/>
      <c r="G111" s="156"/>
      <c r="H111" s="156"/>
      <c r="I111" s="156"/>
      <c r="J111" s="157">
        <f>J301</f>
        <v>0</v>
      </c>
      <c r="K111" s="154"/>
      <c r="L111" s="158"/>
    </row>
    <row r="112" spans="1:31" s="2" customFormat="1" ht="21.75"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31" s="2" customFormat="1" ht="6.95" customHeight="1">
      <c r="A113" s="34"/>
      <c r="B113" s="54"/>
      <c r="C113" s="55"/>
      <c r="D113" s="55"/>
      <c r="E113" s="55"/>
      <c r="F113" s="55"/>
      <c r="G113" s="55"/>
      <c r="H113" s="55"/>
      <c r="I113" s="55"/>
      <c r="J113" s="55"/>
      <c r="K113" s="55"/>
      <c r="L113" s="51"/>
      <c r="S113" s="34"/>
      <c r="T113" s="34"/>
      <c r="U113" s="34"/>
      <c r="V113" s="34"/>
      <c r="W113" s="34"/>
      <c r="X113" s="34"/>
      <c r="Y113" s="34"/>
      <c r="Z113" s="34"/>
      <c r="AA113" s="34"/>
      <c r="AB113" s="34"/>
      <c r="AC113" s="34"/>
      <c r="AD113" s="34"/>
      <c r="AE113" s="34"/>
    </row>
    <row r="117" spans="1:31" s="2" customFormat="1" ht="6.95" customHeight="1">
      <c r="A117" s="34"/>
      <c r="B117" s="56"/>
      <c r="C117" s="57"/>
      <c r="D117" s="57"/>
      <c r="E117" s="57"/>
      <c r="F117" s="57"/>
      <c r="G117" s="57"/>
      <c r="H117" s="57"/>
      <c r="I117" s="57"/>
      <c r="J117" s="57"/>
      <c r="K117" s="57"/>
      <c r="L117" s="51"/>
      <c r="S117" s="34"/>
      <c r="T117" s="34"/>
      <c r="U117" s="34"/>
      <c r="V117" s="34"/>
      <c r="W117" s="34"/>
      <c r="X117" s="34"/>
      <c r="Y117" s="34"/>
      <c r="Z117" s="34"/>
      <c r="AA117" s="34"/>
      <c r="AB117" s="34"/>
      <c r="AC117" s="34"/>
      <c r="AD117" s="34"/>
      <c r="AE117" s="34"/>
    </row>
    <row r="118" spans="1:31" s="2" customFormat="1" ht="24.95" customHeight="1">
      <c r="A118" s="34"/>
      <c r="B118" s="35"/>
      <c r="C118" s="23" t="s">
        <v>133</v>
      </c>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31" s="2" customFormat="1" ht="6.9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31" s="2" customFormat="1" ht="12" customHeight="1">
      <c r="A120" s="34"/>
      <c r="B120" s="35"/>
      <c r="C120" s="29" t="s">
        <v>16</v>
      </c>
      <c r="D120" s="36"/>
      <c r="E120" s="36"/>
      <c r="F120" s="36"/>
      <c r="G120" s="36"/>
      <c r="H120" s="36"/>
      <c r="I120" s="36"/>
      <c r="J120" s="36"/>
      <c r="K120" s="36"/>
      <c r="L120" s="51"/>
      <c r="S120" s="34"/>
      <c r="T120" s="34"/>
      <c r="U120" s="34"/>
      <c r="V120" s="34"/>
      <c r="W120" s="34"/>
      <c r="X120" s="34"/>
      <c r="Y120" s="34"/>
      <c r="Z120" s="34"/>
      <c r="AA120" s="34"/>
      <c r="AB120" s="34"/>
      <c r="AC120" s="34"/>
      <c r="AD120" s="34"/>
      <c r="AE120" s="34"/>
    </row>
    <row r="121" spans="1:31" s="2" customFormat="1" ht="16.5" customHeight="1">
      <c r="A121" s="34"/>
      <c r="B121" s="35"/>
      <c r="C121" s="36"/>
      <c r="D121" s="36"/>
      <c r="E121" s="309" t="str">
        <f>E7</f>
        <v>Řevničov ON - oprava</v>
      </c>
      <c r="F121" s="310"/>
      <c r="G121" s="310"/>
      <c r="H121" s="310"/>
      <c r="I121" s="36"/>
      <c r="J121" s="36"/>
      <c r="K121" s="36"/>
      <c r="L121" s="51"/>
      <c r="S121" s="34"/>
      <c r="T121" s="34"/>
      <c r="U121" s="34"/>
      <c r="V121" s="34"/>
      <c r="W121" s="34"/>
      <c r="X121" s="34"/>
      <c r="Y121" s="34"/>
      <c r="Z121" s="34"/>
      <c r="AA121" s="34"/>
      <c r="AB121" s="34"/>
      <c r="AC121" s="34"/>
      <c r="AD121" s="34"/>
      <c r="AE121" s="34"/>
    </row>
    <row r="122" spans="1:31" s="2" customFormat="1" ht="12" customHeight="1">
      <c r="A122" s="34"/>
      <c r="B122" s="35"/>
      <c r="C122" s="29" t="s">
        <v>111</v>
      </c>
      <c r="D122" s="36"/>
      <c r="E122" s="36"/>
      <c r="F122" s="36"/>
      <c r="G122" s="36"/>
      <c r="H122" s="36"/>
      <c r="I122" s="36"/>
      <c r="J122" s="36"/>
      <c r="K122" s="36"/>
      <c r="L122" s="51"/>
      <c r="S122" s="34"/>
      <c r="T122" s="34"/>
      <c r="U122" s="34"/>
      <c r="V122" s="34"/>
      <c r="W122" s="34"/>
      <c r="X122" s="34"/>
      <c r="Y122" s="34"/>
      <c r="Z122" s="34"/>
      <c r="AA122" s="34"/>
      <c r="AB122" s="34"/>
      <c r="AC122" s="34"/>
      <c r="AD122" s="34"/>
      <c r="AE122" s="34"/>
    </row>
    <row r="123" spans="1:31" s="2" customFormat="1" ht="16.5" customHeight="1">
      <c r="A123" s="34"/>
      <c r="B123" s="35"/>
      <c r="C123" s="36"/>
      <c r="D123" s="36"/>
      <c r="E123" s="261" t="str">
        <f>E9</f>
        <v>001 - Oprava střechy</v>
      </c>
      <c r="F123" s="311"/>
      <c r="G123" s="311"/>
      <c r="H123" s="311"/>
      <c r="I123" s="36"/>
      <c r="J123" s="36"/>
      <c r="K123" s="36"/>
      <c r="L123" s="51"/>
      <c r="S123" s="34"/>
      <c r="T123" s="34"/>
      <c r="U123" s="34"/>
      <c r="V123" s="34"/>
      <c r="W123" s="34"/>
      <c r="X123" s="34"/>
      <c r="Y123" s="34"/>
      <c r="Z123" s="34"/>
      <c r="AA123" s="34"/>
      <c r="AB123" s="34"/>
      <c r="AC123" s="34"/>
      <c r="AD123" s="34"/>
      <c r="AE123" s="34"/>
    </row>
    <row r="124" spans="1:31" s="2" customFormat="1" ht="6.95" customHeight="1">
      <c r="A124" s="34"/>
      <c r="B124" s="35"/>
      <c r="C124" s="36"/>
      <c r="D124" s="36"/>
      <c r="E124" s="36"/>
      <c r="F124" s="36"/>
      <c r="G124" s="36"/>
      <c r="H124" s="36"/>
      <c r="I124" s="36"/>
      <c r="J124" s="36"/>
      <c r="K124" s="36"/>
      <c r="L124" s="51"/>
      <c r="S124" s="34"/>
      <c r="T124" s="34"/>
      <c r="U124" s="34"/>
      <c r="V124" s="34"/>
      <c r="W124" s="34"/>
      <c r="X124" s="34"/>
      <c r="Y124" s="34"/>
      <c r="Z124" s="34"/>
      <c r="AA124" s="34"/>
      <c r="AB124" s="34"/>
      <c r="AC124" s="34"/>
      <c r="AD124" s="34"/>
      <c r="AE124" s="34"/>
    </row>
    <row r="125" spans="1:31" s="2" customFormat="1" ht="12" customHeight="1">
      <c r="A125" s="34"/>
      <c r="B125" s="35"/>
      <c r="C125" s="29" t="s">
        <v>20</v>
      </c>
      <c r="D125" s="36"/>
      <c r="E125" s="36"/>
      <c r="F125" s="27" t="str">
        <f>F12</f>
        <v>žst. Řevničov</v>
      </c>
      <c r="G125" s="36"/>
      <c r="H125" s="36"/>
      <c r="I125" s="29" t="s">
        <v>22</v>
      </c>
      <c r="J125" s="66" t="str">
        <f>IF(J12="","",J12)</f>
        <v>7. 3. 2021</v>
      </c>
      <c r="K125" s="36"/>
      <c r="L125" s="51"/>
      <c r="S125" s="34"/>
      <c r="T125" s="34"/>
      <c r="U125" s="34"/>
      <c r="V125" s="34"/>
      <c r="W125" s="34"/>
      <c r="X125" s="34"/>
      <c r="Y125" s="34"/>
      <c r="Z125" s="34"/>
      <c r="AA125" s="34"/>
      <c r="AB125" s="34"/>
      <c r="AC125" s="34"/>
      <c r="AD125" s="34"/>
      <c r="AE125" s="34"/>
    </row>
    <row r="126" spans="1:31" s="2" customFormat="1" ht="6.95" customHeight="1">
      <c r="A126" s="34"/>
      <c r="B126" s="35"/>
      <c r="C126" s="36"/>
      <c r="D126" s="36"/>
      <c r="E126" s="36"/>
      <c r="F126" s="36"/>
      <c r="G126" s="36"/>
      <c r="H126" s="36"/>
      <c r="I126" s="36"/>
      <c r="J126" s="36"/>
      <c r="K126" s="36"/>
      <c r="L126" s="51"/>
      <c r="S126" s="34"/>
      <c r="T126" s="34"/>
      <c r="U126" s="34"/>
      <c r="V126" s="34"/>
      <c r="W126" s="34"/>
      <c r="X126" s="34"/>
      <c r="Y126" s="34"/>
      <c r="Z126" s="34"/>
      <c r="AA126" s="34"/>
      <c r="AB126" s="34"/>
      <c r="AC126" s="34"/>
      <c r="AD126" s="34"/>
      <c r="AE126" s="34"/>
    </row>
    <row r="127" spans="1:31" s="2" customFormat="1" ht="15.2" customHeight="1">
      <c r="A127" s="34"/>
      <c r="B127" s="35"/>
      <c r="C127" s="29" t="s">
        <v>24</v>
      </c>
      <c r="D127" s="36"/>
      <c r="E127" s="36"/>
      <c r="F127" s="27" t="str">
        <f>E15</f>
        <v>Správa železnic, státní organizace</v>
      </c>
      <c r="G127" s="36"/>
      <c r="H127" s="36"/>
      <c r="I127" s="29" t="s">
        <v>32</v>
      </c>
      <c r="J127" s="32" t="str">
        <f>E21</f>
        <v xml:space="preserve"> </v>
      </c>
      <c r="K127" s="36"/>
      <c r="L127" s="51"/>
      <c r="S127" s="34"/>
      <c r="T127" s="34"/>
      <c r="U127" s="34"/>
      <c r="V127" s="34"/>
      <c r="W127" s="34"/>
      <c r="X127" s="34"/>
      <c r="Y127" s="34"/>
      <c r="Z127" s="34"/>
      <c r="AA127" s="34"/>
      <c r="AB127" s="34"/>
      <c r="AC127" s="34"/>
      <c r="AD127" s="34"/>
      <c r="AE127" s="34"/>
    </row>
    <row r="128" spans="1:31" s="2" customFormat="1" ht="15.2" customHeight="1">
      <c r="A128" s="34"/>
      <c r="B128" s="35"/>
      <c r="C128" s="29" t="s">
        <v>30</v>
      </c>
      <c r="D128" s="36"/>
      <c r="E128" s="36"/>
      <c r="F128" s="27" t="str">
        <f>IF(E18="","",E18)</f>
        <v>Vyplň údaj</v>
      </c>
      <c r="G128" s="36"/>
      <c r="H128" s="36"/>
      <c r="I128" s="29" t="s">
        <v>35</v>
      </c>
      <c r="J128" s="32">
        <f>E24</f>
        <v>0</v>
      </c>
      <c r="K128" s="36"/>
      <c r="L128" s="51"/>
      <c r="S128" s="34"/>
      <c r="T128" s="34"/>
      <c r="U128" s="34"/>
      <c r="V128" s="34"/>
      <c r="W128" s="34"/>
      <c r="X128" s="34"/>
      <c r="Y128" s="34"/>
      <c r="Z128" s="34"/>
      <c r="AA128" s="34"/>
      <c r="AB128" s="34"/>
      <c r="AC128" s="34"/>
      <c r="AD128" s="34"/>
      <c r="AE128" s="34"/>
    </row>
    <row r="129" spans="1:65" s="2" customFormat="1" ht="10.35" customHeight="1">
      <c r="A129" s="34"/>
      <c r="B129" s="35"/>
      <c r="C129" s="36"/>
      <c r="D129" s="36"/>
      <c r="E129" s="36"/>
      <c r="F129" s="36"/>
      <c r="G129" s="36"/>
      <c r="H129" s="36"/>
      <c r="I129" s="36"/>
      <c r="J129" s="36"/>
      <c r="K129" s="36"/>
      <c r="L129" s="51"/>
      <c r="S129" s="34"/>
      <c r="T129" s="34"/>
      <c r="U129" s="34"/>
      <c r="V129" s="34"/>
      <c r="W129" s="34"/>
      <c r="X129" s="34"/>
      <c r="Y129" s="34"/>
      <c r="Z129" s="34"/>
      <c r="AA129" s="34"/>
      <c r="AB129" s="34"/>
      <c r="AC129" s="34"/>
      <c r="AD129" s="34"/>
      <c r="AE129" s="34"/>
    </row>
    <row r="130" spans="1:65" s="11" customFormat="1" ht="29.25" customHeight="1">
      <c r="A130" s="159"/>
      <c r="B130" s="160"/>
      <c r="C130" s="161" t="s">
        <v>134</v>
      </c>
      <c r="D130" s="162" t="s">
        <v>62</v>
      </c>
      <c r="E130" s="162" t="s">
        <v>58</v>
      </c>
      <c r="F130" s="162" t="s">
        <v>59</v>
      </c>
      <c r="G130" s="162" t="s">
        <v>135</v>
      </c>
      <c r="H130" s="162" t="s">
        <v>136</v>
      </c>
      <c r="I130" s="162" t="s">
        <v>137</v>
      </c>
      <c r="J130" s="163" t="s">
        <v>115</v>
      </c>
      <c r="K130" s="164" t="s">
        <v>138</v>
      </c>
      <c r="L130" s="165"/>
      <c r="M130" s="75" t="s">
        <v>1</v>
      </c>
      <c r="N130" s="76" t="s">
        <v>41</v>
      </c>
      <c r="O130" s="76" t="s">
        <v>139</v>
      </c>
      <c r="P130" s="76" t="s">
        <v>140</v>
      </c>
      <c r="Q130" s="76" t="s">
        <v>141</v>
      </c>
      <c r="R130" s="76" t="s">
        <v>142</v>
      </c>
      <c r="S130" s="76" t="s">
        <v>143</v>
      </c>
      <c r="T130" s="77" t="s">
        <v>144</v>
      </c>
      <c r="U130" s="159"/>
      <c r="V130" s="159"/>
      <c r="W130" s="159"/>
      <c r="X130" s="159"/>
      <c r="Y130" s="159"/>
      <c r="Z130" s="159"/>
      <c r="AA130" s="159"/>
      <c r="AB130" s="159"/>
      <c r="AC130" s="159"/>
      <c r="AD130" s="159"/>
      <c r="AE130" s="159"/>
    </row>
    <row r="131" spans="1:65" s="2" customFormat="1" ht="22.9" customHeight="1">
      <c r="A131" s="34"/>
      <c r="B131" s="35"/>
      <c r="C131" s="82" t="s">
        <v>145</v>
      </c>
      <c r="D131" s="36"/>
      <c r="E131" s="36"/>
      <c r="F131" s="36"/>
      <c r="G131" s="36"/>
      <c r="H131" s="36"/>
      <c r="I131" s="36"/>
      <c r="J131" s="166">
        <f>BK131</f>
        <v>0</v>
      </c>
      <c r="K131" s="36"/>
      <c r="L131" s="39"/>
      <c r="M131" s="78"/>
      <c r="N131" s="167"/>
      <c r="O131" s="79"/>
      <c r="P131" s="168">
        <f>P132+P135+P139+P181</f>
        <v>0</v>
      </c>
      <c r="Q131" s="79"/>
      <c r="R131" s="168">
        <f>R132+R135+R139+R181</f>
        <v>59.315934659999996</v>
      </c>
      <c r="S131" s="79"/>
      <c r="T131" s="169">
        <f>T132+T135+T139+T181</f>
        <v>52.463594000000001</v>
      </c>
      <c r="U131" s="34"/>
      <c r="V131" s="34"/>
      <c r="W131" s="34"/>
      <c r="X131" s="34"/>
      <c r="Y131" s="34"/>
      <c r="Z131" s="34"/>
      <c r="AA131" s="34"/>
      <c r="AB131" s="34"/>
      <c r="AC131" s="34"/>
      <c r="AD131" s="34"/>
      <c r="AE131" s="34"/>
      <c r="AT131" s="17" t="s">
        <v>76</v>
      </c>
      <c r="AU131" s="17" t="s">
        <v>117</v>
      </c>
      <c r="BK131" s="170">
        <f>BK132+BK135+BK139+BK181</f>
        <v>0</v>
      </c>
    </row>
    <row r="132" spans="1:65" s="12" customFormat="1" ht="25.9" customHeight="1">
      <c r="B132" s="171"/>
      <c r="C132" s="172"/>
      <c r="D132" s="173" t="s">
        <v>76</v>
      </c>
      <c r="E132" s="174" t="s">
        <v>146</v>
      </c>
      <c r="F132" s="174" t="s">
        <v>147</v>
      </c>
      <c r="G132" s="172"/>
      <c r="H132" s="172"/>
      <c r="I132" s="175"/>
      <c r="J132" s="176">
        <f>BK132</f>
        <v>0</v>
      </c>
      <c r="K132" s="172"/>
      <c r="L132" s="177"/>
      <c r="M132" s="178"/>
      <c r="N132" s="179"/>
      <c r="O132" s="179"/>
      <c r="P132" s="180">
        <f>SUM(P133:P134)</f>
        <v>0</v>
      </c>
      <c r="Q132" s="179"/>
      <c r="R132" s="180">
        <f>SUM(R133:R134)</f>
        <v>0</v>
      </c>
      <c r="S132" s="179"/>
      <c r="T132" s="181">
        <f>SUM(T133:T134)</f>
        <v>0</v>
      </c>
      <c r="AR132" s="182" t="s">
        <v>148</v>
      </c>
      <c r="AT132" s="183" t="s">
        <v>76</v>
      </c>
      <c r="AU132" s="183" t="s">
        <v>77</v>
      </c>
      <c r="AY132" s="182" t="s">
        <v>149</v>
      </c>
      <c r="BK132" s="184">
        <f>SUM(BK133:BK134)</f>
        <v>0</v>
      </c>
    </row>
    <row r="133" spans="1:65" s="2" customFormat="1" ht="16.5" customHeight="1">
      <c r="A133" s="34"/>
      <c r="B133" s="35"/>
      <c r="C133" s="185" t="s">
        <v>85</v>
      </c>
      <c r="D133" s="185" t="s">
        <v>150</v>
      </c>
      <c r="E133" s="186" t="s">
        <v>151</v>
      </c>
      <c r="F133" s="187" t="s">
        <v>147</v>
      </c>
      <c r="G133" s="188" t="s">
        <v>1</v>
      </c>
      <c r="H133" s="189">
        <v>0</v>
      </c>
      <c r="I133" s="190"/>
      <c r="J133" s="191">
        <f>ROUND(I133*H133,2)</f>
        <v>0</v>
      </c>
      <c r="K133" s="192"/>
      <c r="L133" s="39"/>
      <c r="M133" s="193" t="s">
        <v>1</v>
      </c>
      <c r="N133" s="194" t="s">
        <v>42</v>
      </c>
      <c r="O133" s="71"/>
      <c r="P133" s="195">
        <f>O133*H133</f>
        <v>0</v>
      </c>
      <c r="Q133" s="195">
        <v>0</v>
      </c>
      <c r="R133" s="195">
        <f>Q133*H133</f>
        <v>0</v>
      </c>
      <c r="S133" s="195">
        <v>0</v>
      </c>
      <c r="T133" s="196">
        <f>S133*H133</f>
        <v>0</v>
      </c>
      <c r="U133" s="34"/>
      <c r="V133" s="34"/>
      <c r="W133" s="34"/>
      <c r="X133" s="34"/>
      <c r="Y133" s="34"/>
      <c r="Z133" s="34"/>
      <c r="AA133" s="34"/>
      <c r="AB133" s="34"/>
      <c r="AC133" s="34"/>
      <c r="AD133" s="34"/>
      <c r="AE133" s="34"/>
      <c r="AR133" s="197" t="s">
        <v>152</v>
      </c>
      <c r="AT133" s="197" t="s">
        <v>150</v>
      </c>
      <c r="AU133" s="197" t="s">
        <v>85</v>
      </c>
      <c r="AY133" s="17" t="s">
        <v>149</v>
      </c>
      <c r="BE133" s="198">
        <f>IF(N133="základní",J133,0)</f>
        <v>0</v>
      </c>
      <c r="BF133" s="198">
        <f>IF(N133="snížená",J133,0)</f>
        <v>0</v>
      </c>
      <c r="BG133" s="198">
        <f>IF(N133="zákl. přenesená",J133,0)</f>
        <v>0</v>
      </c>
      <c r="BH133" s="198">
        <f>IF(N133="sníž. přenesená",J133,0)</f>
        <v>0</v>
      </c>
      <c r="BI133" s="198">
        <f>IF(N133="nulová",J133,0)</f>
        <v>0</v>
      </c>
      <c r="BJ133" s="17" t="s">
        <v>85</v>
      </c>
      <c r="BK133" s="198">
        <f>ROUND(I133*H133,2)</f>
        <v>0</v>
      </c>
      <c r="BL133" s="17" t="s">
        <v>152</v>
      </c>
      <c r="BM133" s="197" t="s">
        <v>153</v>
      </c>
    </row>
    <row r="134" spans="1:65" s="2" customFormat="1" ht="146.25">
      <c r="A134" s="34"/>
      <c r="B134" s="35"/>
      <c r="C134" s="36"/>
      <c r="D134" s="199" t="s">
        <v>154</v>
      </c>
      <c r="E134" s="36"/>
      <c r="F134" s="200" t="s">
        <v>155</v>
      </c>
      <c r="G134" s="36"/>
      <c r="H134" s="36"/>
      <c r="I134" s="201"/>
      <c r="J134" s="36"/>
      <c r="K134" s="36"/>
      <c r="L134" s="39"/>
      <c r="M134" s="202"/>
      <c r="N134" s="203"/>
      <c r="O134" s="71"/>
      <c r="P134" s="71"/>
      <c r="Q134" s="71"/>
      <c r="R134" s="71"/>
      <c r="S134" s="71"/>
      <c r="T134" s="72"/>
      <c r="U134" s="34"/>
      <c r="V134" s="34"/>
      <c r="W134" s="34"/>
      <c r="X134" s="34"/>
      <c r="Y134" s="34"/>
      <c r="Z134" s="34"/>
      <c r="AA134" s="34"/>
      <c r="AB134" s="34"/>
      <c r="AC134" s="34"/>
      <c r="AD134" s="34"/>
      <c r="AE134" s="34"/>
      <c r="AT134" s="17" t="s">
        <v>154</v>
      </c>
      <c r="AU134" s="17" t="s">
        <v>85</v>
      </c>
    </row>
    <row r="135" spans="1:65" s="12" customFormat="1" ht="25.9" customHeight="1">
      <c r="B135" s="171"/>
      <c r="C135" s="172"/>
      <c r="D135" s="173" t="s">
        <v>76</v>
      </c>
      <c r="E135" s="174" t="s">
        <v>156</v>
      </c>
      <c r="F135" s="174" t="s">
        <v>157</v>
      </c>
      <c r="G135" s="172"/>
      <c r="H135" s="172"/>
      <c r="I135" s="175"/>
      <c r="J135" s="176">
        <f>BK135</f>
        <v>0</v>
      </c>
      <c r="K135" s="172"/>
      <c r="L135" s="177"/>
      <c r="M135" s="178"/>
      <c r="N135" s="179"/>
      <c r="O135" s="179"/>
      <c r="P135" s="180">
        <f>P136</f>
        <v>0</v>
      </c>
      <c r="Q135" s="179"/>
      <c r="R135" s="180">
        <f>R136</f>
        <v>0</v>
      </c>
      <c r="S135" s="179"/>
      <c r="T135" s="181">
        <f>T136</f>
        <v>0</v>
      </c>
      <c r="AR135" s="182" t="s">
        <v>158</v>
      </c>
      <c r="AT135" s="183" t="s">
        <v>76</v>
      </c>
      <c r="AU135" s="183" t="s">
        <v>77</v>
      </c>
      <c r="AY135" s="182" t="s">
        <v>149</v>
      </c>
      <c r="BK135" s="184">
        <f>BK136</f>
        <v>0</v>
      </c>
    </row>
    <row r="136" spans="1:65" s="12" customFormat="1" ht="22.9" customHeight="1">
      <c r="B136" s="171"/>
      <c r="C136" s="172"/>
      <c r="D136" s="173" t="s">
        <v>76</v>
      </c>
      <c r="E136" s="204" t="s">
        <v>159</v>
      </c>
      <c r="F136" s="204" t="s">
        <v>160</v>
      </c>
      <c r="G136" s="172"/>
      <c r="H136" s="172"/>
      <c r="I136" s="175"/>
      <c r="J136" s="205">
        <f>BK136</f>
        <v>0</v>
      </c>
      <c r="K136" s="172"/>
      <c r="L136" s="177"/>
      <c r="M136" s="178"/>
      <c r="N136" s="179"/>
      <c r="O136" s="179"/>
      <c r="P136" s="180">
        <f>SUM(P137:P138)</f>
        <v>0</v>
      </c>
      <c r="Q136" s="179"/>
      <c r="R136" s="180">
        <f>SUM(R137:R138)</f>
        <v>0</v>
      </c>
      <c r="S136" s="179"/>
      <c r="T136" s="181">
        <f>SUM(T137:T138)</f>
        <v>0</v>
      </c>
      <c r="AR136" s="182" t="s">
        <v>158</v>
      </c>
      <c r="AT136" s="183" t="s">
        <v>76</v>
      </c>
      <c r="AU136" s="183" t="s">
        <v>85</v>
      </c>
      <c r="AY136" s="182" t="s">
        <v>149</v>
      </c>
      <c r="BK136" s="184">
        <f>SUM(BK137:BK138)</f>
        <v>0</v>
      </c>
    </row>
    <row r="137" spans="1:65" s="2" customFormat="1" ht="33" customHeight="1">
      <c r="A137" s="34"/>
      <c r="B137" s="35"/>
      <c r="C137" s="185" t="s">
        <v>87</v>
      </c>
      <c r="D137" s="185" t="s">
        <v>150</v>
      </c>
      <c r="E137" s="186" t="s">
        <v>161</v>
      </c>
      <c r="F137" s="187" t="s">
        <v>162</v>
      </c>
      <c r="G137" s="188" t="s">
        <v>163</v>
      </c>
      <c r="H137" s="189">
        <v>2</v>
      </c>
      <c r="I137" s="190"/>
      <c r="J137" s="191">
        <f>ROUND(I137*H137,2)</f>
        <v>0</v>
      </c>
      <c r="K137" s="192"/>
      <c r="L137" s="39"/>
      <c r="M137" s="193" t="s">
        <v>1</v>
      </c>
      <c r="N137" s="194" t="s">
        <v>42</v>
      </c>
      <c r="O137" s="71"/>
      <c r="P137" s="195">
        <f>O137*H137</f>
        <v>0</v>
      </c>
      <c r="Q137" s="195">
        <v>0</v>
      </c>
      <c r="R137" s="195">
        <f>Q137*H137</f>
        <v>0</v>
      </c>
      <c r="S137" s="195">
        <v>0</v>
      </c>
      <c r="T137" s="196">
        <f>S137*H137</f>
        <v>0</v>
      </c>
      <c r="U137" s="34"/>
      <c r="V137" s="34"/>
      <c r="W137" s="34"/>
      <c r="X137" s="34"/>
      <c r="Y137" s="34"/>
      <c r="Z137" s="34"/>
      <c r="AA137" s="34"/>
      <c r="AB137" s="34"/>
      <c r="AC137" s="34"/>
      <c r="AD137" s="34"/>
      <c r="AE137" s="34"/>
      <c r="AR137" s="197" t="s">
        <v>164</v>
      </c>
      <c r="AT137" s="197" t="s">
        <v>150</v>
      </c>
      <c r="AU137" s="197" t="s">
        <v>87</v>
      </c>
      <c r="AY137" s="17" t="s">
        <v>149</v>
      </c>
      <c r="BE137" s="198">
        <f>IF(N137="základní",J137,0)</f>
        <v>0</v>
      </c>
      <c r="BF137" s="198">
        <f>IF(N137="snížená",J137,0)</f>
        <v>0</v>
      </c>
      <c r="BG137" s="198">
        <f>IF(N137="zákl. přenesená",J137,0)</f>
        <v>0</v>
      </c>
      <c r="BH137" s="198">
        <f>IF(N137="sníž. přenesená",J137,0)</f>
        <v>0</v>
      </c>
      <c r="BI137" s="198">
        <f>IF(N137="nulová",J137,0)</f>
        <v>0</v>
      </c>
      <c r="BJ137" s="17" t="s">
        <v>85</v>
      </c>
      <c r="BK137" s="198">
        <f>ROUND(I137*H137,2)</f>
        <v>0</v>
      </c>
      <c r="BL137" s="17" t="s">
        <v>164</v>
      </c>
      <c r="BM137" s="197" t="s">
        <v>165</v>
      </c>
    </row>
    <row r="138" spans="1:65" s="2" customFormat="1" ht="29.25">
      <c r="A138" s="34"/>
      <c r="B138" s="35"/>
      <c r="C138" s="36"/>
      <c r="D138" s="199" t="s">
        <v>154</v>
      </c>
      <c r="E138" s="36"/>
      <c r="F138" s="200" t="s">
        <v>166</v>
      </c>
      <c r="G138" s="36"/>
      <c r="H138" s="36"/>
      <c r="I138" s="201"/>
      <c r="J138" s="36"/>
      <c r="K138" s="36"/>
      <c r="L138" s="39"/>
      <c r="M138" s="202"/>
      <c r="N138" s="203"/>
      <c r="O138" s="71"/>
      <c r="P138" s="71"/>
      <c r="Q138" s="71"/>
      <c r="R138" s="71"/>
      <c r="S138" s="71"/>
      <c r="T138" s="72"/>
      <c r="U138" s="34"/>
      <c r="V138" s="34"/>
      <c r="W138" s="34"/>
      <c r="X138" s="34"/>
      <c r="Y138" s="34"/>
      <c r="Z138" s="34"/>
      <c r="AA138" s="34"/>
      <c r="AB138" s="34"/>
      <c r="AC138" s="34"/>
      <c r="AD138" s="34"/>
      <c r="AE138" s="34"/>
      <c r="AT138" s="17" t="s">
        <v>154</v>
      </c>
      <c r="AU138" s="17" t="s">
        <v>87</v>
      </c>
    </row>
    <row r="139" spans="1:65" s="12" customFormat="1" ht="25.9" customHeight="1">
      <c r="B139" s="171"/>
      <c r="C139" s="172"/>
      <c r="D139" s="173" t="s">
        <v>76</v>
      </c>
      <c r="E139" s="174" t="s">
        <v>167</v>
      </c>
      <c r="F139" s="174" t="s">
        <v>168</v>
      </c>
      <c r="G139" s="172"/>
      <c r="H139" s="172"/>
      <c r="I139" s="175"/>
      <c r="J139" s="176">
        <f>BK139</f>
        <v>0</v>
      </c>
      <c r="K139" s="172"/>
      <c r="L139" s="177"/>
      <c r="M139" s="178"/>
      <c r="N139" s="179"/>
      <c r="O139" s="179"/>
      <c r="P139" s="180">
        <f>P140+P149+P166+P179</f>
        <v>0</v>
      </c>
      <c r="Q139" s="179"/>
      <c r="R139" s="180">
        <f>R140+R149+R166+R179</f>
        <v>22.414060000000003</v>
      </c>
      <c r="S139" s="179"/>
      <c r="T139" s="181">
        <f>T140+T149+T166+T179</f>
        <v>28.134360000000001</v>
      </c>
      <c r="AR139" s="182" t="s">
        <v>85</v>
      </c>
      <c r="AT139" s="183" t="s">
        <v>76</v>
      </c>
      <c r="AU139" s="183" t="s">
        <v>77</v>
      </c>
      <c r="AY139" s="182" t="s">
        <v>149</v>
      </c>
      <c r="BK139" s="184">
        <f>BK140+BK149+BK166+BK179</f>
        <v>0</v>
      </c>
    </row>
    <row r="140" spans="1:65" s="12" customFormat="1" ht="22.9" customHeight="1">
      <c r="B140" s="171"/>
      <c r="C140" s="172"/>
      <c r="D140" s="173" t="s">
        <v>76</v>
      </c>
      <c r="E140" s="204" t="s">
        <v>158</v>
      </c>
      <c r="F140" s="204" t="s">
        <v>169</v>
      </c>
      <c r="G140" s="172"/>
      <c r="H140" s="172"/>
      <c r="I140" s="175"/>
      <c r="J140" s="205">
        <f>BK140</f>
        <v>0</v>
      </c>
      <c r="K140" s="172"/>
      <c r="L140" s="177"/>
      <c r="M140" s="178"/>
      <c r="N140" s="179"/>
      <c r="O140" s="179"/>
      <c r="P140" s="180">
        <f>SUM(P141:P148)</f>
        <v>0</v>
      </c>
      <c r="Q140" s="179"/>
      <c r="R140" s="180">
        <f>SUM(R141:R148)</f>
        <v>21.925200000000004</v>
      </c>
      <c r="S140" s="179"/>
      <c r="T140" s="181">
        <f>SUM(T141:T148)</f>
        <v>0</v>
      </c>
      <c r="AR140" s="182" t="s">
        <v>85</v>
      </c>
      <c r="AT140" s="183" t="s">
        <v>76</v>
      </c>
      <c r="AU140" s="183" t="s">
        <v>85</v>
      </c>
      <c r="AY140" s="182" t="s">
        <v>149</v>
      </c>
      <c r="BK140" s="184">
        <f>SUM(BK141:BK148)</f>
        <v>0</v>
      </c>
    </row>
    <row r="141" spans="1:65" s="2" customFormat="1" ht="33" customHeight="1">
      <c r="A141" s="34"/>
      <c r="B141" s="35"/>
      <c r="C141" s="185" t="s">
        <v>158</v>
      </c>
      <c r="D141" s="185" t="s">
        <v>150</v>
      </c>
      <c r="E141" s="186" t="s">
        <v>170</v>
      </c>
      <c r="F141" s="187" t="s">
        <v>171</v>
      </c>
      <c r="G141" s="188" t="s">
        <v>172</v>
      </c>
      <c r="H141" s="189">
        <v>4</v>
      </c>
      <c r="I141" s="190"/>
      <c r="J141" s="191">
        <f>ROUND(I141*H141,2)</f>
        <v>0</v>
      </c>
      <c r="K141" s="192"/>
      <c r="L141" s="39"/>
      <c r="M141" s="193" t="s">
        <v>1</v>
      </c>
      <c r="N141" s="194" t="s">
        <v>42</v>
      </c>
      <c r="O141" s="71"/>
      <c r="P141" s="195">
        <f>O141*H141</f>
        <v>0</v>
      </c>
      <c r="Q141" s="195">
        <v>1.8056000000000001</v>
      </c>
      <c r="R141" s="195">
        <f>Q141*H141</f>
        <v>7.2224000000000004</v>
      </c>
      <c r="S141" s="195">
        <v>0</v>
      </c>
      <c r="T141" s="196">
        <f>S141*H141</f>
        <v>0</v>
      </c>
      <c r="U141" s="34"/>
      <c r="V141" s="34"/>
      <c r="W141" s="34"/>
      <c r="X141" s="34"/>
      <c r="Y141" s="34"/>
      <c r="Z141" s="34"/>
      <c r="AA141" s="34"/>
      <c r="AB141" s="34"/>
      <c r="AC141" s="34"/>
      <c r="AD141" s="34"/>
      <c r="AE141" s="34"/>
      <c r="AR141" s="197" t="s">
        <v>148</v>
      </c>
      <c r="AT141" s="197" t="s">
        <v>150</v>
      </c>
      <c r="AU141" s="197" t="s">
        <v>87</v>
      </c>
      <c r="AY141" s="17" t="s">
        <v>149</v>
      </c>
      <c r="BE141" s="198">
        <f>IF(N141="základní",J141,0)</f>
        <v>0</v>
      </c>
      <c r="BF141" s="198">
        <f>IF(N141="snížená",J141,0)</f>
        <v>0</v>
      </c>
      <c r="BG141" s="198">
        <f>IF(N141="zákl. přenesená",J141,0)</f>
        <v>0</v>
      </c>
      <c r="BH141" s="198">
        <f>IF(N141="sníž. přenesená",J141,0)</f>
        <v>0</v>
      </c>
      <c r="BI141" s="198">
        <f>IF(N141="nulová",J141,0)</f>
        <v>0</v>
      </c>
      <c r="BJ141" s="17" t="s">
        <v>85</v>
      </c>
      <c r="BK141" s="198">
        <f>ROUND(I141*H141,2)</f>
        <v>0</v>
      </c>
      <c r="BL141" s="17" t="s">
        <v>148</v>
      </c>
      <c r="BM141" s="197" t="s">
        <v>173</v>
      </c>
    </row>
    <row r="142" spans="1:65" s="2" customFormat="1" ht="39">
      <c r="A142" s="34"/>
      <c r="B142" s="35"/>
      <c r="C142" s="36"/>
      <c r="D142" s="199" t="s">
        <v>154</v>
      </c>
      <c r="E142" s="36"/>
      <c r="F142" s="200" t="s">
        <v>174</v>
      </c>
      <c r="G142" s="36"/>
      <c r="H142" s="36"/>
      <c r="I142" s="201"/>
      <c r="J142" s="36"/>
      <c r="K142" s="36"/>
      <c r="L142" s="39"/>
      <c r="M142" s="202"/>
      <c r="N142" s="203"/>
      <c r="O142" s="71"/>
      <c r="P142" s="71"/>
      <c r="Q142" s="71"/>
      <c r="R142" s="71"/>
      <c r="S142" s="71"/>
      <c r="T142" s="72"/>
      <c r="U142" s="34"/>
      <c r="V142" s="34"/>
      <c r="W142" s="34"/>
      <c r="X142" s="34"/>
      <c r="Y142" s="34"/>
      <c r="Z142" s="34"/>
      <c r="AA142" s="34"/>
      <c r="AB142" s="34"/>
      <c r="AC142" s="34"/>
      <c r="AD142" s="34"/>
      <c r="AE142" s="34"/>
      <c r="AT142" s="17" t="s">
        <v>154</v>
      </c>
      <c r="AU142" s="17" t="s">
        <v>87</v>
      </c>
    </row>
    <row r="143" spans="1:65" s="13" customFormat="1" ht="11.25">
      <c r="B143" s="206"/>
      <c r="C143" s="207"/>
      <c r="D143" s="199" t="s">
        <v>175</v>
      </c>
      <c r="E143" s="208" t="s">
        <v>1</v>
      </c>
      <c r="F143" s="209" t="s">
        <v>176</v>
      </c>
      <c r="G143" s="207"/>
      <c r="H143" s="210">
        <v>4</v>
      </c>
      <c r="I143" s="211"/>
      <c r="J143" s="207"/>
      <c r="K143" s="207"/>
      <c r="L143" s="212"/>
      <c r="M143" s="213"/>
      <c r="N143" s="214"/>
      <c r="O143" s="214"/>
      <c r="P143" s="214"/>
      <c r="Q143" s="214"/>
      <c r="R143" s="214"/>
      <c r="S143" s="214"/>
      <c r="T143" s="215"/>
      <c r="AT143" s="216" t="s">
        <v>175</v>
      </c>
      <c r="AU143" s="216" t="s">
        <v>87</v>
      </c>
      <c r="AV143" s="13" t="s">
        <v>87</v>
      </c>
      <c r="AW143" s="13" t="s">
        <v>34</v>
      </c>
      <c r="AX143" s="13" t="s">
        <v>85</v>
      </c>
      <c r="AY143" s="216" t="s">
        <v>149</v>
      </c>
    </row>
    <row r="144" spans="1:65" s="2" customFormat="1" ht="33" customHeight="1">
      <c r="A144" s="34"/>
      <c r="B144" s="35"/>
      <c r="C144" s="185" t="s">
        <v>148</v>
      </c>
      <c r="D144" s="185" t="s">
        <v>150</v>
      </c>
      <c r="E144" s="186" t="s">
        <v>177</v>
      </c>
      <c r="F144" s="187" t="s">
        <v>178</v>
      </c>
      <c r="G144" s="188" t="s">
        <v>172</v>
      </c>
      <c r="H144" s="189">
        <v>7</v>
      </c>
      <c r="I144" s="190"/>
      <c r="J144" s="191">
        <f>ROUND(I144*H144,2)</f>
        <v>0</v>
      </c>
      <c r="K144" s="192"/>
      <c r="L144" s="39"/>
      <c r="M144" s="193" t="s">
        <v>1</v>
      </c>
      <c r="N144" s="194" t="s">
        <v>42</v>
      </c>
      <c r="O144" s="71"/>
      <c r="P144" s="195">
        <f>O144*H144</f>
        <v>0</v>
      </c>
      <c r="Q144" s="195">
        <v>1.8056000000000001</v>
      </c>
      <c r="R144" s="195">
        <f>Q144*H144</f>
        <v>12.639200000000001</v>
      </c>
      <c r="S144" s="195">
        <v>0</v>
      </c>
      <c r="T144" s="196">
        <f>S144*H144</f>
        <v>0</v>
      </c>
      <c r="U144" s="34"/>
      <c r="V144" s="34"/>
      <c r="W144" s="34"/>
      <c r="X144" s="34"/>
      <c r="Y144" s="34"/>
      <c r="Z144" s="34"/>
      <c r="AA144" s="34"/>
      <c r="AB144" s="34"/>
      <c r="AC144" s="34"/>
      <c r="AD144" s="34"/>
      <c r="AE144" s="34"/>
      <c r="AR144" s="197" t="s">
        <v>148</v>
      </c>
      <c r="AT144" s="197" t="s">
        <v>150</v>
      </c>
      <c r="AU144" s="197" t="s">
        <v>87</v>
      </c>
      <c r="AY144" s="17" t="s">
        <v>149</v>
      </c>
      <c r="BE144" s="198">
        <f>IF(N144="základní",J144,0)</f>
        <v>0</v>
      </c>
      <c r="BF144" s="198">
        <f>IF(N144="snížená",J144,0)</f>
        <v>0</v>
      </c>
      <c r="BG144" s="198">
        <f>IF(N144="zákl. přenesená",J144,0)</f>
        <v>0</v>
      </c>
      <c r="BH144" s="198">
        <f>IF(N144="sníž. přenesená",J144,0)</f>
        <v>0</v>
      </c>
      <c r="BI144" s="198">
        <f>IF(N144="nulová",J144,0)</f>
        <v>0</v>
      </c>
      <c r="BJ144" s="17" t="s">
        <v>85</v>
      </c>
      <c r="BK144" s="198">
        <f>ROUND(I144*H144,2)</f>
        <v>0</v>
      </c>
      <c r="BL144" s="17" t="s">
        <v>148</v>
      </c>
      <c r="BM144" s="197" t="s">
        <v>179</v>
      </c>
    </row>
    <row r="145" spans="1:65" s="2" customFormat="1" ht="39">
      <c r="A145" s="34"/>
      <c r="B145" s="35"/>
      <c r="C145" s="36"/>
      <c r="D145" s="199" t="s">
        <v>154</v>
      </c>
      <c r="E145" s="36"/>
      <c r="F145" s="200" t="s">
        <v>174</v>
      </c>
      <c r="G145" s="36"/>
      <c r="H145" s="36"/>
      <c r="I145" s="201"/>
      <c r="J145" s="36"/>
      <c r="K145" s="36"/>
      <c r="L145" s="39"/>
      <c r="M145" s="202"/>
      <c r="N145" s="203"/>
      <c r="O145" s="71"/>
      <c r="P145" s="71"/>
      <c r="Q145" s="71"/>
      <c r="R145" s="71"/>
      <c r="S145" s="71"/>
      <c r="T145" s="72"/>
      <c r="U145" s="34"/>
      <c r="V145" s="34"/>
      <c r="W145" s="34"/>
      <c r="X145" s="34"/>
      <c r="Y145" s="34"/>
      <c r="Z145" s="34"/>
      <c r="AA145" s="34"/>
      <c r="AB145" s="34"/>
      <c r="AC145" s="34"/>
      <c r="AD145" s="34"/>
      <c r="AE145" s="34"/>
      <c r="AT145" s="17" t="s">
        <v>154</v>
      </c>
      <c r="AU145" s="17" t="s">
        <v>87</v>
      </c>
    </row>
    <row r="146" spans="1:65" s="13" customFormat="1" ht="11.25">
      <c r="B146" s="206"/>
      <c r="C146" s="207"/>
      <c r="D146" s="199" t="s">
        <v>175</v>
      </c>
      <c r="E146" s="208" t="s">
        <v>1</v>
      </c>
      <c r="F146" s="209" t="s">
        <v>180</v>
      </c>
      <c r="G146" s="207"/>
      <c r="H146" s="210">
        <v>7</v>
      </c>
      <c r="I146" s="211"/>
      <c r="J146" s="207"/>
      <c r="K146" s="207"/>
      <c r="L146" s="212"/>
      <c r="M146" s="213"/>
      <c r="N146" s="214"/>
      <c r="O146" s="214"/>
      <c r="P146" s="214"/>
      <c r="Q146" s="214"/>
      <c r="R146" s="214"/>
      <c r="S146" s="214"/>
      <c r="T146" s="215"/>
      <c r="AT146" s="216" t="s">
        <v>175</v>
      </c>
      <c r="AU146" s="216" t="s">
        <v>87</v>
      </c>
      <c r="AV146" s="13" t="s">
        <v>87</v>
      </c>
      <c r="AW146" s="13" t="s">
        <v>34</v>
      </c>
      <c r="AX146" s="13" t="s">
        <v>85</v>
      </c>
      <c r="AY146" s="216" t="s">
        <v>149</v>
      </c>
    </row>
    <row r="147" spans="1:65" s="2" customFormat="1" ht="21.75" customHeight="1">
      <c r="A147" s="34"/>
      <c r="B147" s="35"/>
      <c r="C147" s="185" t="s">
        <v>181</v>
      </c>
      <c r="D147" s="185" t="s">
        <v>150</v>
      </c>
      <c r="E147" s="186" t="s">
        <v>182</v>
      </c>
      <c r="F147" s="187" t="s">
        <v>183</v>
      </c>
      <c r="G147" s="188" t="s">
        <v>184</v>
      </c>
      <c r="H147" s="189">
        <v>8</v>
      </c>
      <c r="I147" s="190"/>
      <c r="J147" s="191">
        <f>ROUND(I147*H147,2)</f>
        <v>0</v>
      </c>
      <c r="K147" s="192"/>
      <c r="L147" s="39"/>
      <c r="M147" s="193" t="s">
        <v>1</v>
      </c>
      <c r="N147" s="194" t="s">
        <v>42</v>
      </c>
      <c r="O147" s="71"/>
      <c r="P147" s="195">
        <f>O147*H147</f>
        <v>0</v>
      </c>
      <c r="Q147" s="195">
        <v>0.25795000000000001</v>
      </c>
      <c r="R147" s="195">
        <f>Q147*H147</f>
        <v>2.0636000000000001</v>
      </c>
      <c r="S147" s="195">
        <v>0</v>
      </c>
      <c r="T147" s="196">
        <f>S147*H147</f>
        <v>0</v>
      </c>
      <c r="U147" s="34"/>
      <c r="V147" s="34"/>
      <c r="W147" s="34"/>
      <c r="X147" s="34"/>
      <c r="Y147" s="34"/>
      <c r="Z147" s="34"/>
      <c r="AA147" s="34"/>
      <c r="AB147" s="34"/>
      <c r="AC147" s="34"/>
      <c r="AD147" s="34"/>
      <c r="AE147" s="34"/>
      <c r="AR147" s="197" t="s">
        <v>148</v>
      </c>
      <c r="AT147" s="197" t="s">
        <v>150</v>
      </c>
      <c r="AU147" s="197" t="s">
        <v>87</v>
      </c>
      <c r="AY147" s="17" t="s">
        <v>149</v>
      </c>
      <c r="BE147" s="198">
        <f>IF(N147="základní",J147,0)</f>
        <v>0</v>
      </c>
      <c r="BF147" s="198">
        <f>IF(N147="snížená",J147,0)</f>
        <v>0</v>
      </c>
      <c r="BG147" s="198">
        <f>IF(N147="zákl. přenesená",J147,0)</f>
        <v>0</v>
      </c>
      <c r="BH147" s="198">
        <f>IF(N147="sníž. přenesená",J147,0)</f>
        <v>0</v>
      </c>
      <c r="BI147" s="198">
        <f>IF(N147="nulová",J147,0)</f>
        <v>0</v>
      </c>
      <c r="BJ147" s="17" t="s">
        <v>85</v>
      </c>
      <c r="BK147" s="198">
        <f>ROUND(I147*H147,2)</f>
        <v>0</v>
      </c>
      <c r="BL147" s="17" t="s">
        <v>148</v>
      </c>
      <c r="BM147" s="197" t="s">
        <v>185</v>
      </c>
    </row>
    <row r="148" spans="1:65" s="2" customFormat="1" ht="29.25">
      <c r="A148" s="34"/>
      <c r="B148" s="35"/>
      <c r="C148" s="36"/>
      <c r="D148" s="199" t="s">
        <v>154</v>
      </c>
      <c r="E148" s="36"/>
      <c r="F148" s="200" t="s">
        <v>186</v>
      </c>
      <c r="G148" s="36"/>
      <c r="H148" s="36"/>
      <c r="I148" s="201"/>
      <c r="J148" s="36"/>
      <c r="K148" s="36"/>
      <c r="L148" s="39"/>
      <c r="M148" s="202"/>
      <c r="N148" s="203"/>
      <c r="O148" s="71"/>
      <c r="P148" s="71"/>
      <c r="Q148" s="71"/>
      <c r="R148" s="71"/>
      <c r="S148" s="71"/>
      <c r="T148" s="72"/>
      <c r="U148" s="34"/>
      <c r="V148" s="34"/>
      <c r="W148" s="34"/>
      <c r="X148" s="34"/>
      <c r="Y148" s="34"/>
      <c r="Z148" s="34"/>
      <c r="AA148" s="34"/>
      <c r="AB148" s="34"/>
      <c r="AC148" s="34"/>
      <c r="AD148" s="34"/>
      <c r="AE148" s="34"/>
      <c r="AT148" s="17" t="s">
        <v>154</v>
      </c>
      <c r="AU148" s="17" t="s">
        <v>87</v>
      </c>
    </row>
    <row r="149" spans="1:65" s="12" customFormat="1" ht="22.9" customHeight="1">
      <c r="B149" s="171"/>
      <c r="C149" s="172"/>
      <c r="D149" s="173" t="s">
        <v>76</v>
      </c>
      <c r="E149" s="204" t="s">
        <v>187</v>
      </c>
      <c r="F149" s="204" t="s">
        <v>188</v>
      </c>
      <c r="G149" s="172"/>
      <c r="H149" s="172"/>
      <c r="I149" s="175"/>
      <c r="J149" s="205">
        <f>BK149</f>
        <v>0</v>
      </c>
      <c r="K149" s="172"/>
      <c r="L149" s="177"/>
      <c r="M149" s="178"/>
      <c r="N149" s="179"/>
      <c r="O149" s="179"/>
      <c r="P149" s="180">
        <f>SUM(P150:P165)</f>
        <v>0</v>
      </c>
      <c r="Q149" s="179"/>
      <c r="R149" s="180">
        <f>SUM(R150:R165)</f>
        <v>0.48886000000000002</v>
      </c>
      <c r="S149" s="179"/>
      <c r="T149" s="181">
        <f>SUM(T150:T165)</f>
        <v>28.134360000000001</v>
      </c>
      <c r="AR149" s="182" t="s">
        <v>85</v>
      </c>
      <c r="AT149" s="183" t="s">
        <v>76</v>
      </c>
      <c r="AU149" s="183" t="s">
        <v>85</v>
      </c>
      <c r="AY149" s="182" t="s">
        <v>149</v>
      </c>
      <c r="BK149" s="184">
        <f>SUM(BK150:BK165)</f>
        <v>0</v>
      </c>
    </row>
    <row r="150" spans="1:65" s="2" customFormat="1" ht="33" customHeight="1">
      <c r="A150" s="34"/>
      <c r="B150" s="35"/>
      <c r="C150" s="185" t="s">
        <v>189</v>
      </c>
      <c r="D150" s="185" t="s">
        <v>150</v>
      </c>
      <c r="E150" s="186" t="s">
        <v>190</v>
      </c>
      <c r="F150" s="187" t="s">
        <v>191</v>
      </c>
      <c r="G150" s="188" t="s">
        <v>192</v>
      </c>
      <c r="H150" s="189">
        <v>1</v>
      </c>
      <c r="I150" s="190"/>
      <c r="J150" s="191">
        <f>ROUND(I150*H150,2)</f>
        <v>0</v>
      </c>
      <c r="K150" s="192"/>
      <c r="L150" s="39"/>
      <c r="M150" s="193" t="s">
        <v>1</v>
      </c>
      <c r="N150" s="194" t="s">
        <v>42</v>
      </c>
      <c r="O150" s="71"/>
      <c r="P150" s="195">
        <f>O150*H150</f>
        <v>0</v>
      </c>
      <c r="Q150" s="195">
        <v>0</v>
      </c>
      <c r="R150" s="195">
        <f>Q150*H150</f>
        <v>0</v>
      </c>
      <c r="S150" s="195">
        <v>0</v>
      </c>
      <c r="T150" s="196">
        <f>S150*H150</f>
        <v>0</v>
      </c>
      <c r="U150" s="34"/>
      <c r="V150" s="34"/>
      <c r="W150" s="34"/>
      <c r="X150" s="34"/>
      <c r="Y150" s="34"/>
      <c r="Z150" s="34"/>
      <c r="AA150" s="34"/>
      <c r="AB150" s="34"/>
      <c r="AC150" s="34"/>
      <c r="AD150" s="34"/>
      <c r="AE150" s="34"/>
      <c r="AR150" s="197" t="s">
        <v>148</v>
      </c>
      <c r="AT150" s="197" t="s">
        <v>150</v>
      </c>
      <c r="AU150" s="197" t="s">
        <v>87</v>
      </c>
      <c r="AY150" s="17" t="s">
        <v>149</v>
      </c>
      <c r="BE150" s="198">
        <f>IF(N150="základní",J150,0)</f>
        <v>0</v>
      </c>
      <c r="BF150" s="198">
        <f>IF(N150="snížená",J150,0)</f>
        <v>0</v>
      </c>
      <c r="BG150" s="198">
        <f>IF(N150="zákl. přenesená",J150,0)</f>
        <v>0</v>
      </c>
      <c r="BH150" s="198">
        <f>IF(N150="sníž. přenesená",J150,0)</f>
        <v>0</v>
      </c>
      <c r="BI150" s="198">
        <f>IF(N150="nulová",J150,0)</f>
        <v>0</v>
      </c>
      <c r="BJ150" s="17" t="s">
        <v>85</v>
      </c>
      <c r="BK150" s="198">
        <f>ROUND(I150*H150,2)</f>
        <v>0</v>
      </c>
      <c r="BL150" s="17" t="s">
        <v>148</v>
      </c>
      <c r="BM150" s="197" t="s">
        <v>193</v>
      </c>
    </row>
    <row r="151" spans="1:65" s="2" customFormat="1" ht="33" customHeight="1">
      <c r="A151" s="34"/>
      <c r="B151" s="35"/>
      <c r="C151" s="185" t="s">
        <v>194</v>
      </c>
      <c r="D151" s="185" t="s">
        <v>150</v>
      </c>
      <c r="E151" s="186" t="s">
        <v>195</v>
      </c>
      <c r="F151" s="187" t="s">
        <v>196</v>
      </c>
      <c r="G151" s="188" t="s">
        <v>172</v>
      </c>
      <c r="H151" s="189">
        <v>9</v>
      </c>
      <c r="I151" s="190"/>
      <c r="J151" s="191">
        <f>ROUND(I151*H151,2)</f>
        <v>0</v>
      </c>
      <c r="K151" s="192"/>
      <c r="L151" s="39"/>
      <c r="M151" s="193" t="s">
        <v>1</v>
      </c>
      <c r="N151" s="194" t="s">
        <v>42</v>
      </c>
      <c r="O151" s="71"/>
      <c r="P151" s="195">
        <f>O151*H151</f>
        <v>0</v>
      </c>
      <c r="Q151" s="195">
        <v>0</v>
      </c>
      <c r="R151" s="195">
        <f>Q151*H151</f>
        <v>0</v>
      </c>
      <c r="S151" s="195">
        <v>0</v>
      </c>
      <c r="T151" s="196">
        <f>S151*H151</f>
        <v>0</v>
      </c>
      <c r="U151" s="34"/>
      <c r="V151" s="34"/>
      <c r="W151" s="34"/>
      <c r="X151" s="34"/>
      <c r="Y151" s="34"/>
      <c r="Z151" s="34"/>
      <c r="AA151" s="34"/>
      <c r="AB151" s="34"/>
      <c r="AC151" s="34"/>
      <c r="AD151" s="34"/>
      <c r="AE151" s="34"/>
      <c r="AR151" s="197" t="s">
        <v>148</v>
      </c>
      <c r="AT151" s="197" t="s">
        <v>150</v>
      </c>
      <c r="AU151" s="197" t="s">
        <v>87</v>
      </c>
      <c r="AY151" s="17" t="s">
        <v>149</v>
      </c>
      <c r="BE151" s="198">
        <f>IF(N151="základní",J151,0)</f>
        <v>0</v>
      </c>
      <c r="BF151" s="198">
        <f>IF(N151="snížená",J151,0)</f>
        <v>0</v>
      </c>
      <c r="BG151" s="198">
        <f>IF(N151="zákl. přenesená",J151,0)</f>
        <v>0</v>
      </c>
      <c r="BH151" s="198">
        <f>IF(N151="sníž. přenesená",J151,0)</f>
        <v>0</v>
      </c>
      <c r="BI151" s="198">
        <f>IF(N151="nulová",J151,0)</f>
        <v>0</v>
      </c>
      <c r="BJ151" s="17" t="s">
        <v>85</v>
      </c>
      <c r="BK151" s="198">
        <f>ROUND(I151*H151,2)</f>
        <v>0</v>
      </c>
      <c r="BL151" s="17" t="s">
        <v>148</v>
      </c>
      <c r="BM151" s="197" t="s">
        <v>197</v>
      </c>
    </row>
    <row r="152" spans="1:65" s="2" customFormat="1" ht="19.5">
      <c r="A152" s="34"/>
      <c r="B152" s="35"/>
      <c r="C152" s="36"/>
      <c r="D152" s="199" t="s">
        <v>154</v>
      </c>
      <c r="E152" s="36"/>
      <c r="F152" s="200" t="s">
        <v>198</v>
      </c>
      <c r="G152" s="36"/>
      <c r="H152" s="36"/>
      <c r="I152" s="201"/>
      <c r="J152" s="36"/>
      <c r="K152" s="36"/>
      <c r="L152" s="39"/>
      <c r="M152" s="202"/>
      <c r="N152" s="203"/>
      <c r="O152" s="71"/>
      <c r="P152" s="71"/>
      <c r="Q152" s="71"/>
      <c r="R152" s="71"/>
      <c r="S152" s="71"/>
      <c r="T152" s="72"/>
      <c r="U152" s="34"/>
      <c r="V152" s="34"/>
      <c r="W152" s="34"/>
      <c r="X152" s="34"/>
      <c r="Y152" s="34"/>
      <c r="Z152" s="34"/>
      <c r="AA152" s="34"/>
      <c r="AB152" s="34"/>
      <c r="AC152" s="34"/>
      <c r="AD152" s="34"/>
      <c r="AE152" s="34"/>
      <c r="AT152" s="17" t="s">
        <v>154</v>
      </c>
      <c r="AU152" s="17" t="s">
        <v>87</v>
      </c>
    </row>
    <row r="153" spans="1:65" s="2" customFormat="1" ht="21.75" customHeight="1">
      <c r="A153" s="34"/>
      <c r="B153" s="35"/>
      <c r="C153" s="185" t="s">
        <v>199</v>
      </c>
      <c r="D153" s="185" t="s">
        <v>150</v>
      </c>
      <c r="E153" s="186" t="s">
        <v>200</v>
      </c>
      <c r="F153" s="187" t="s">
        <v>201</v>
      </c>
      <c r="G153" s="188" t="s">
        <v>202</v>
      </c>
      <c r="H153" s="189">
        <v>28</v>
      </c>
      <c r="I153" s="190"/>
      <c r="J153" s="191">
        <f>ROUND(I153*H153,2)</f>
        <v>0</v>
      </c>
      <c r="K153" s="192"/>
      <c r="L153" s="39"/>
      <c r="M153" s="193" t="s">
        <v>1</v>
      </c>
      <c r="N153" s="194" t="s">
        <v>42</v>
      </c>
      <c r="O153" s="71"/>
      <c r="P153" s="195">
        <f>O153*H153</f>
        <v>0</v>
      </c>
      <c r="Q153" s="195">
        <v>0</v>
      </c>
      <c r="R153" s="195">
        <f>Q153*H153</f>
        <v>0</v>
      </c>
      <c r="S153" s="195">
        <v>2.1999999999999999E-2</v>
      </c>
      <c r="T153" s="196">
        <f>S153*H153</f>
        <v>0.61599999999999999</v>
      </c>
      <c r="U153" s="34"/>
      <c r="V153" s="34"/>
      <c r="W153" s="34"/>
      <c r="X153" s="34"/>
      <c r="Y153" s="34"/>
      <c r="Z153" s="34"/>
      <c r="AA153" s="34"/>
      <c r="AB153" s="34"/>
      <c r="AC153" s="34"/>
      <c r="AD153" s="34"/>
      <c r="AE153" s="34"/>
      <c r="AR153" s="197" t="s">
        <v>148</v>
      </c>
      <c r="AT153" s="197" t="s">
        <v>150</v>
      </c>
      <c r="AU153" s="197" t="s">
        <v>87</v>
      </c>
      <c r="AY153" s="17" t="s">
        <v>149</v>
      </c>
      <c r="BE153" s="198">
        <f>IF(N153="základní",J153,0)</f>
        <v>0</v>
      </c>
      <c r="BF153" s="198">
        <f>IF(N153="snížená",J153,0)</f>
        <v>0</v>
      </c>
      <c r="BG153" s="198">
        <f>IF(N153="zákl. přenesená",J153,0)</f>
        <v>0</v>
      </c>
      <c r="BH153" s="198">
        <f>IF(N153="sníž. přenesená",J153,0)</f>
        <v>0</v>
      </c>
      <c r="BI153" s="198">
        <f>IF(N153="nulová",J153,0)</f>
        <v>0</v>
      </c>
      <c r="BJ153" s="17" t="s">
        <v>85</v>
      </c>
      <c r="BK153" s="198">
        <f>ROUND(I153*H153,2)</f>
        <v>0</v>
      </c>
      <c r="BL153" s="17" t="s">
        <v>148</v>
      </c>
      <c r="BM153" s="197" t="s">
        <v>203</v>
      </c>
    </row>
    <row r="154" spans="1:65" s="13" customFormat="1" ht="11.25">
      <c r="B154" s="206"/>
      <c r="C154" s="207"/>
      <c r="D154" s="199" t="s">
        <v>175</v>
      </c>
      <c r="E154" s="208" t="s">
        <v>1</v>
      </c>
      <c r="F154" s="209" t="s">
        <v>204</v>
      </c>
      <c r="G154" s="207"/>
      <c r="H154" s="210">
        <v>28</v>
      </c>
      <c r="I154" s="211"/>
      <c r="J154" s="207"/>
      <c r="K154" s="207"/>
      <c r="L154" s="212"/>
      <c r="M154" s="213"/>
      <c r="N154" s="214"/>
      <c r="O154" s="214"/>
      <c r="P154" s="214"/>
      <c r="Q154" s="214"/>
      <c r="R154" s="214"/>
      <c r="S154" s="214"/>
      <c r="T154" s="215"/>
      <c r="AT154" s="216" t="s">
        <v>175</v>
      </c>
      <c r="AU154" s="216" t="s">
        <v>87</v>
      </c>
      <c r="AV154" s="13" t="s">
        <v>87</v>
      </c>
      <c r="AW154" s="13" t="s">
        <v>34</v>
      </c>
      <c r="AX154" s="13" t="s">
        <v>85</v>
      </c>
      <c r="AY154" s="216" t="s">
        <v>149</v>
      </c>
    </row>
    <row r="155" spans="1:65" s="2" customFormat="1" ht="33" customHeight="1">
      <c r="A155" s="34"/>
      <c r="B155" s="35"/>
      <c r="C155" s="185" t="s">
        <v>187</v>
      </c>
      <c r="D155" s="185" t="s">
        <v>150</v>
      </c>
      <c r="E155" s="186" t="s">
        <v>205</v>
      </c>
      <c r="F155" s="187" t="s">
        <v>206</v>
      </c>
      <c r="G155" s="188" t="s">
        <v>163</v>
      </c>
      <c r="H155" s="189">
        <v>2</v>
      </c>
      <c r="I155" s="190"/>
      <c r="J155" s="191">
        <f>ROUND(I155*H155,2)</f>
        <v>0</v>
      </c>
      <c r="K155" s="192"/>
      <c r="L155" s="39"/>
      <c r="M155" s="193" t="s">
        <v>1</v>
      </c>
      <c r="N155" s="194" t="s">
        <v>42</v>
      </c>
      <c r="O155" s="71"/>
      <c r="P155" s="195">
        <f>O155*H155</f>
        <v>0</v>
      </c>
      <c r="Q155" s="195">
        <v>0.22606000000000001</v>
      </c>
      <c r="R155" s="195">
        <f>Q155*H155</f>
        <v>0.45212000000000002</v>
      </c>
      <c r="S155" s="195">
        <v>0.17299999999999999</v>
      </c>
      <c r="T155" s="196">
        <f>S155*H155</f>
        <v>0.34599999999999997</v>
      </c>
      <c r="U155" s="34"/>
      <c r="V155" s="34"/>
      <c r="W155" s="34"/>
      <c r="X155" s="34"/>
      <c r="Y155" s="34"/>
      <c r="Z155" s="34"/>
      <c r="AA155" s="34"/>
      <c r="AB155" s="34"/>
      <c r="AC155" s="34"/>
      <c r="AD155" s="34"/>
      <c r="AE155" s="34"/>
      <c r="AR155" s="197" t="s">
        <v>148</v>
      </c>
      <c r="AT155" s="197" t="s">
        <v>150</v>
      </c>
      <c r="AU155" s="197" t="s">
        <v>87</v>
      </c>
      <c r="AY155" s="17" t="s">
        <v>149</v>
      </c>
      <c r="BE155" s="198">
        <f>IF(N155="základní",J155,0)</f>
        <v>0</v>
      </c>
      <c r="BF155" s="198">
        <f>IF(N155="snížená",J155,0)</f>
        <v>0</v>
      </c>
      <c r="BG155" s="198">
        <f>IF(N155="zákl. přenesená",J155,0)</f>
        <v>0</v>
      </c>
      <c r="BH155" s="198">
        <f>IF(N155="sníž. přenesená",J155,0)</f>
        <v>0</v>
      </c>
      <c r="BI155" s="198">
        <f>IF(N155="nulová",J155,0)</f>
        <v>0</v>
      </c>
      <c r="BJ155" s="17" t="s">
        <v>85</v>
      </c>
      <c r="BK155" s="198">
        <f>ROUND(I155*H155,2)</f>
        <v>0</v>
      </c>
      <c r="BL155" s="17" t="s">
        <v>148</v>
      </c>
      <c r="BM155" s="197" t="s">
        <v>207</v>
      </c>
    </row>
    <row r="156" spans="1:65" s="2" customFormat="1" ht="78">
      <c r="A156" s="34"/>
      <c r="B156" s="35"/>
      <c r="C156" s="36"/>
      <c r="D156" s="199" t="s">
        <v>154</v>
      </c>
      <c r="E156" s="36"/>
      <c r="F156" s="200" t="s">
        <v>208</v>
      </c>
      <c r="G156" s="36"/>
      <c r="H156" s="36"/>
      <c r="I156" s="201"/>
      <c r="J156" s="36"/>
      <c r="K156" s="36"/>
      <c r="L156" s="39"/>
      <c r="M156" s="202"/>
      <c r="N156" s="203"/>
      <c r="O156" s="71"/>
      <c r="P156" s="71"/>
      <c r="Q156" s="71"/>
      <c r="R156" s="71"/>
      <c r="S156" s="71"/>
      <c r="T156" s="72"/>
      <c r="U156" s="34"/>
      <c r="V156" s="34"/>
      <c r="W156" s="34"/>
      <c r="X156" s="34"/>
      <c r="Y156" s="34"/>
      <c r="Z156" s="34"/>
      <c r="AA156" s="34"/>
      <c r="AB156" s="34"/>
      <c r="AC156" s="34"/>
      <c r="AD156" s="34"/>
      <c r="AE156" s="34"/>
      <c r="AT156" s="17" t="s">
        <v>154</v>
      </c>
      <c r="AU156" s="17" t="s">
        <v>87</v>
      </c>
    </row>
    <row r="157" spans="1:65" s="2" customFormat="1" ht="33" customHeight="1">
      <c r="A157" s="34"/>
      <c r="B157" s="35"/>
      <c r="C157" s="185" t="s">
        <v>209</v>
      </c>
      <c r="D157" s="185" t="s">
        <v>150</v>
      </c>
      <c r="E157" s="186" t="s">
        <v>210</v>
      </c>
      <c r="F157" s="187" t="s">
        <v>211</v>
      </c>
      <c r="G157" s="188" t="s">
        <v>202</v>
      </c>
      <c r="H157" s="189">
        <v>22</v>
      </c>
      <c r="I157" s="190"/>
      <c r="J157" s="191">
        <f>ROUND(I157*H157,2)</f>
        <v>0</v>
      </c>
      <c r="K157" s="192"/>
      <c r="L157" s="39"/>
      <c r="M157" s="193" t="s">
        <v>1</v>
      </c>
      <c r="N157" s="194" t="s">
        <v>42</v>
      </c>
      <c r="O157" s="71"/>
      <c r="P157" s="195">
        <f>O157*H157</f>
        <v>0</v>
      </c>
      <c r="Q157" s="195">
        <v>1.67E-3</v>
      </c>
      <c r="R157" s="195">
        <f>Q157*H157</f>
        <v>3.6740000000000002E-2</v>
      </c>
      <c r="S157" s="195">
        <v>0</v>
      </c>
      <c r="T157" s="196">
        <f>S157*H157</f>
        <v>0</v>
      </c>
      <c r="U157" s="34"/>
      <c r="V157" s="34"/>
      <c r="W157" s="34"/>
      <c r="X157" s="34"/>
      <c r="Y157" s="34"/>
      <c r="Z157" s="34"/>
      <c r="AA157" s="34"/>
      <c r="AB157" s="34"/>
      <c r="AC157" s="34"/>
      <c r="AD157" s="34"/>
      <c r="AE157" s="34"/>
      <c r="AR157" s="197" t="s">
        <v>148</v>
      </c>
      <c r="AT157" s="197" t="s">
        <v>150</v>
      </c>
      <c r="AU157" s="197" t="s">
        <v>87</v>
      </c>
      <c r="AY157" s="17" t="s">
        <v>149</v>
      </c>
      <c r="BE157" s="198">
        <f>IF(N157="základní",J157,0)</f>
        <v>0</v>
      </c>
      <c r="BF157" s="198">
        <f>IF(N157="snížená",J157,0)</f>
        <v>0</v>
      </c>
      <c r="BG157" s="198">
        <f>IF(N157="zákl. přenesená",J157,0)</f>
        <v>0</v>
      </c>
      <c r="BH157" s="198">
        <f>IF(N157="sníž. přenesená",J157,0)</f>
        <v>0</v>
      </c>
      <c r="BI157" s="198">
        <f>IF(N157="nulová",J157,0)</f>
        <v>0</v>
      </c>
      <c r="BJ157" s="17" t="s">
        <v>85</v>
      </c>
      <c r="BK157" s="198">
        <f>ROUND(I157*H157,2)</f>
        <v>0</v>
      </c>
      <c r="BL157" s="17" t="s">
        <v>148</v>
      </c>
      <c r="BM157" s="197" t="s">
        <v>212</v>
      </c>
    </row>
    <row r="158" spans="1:65" s="13" customFormat="1" ht="11.25">
      <c r="B158" s="206"/>
      <c r="C158" s="207"/>
      <c r="D158" s="199" t="s">
        <v>175</v>
      </c>
      <c r="E158" s="208" t="s">
        <v>1</v>
      </c>
      <c r="F158" s="209" t="s">
        <v>213</v>
      </c>
      <c r="G158" s="207"/>
      <c r="H158" s="210">
        <v>22</v>
      </c>
      <c r="I158" s="211"/>
      <c r="J158" s="207"/>
      <c r="K158" s="207"/>
      <c r="L158" s="212"/>
      <c r="M158" s="213"/>
      <c r="N158" s="214"/>
      <c r="O158" s="214"/>
      <c r="P158" s="214"/>
      <c r="Q158" s="214"/>
      <c r="R158" s="214"/>
      <c r="S158" s="214"/>
      <c r="T158" s="215"/>
      <c r="AT158" s="216" t="s">
        <v>175</v>
      </c>
      <c r="AU158" s="216" t="s">
        <v>87</v>
      </c>
      <c r="AV158" s="13" t="s">
        <v>87</v>
      </c>
      <c r="AW158" s="13" t="s">
        <v>34</v>
      </c>
      <c r="AX158" s="13" t="s">
        <v>85</v>
      </c>
      <c r="AY158" s="216" t="s">
        <v>149</v>
      </c>
    </row>
    <row r="159" spans="1:65" s="2" customFormat="1" ht="21.75" customHeight="1">
      <c r="A159" s="34"/>
      <c r="B159" s="35"/>
      <c r="C159" s="185" t="s">
        <v>214</v>
      </c>
      <c r="D159" s="185" t="s">
        <v>150</v>
      </c>
      <c r="E159" s="186" t="s">
        <v>215</v>
      </c>
      <c r="F159" s="187" t="s">
        <v>216</v>
      </c>
      <c r="G159" s="188" t="s">
        <v>172</v>
      </c>
      <c r="H159" s="189">
        <v>16.34</v>
      </c>
      <c r="I159" s="190"/>
      <c r="J159" s="191">
        <f>ROUND(I159*H159,2)</f>
        <v>0</v>
      </c>
      <c r="K159" s="192"/>
      <c r="L159" s="39"/>
      <c r="M159" s="193" t="s">
        <v>1</v>
      </c>
      <c r="N159" s="194" t="s">
        <v>42</v>
      </c>
      <c r="O159" s="71"/>
      <c r="P159" s="195">
        <f>O159*H159</f>
        <v>0</v>
      </c>
      <c r="Q159" s="195">
        <v>0</v>
      </c>
      <c r="R159" s="195">
        <f>Q159*H159</f>
        <v>0</v>
      </c>
      <c r="S159" s="195">
        <v>1.5940000000000001</v>
      </c>
      <c r="T159" s="196">
        <f>S159*H159</f>
        <v>26.045960000000001</v>
      </c>
      <c r="U159" s="34"/>
      <c r="V159" s="34"/>
      <c r="W159" s="34"/>
      <c r="X159" s="34"/>
      <c r="Y159" s="34"/>
      <c r="Z159" s="34"/>
      <c r="AA159" s="34"/>
      <c r="AB159" s="34"/>
      <c r="AC159" s="34"/>
      <c r="AD159" s="34"/>
      <c r="AE159" s="34"/>
      <c r="AR159" s="197" t="s">
        <v>148</v>
      </c>
      <c r="AT159" s="197" t="s">
        <v>150</v>
      </c>
      <c r="AU159" s="197" t="s">
        <v>87</v>
      </c>
      <c r="AY159" s="17" t="s">
        <v>149</v>
      </c>
      <c r="BE159" s="198">
        <f>IF(N159="základní",J159,0)</f>
        <v>0</v>
      </c>
      <c r="BF159" s="198">
        <f>IF(N159="snížená",J159,0)</f>
        <v>0</v>
      </c>
      <c r="BG159" s="198">
        <f>IF(N159="zákl. přenesená",J159,0)</f>
        <v>0</v>
      </c>
      <c r="BH159" s="198">
        <f>IF(N159="sníž. přenesená",J159,0)</f>
        <v>0</v>
      </c>
      <c r="BI159" s="198">
        <f>IF(N159="nulová",J159,0)</f>
        <v>0</v>
      </c>
      <c r="BJ159" s="17" t="s">
        <v>85</v>
      </c>
      <c r="BK159" s="198">
        <f>ROUND(I159*H159,2)</f>
        <v>0</v>
      </c>
      <c r="BL159" s="17" t="s">
        <v>148</v>
      </c>
      <c r="BM159" s="197" t="s">
        <v>217</v>
      </c>
    </row>
    <row r="160" spans="1:65" s="13" customFormat="1" ht="11.25">
      <c r="B160" s="206"/>
      <c r="C160" s="207"/>
      <c r="D160" s="199" t="s">
        <v>175</v>
      </c>
      <c r="E160" s="208" t="s">
        <v>1</v>
      </c>
      <c r="F160" s="209" t="s">
        <v>218</v>
      </c>
      <c r="G160" s="207"/>
      <c r="H160" s="210">
        <v>11</v>
      </c>
      <c r="I160" s="211"/>
      <c r="J160" s="207"/>
      <c r="K160" s="207"/>
      <c r="L160" s="212"/>
      <c r="M160" s="213"/>
      <c r="N160" s="214"/>
      <c r="O160" s="214"/>
      <c r="P160" s="214"/>
      <c r="Q160" s="214"/>
      <c r="R160" s="214"/>
      <c r="S160" s="214"/>
      <c r="T160" s="215"/>
      <c r="AT160" s="216" t="s">
        <v>175</v>
      </c>
      <c r="AU160" s="216" t="s">
        <v>87</v>
      </c>
      <c r="AV160" s="13" t="s">
        <v>87</v>
      </c>
      <c r="AW160" s="13" t="s">
        <v>34</v>
      </c>
      <c r="AX160" s="13" t="s">
        <v>77</v>
      </c>
      <c r="AY160" s="216" t="s">
        <v>149</v>
      </c>
    </row>
    <row r="161" spans="1:65" s="13" customFormat="1" ht="11.25">
      <c r="B161" s="206"/>
      <c r="C161" s="207"/>
      <c r="D161" s="199" t="s">
        <v>175</v>
      </c>
      <c r="E161" s="208" t="s">
        <v>1</v>
      </c>
      <c r="F161" s="209" t="s">
        <v>219</v>
      </c>
      <c r="G161" s="207"/>
      <c r="H161" s="210">
        <v>3.24</v>
      </c>
      <c r="I161" s="211"/>
      <c r="J161" s="207"/>
      <c r="K161" s="207"/>
      <c r="L161" s="212"/>
      <c r="M161" s="213"/>
      <c r="N161" s="214"/>
      <c r="O161" s="214"/>
      <c r="P161" s="214"/>
      <c r="Q161" s="214"/>
      <c r="R161" s="214"/>
      <c r="S161" s="214"/>
      <c r="T161" s="215"/>
      <c r="AT161" s="216" t="s">
        <v>175</v>
      </c>
      <c r="AU161" s="216" t="s">
        <v>87</v>
      </c>
      <c r="AV161" s="13" t="s">
        <v>87</v>
      </c>
      <c r="AW161" s="13" t="s">
        <v>34</v>
      </c>
      <c r="AX161" s="13" t="s">
        <v>77</v>
      </c>
      <c r="AY161" s="216" t="s">
        <v>149</v>
      </c>
    </row>
    <row r="162" spans="1:65" s="13" customFormat="1" ht="11.25">
      <c r="B162" s="206"/>
      <c r="C162" s="207"/>
      <c r="D162" s="199" t="s">
        <v>175</v>
      </c>
      <c r="E162" s="208" t="s">
        <v>1</v>
      </c>
      <c r="F162" s="209" t="s">
        <v>220</v>
      </c>
      <c r="G162" s="207"/>
      <c r="H162" s="210">
        <v>2.1</v>
      </c>
      <c r="I162" s="211"/>
      <c r="J162" s="207"/>
      <c r="K162" s="207"/>
      <c r="L162" s="212"/>
      <c r="M162" s="213"/>
      <c r="N162" s="214"/>
      <c r="O162" s="214"/>
      <c r="P162" s="214"/>
      <c r="Q162" s="214"/>
      <c r="R162" s="214"/>
      <c r="S162" s="214"/>
      <c r="T162" s="215"/>
      <c r="AT162" s="216" t="s">
        <v>175</v>
      </c>
      <c r="AU162" s="216" t="s">
        <v>87</v>
      </c>
      <c r="AV162" s="13" t="s">
        <v>87</v>
      </c>
      <c r="AW162" s="13" t="s">
        <v>34</v>
      </c>
      <c r="AX162" s="13" t="s">
        <v>77</v>
      </c>
      <c r="AY162" s="216" t="s">
        <v>149</v>
      </c>
    </row>
    <row r="163" spans="1:65" s="14" customFormat="1" ht="11.25">
      <c r="B163" s="217"/>
      <c r="C163" s="218"/>
      <c r="D163" s="199" t="s">
        <v>175</v>
      </c>
      <c r="E163" s="219" t="s">
        <v>1</v>
      </c>
      <c r="F163" s="220" t="s">
        <v>221</v>
      </c>
      <c r="G163" s="218"/>
      <c r="H163" s="221">
        <v>16.34</v>
      </c>
      <c r="I163" s="222"/>
      <c r="J163" s="218"/>
      <c r="K163" s="218"/>
      <c r="L163" s="223"/>
      <c r="M163" s="224"/>
      <c r="N163" s="225"/>
      <c r="O163" s="225"/>
      <c r="P163" s="225"/>
      <c r="Q163" s="225"/>
      <c r="R163" s="225"/>
      <c r="S163" s="225"/>
      <c r="T163" s="226"/>
      <c r="AT163" s="227" t="s">
        <v>175</v>
      </c>
      <c r="AU163" s="227" t="s">
        <v>87</v>
      </c>
      <c r="AV163" s="14" t="s">
        <v>148</v>
      </c>
      <c r="AW163" s="14" t="s">
        <v>34</v>
      </c>
      <c r="AX163" s="14" t="s">
        <v>85</v>
      </c>
      <c r="AY163" s="227" t="s">
        <v>149</v>
      </c>
    </row>
    <row r="164" spans="1:65" s="2" customFormat="1" ht="16.5" customHeight="1">
      <c r="A164" s="34"/>
      <c r="B164" s="35"/>
      <c r="C164" s="185" t="s">
        <v>222</v>
      </c>
      <c r="D164" s="185" t="s">
        <v>150</v>
      </c>
      <c r="E164" s="186" t="s">
        <v>223</v>
      </c>
      <c r="F164" s="187" t="s">
        <v>224</v>
      </c>
      <c r="G164" s="188" t="s">
        <v>225</v>
      </c>
      <c r="H164" s="189">
        <v>6.4</v>
      </c>
      <c r="I164" s="190"/>
      <c r="J164" s="191">
        <f>ROUND(I164*H164,2)</f>
        <v>0</v>
      </c>
      <c r="K164" s="192"/>
      <c r="L164" s="39"/>
      <c r="M164" s="193" t="s">
        <v>1</v>
      </c>
      <c r="N164" s="194" t="s">
        <v>42</v>
      </c>
      <c r="O164" s="71"/>
      <c r="P164" s="195">
        <f>O164*H164</f>
        <v>0</v>
      </c>
      <c r="Q164" s="195">
        <v>0</v>
      </c>
      <c r="R164" s="195">
        <f>Q164*H164</f>
        <v>0</v>
      </c>
      <c r="S164" s="195">
        <v>0.17599999999999999</v>
      </c>
      <c r="T164" s="196">
        <f>S164*H164</f>
        <v>1.1264000000000001</v>
      </c>
      <c r="U164" s="34"/>
      <c r="V164" s="34"/>
      <c r="W164" s="34"/>
      <c r="X164" s="34"/>
      <c r="Y164" s="34"/>
      <c r="Z164" s="34"/>
      <c r="AA164" s="34"/>
      <c r="AB164" s="34"/>
      <c r="AC164" s="34"/>
      <c r="AD164" s="34"/>
      <c r="AE164" s="34"/>
      <c r="AR164" s="197" t="s">
        <v>148</v>
      </c>
      <c r="AT164" s="197" t="s">
        <v>150</v>
      </c>
      <c r="AU164" s="197" t="s">
        <v>87</v>
      </c>
      <c r="AY164" s="17" t="s">
        <v>149</v>
      </c>
      <c r="BE164" s="198">
        <f>IF(N164="základní",J164,0)</f>
        <v>0</v>
      </c>
      <c r="BF164" s="198">
        <f>IF(N164="snížená",J164,0)</f>
        <v>0</v>
      </c>
      <c r="BG164" s="198">
        <f>IF(N164="zákl. přenesená",J164,0)</f>
        <v>0</v>
      </c>
      <c r="BH164" s="198">
        <f>IF(N164="sníž. přenesená",J164,0)</f>
        <v>0</v>
      </c>
      <c r="BI164" s="198">
        <f>IF(N164="nulová",J164,0)</f>
        <v>0</v>
      </c>
      <c r="BJ164" s="17" t="s">
        <v>85</v>
      </c>
      <c r="BK164" s="198">
        <f>ROUND(I164*H164,2)</f>
        <v>0</v>
      </c>
      <c r="BL164" s="17" t="s">
        <v>148</v>
      </c>
      <c r="BM164" s="197" t="s">
        <v>226</v>
      </c>
    </row>
    <row r="165" spans="1:65" s="13" customFormat="1" ht="11.25">
      <c r="B165" s="206"/>
      <c r="C165" s="207"/>
      <c r="D165" s="199" t="s">
        <v>175</v>
      </c>
      <c r="E165" s="208" t="s">
        <v>1</v>
      </c>
      <c r="F165" s="209" t="s">
        <v>227</v>
      </c>
      <c r="G165" s="207"/>
      <c r="H165" s="210">
        <v>6.4</v>
      </c>
      <c r="I165" s="211"/>
      <c r="J165" s="207"/>
      <c r="K165" s="207"/>
      <c r="L165" s="212"/>
      <c r="M165" s="213"/>
      <c r="N165" s="214"/>
      <c r="O165" s="214"/>
      <c r="P165" s="214"/>
      <c r="Q165" s="214"/>
      <c r="R165" s="214"/>
      <c r="S165" s="214"/>
      <c r="T165" s="215"/>
      <c r="AT165" s="216" t="s">
        <v>175</v>
      </c>
      <c r="AU165" s="216" t="s">
        <v>87</v>
      </c>
      <c r="AV165" s="13" t="s">
        <v>87</v>
      </c>
      <c r="AW165" s="13" t="s">
        <v>34</v>
      </c>
      <c r="AX165" s="13" t="s">
        <v>85</v>
      </c>
      <c r="AY165" s="216" t="s">
        <v>149</v>
      </c>
    </row>
    <row r="166" spans="1:65" s="12" customFormat="1" ht="22.9" customHeight="1">
      <c r="B166" s="171"/>
      <c r="C166" s="172"/>
      <c r="D166" s="173" t="s">
        <v>76</v>
      </c>
      <c r="E166" s="204" t="s">
        <v>228</v>
      </c>
      <c r="F166" s="204" t="s">
        <v>229</v>
      </c>
      <c r="G166" s="172"/>
      <c r="H166" s="172"/>
      <c r="I166" s="175"/>
      <c r="J166" s="205">
        <f>BK166</f>
        <v>0</v>
      </c>
      <c r="K166" s="172"/>
      <c r="L166" s="177"/>
      <c r="M166" s="178"/>
      <c r="N166" s="179"/>
      <c r="O166" s="179"/>
      <c r="P166" s="180">
        <f>SUM(P167:P178)</f>
        <v>0</v>
      </c>
      <c r="Q166" s="179"/>
      <c r="R166" s="180">
        <f>SUM(R167:R178)</f>
        <v>0</v>
      </c>
      <c r="S166" s="179"/>
      <c r="T166" s="181">
        <f>SUM(T167:T178)</f>
        <v>0</v>
      </c>
      <c r="AR166" s="182" t="s">
        <v>85</v>
      </c>
      <c r="AT166" s="183" t="s">
        <v>76</v>
      </c>
      <c r="AU166" s="183" t="s">
        <v>85</v>
      </c>
      <c r="AY166" s="182" t="s">
        <v>149</v>
      </c>
      <c r="BK166" s="184">
        <f>SUM(BK167:BK178)</f>
        <v>0</v>
      </c>
    </row>
    <row r="167" spans="1:65" s="2" customFormat="1" ht="21.75" customHeight="1">
      <c r="A167" s="34"/>
      <c r="B167" s="35"/>
      <c r="C167" s="185" t="s">
        <v>230</v>
      </c>
      <c r="D167" s="185" t="s">
        <v>150</v>
      </c>
      <c r="E167" s="186" t="s">
        <v>231</v>
      </c>
      <c r="F167" s="187" t="s">
        <v>232</v>
      </c>
      <c r="G167" s="188" t="s">
        <v>233</v>
      </c>
      <c r="H167" s="189">
        <v>52.463999999999999</v>
      </c>
      <c r="I167" s="190"/>
      <c r="J167" s="191">
        <f>ROUND(I167*H167,2)</f>
        <v>0</v>
      </c>
      <c r="K167" s="192"/>
      <c r="L167" s="39"/>
      <c r="M167" s="193" t="s">
        <v>1</v>
      </c>
      <c r="N167" s="194" t="s">
        <v>42</v>
      </c>
      <c r="O167" s="71"/>
      <c r="P167" s="195">
        <f>O167*H167</f>
        <v>0</v>
      </c>
      <c r="Q167" s="195">
        <v>0</v>
      </c>
      <c r="R167" s="195">
        <f>Q167*H167</f>
        <v>0</v>
      </c>
      <c r="S167" s="195">
        <v>0</v>
      </c>
      <c r="T167" s="196">
        <f>S167*H167</f>
        <v>0</v>
      </c>
      <c r="U167" s="34"/>
      <c r="V167" s="34"/>
      <c r="W167" s="34"/>
      <c r="X167" s="34"/>
      <c r="Y167" s="34"/>
      <c r="Z167" s="34"/>
      <c r="AA167" s="34"/>
      <c r="AB167" s="34"/>
      <c r="AC167" s="34"/>
      <c r="AD167" s="34"/>
      <c r="AE167" s="34"/>
      <c r="AR167" s="197" t="s">
        <v>148</v>
      </c>
      <c r="AT167" s="197" t="s">
        <v>150</v>
      </c>
      <c r="AU167" s="197" t="s">
        <v>87</v>
      </c>
      <c r="AY167" s="17" t="s">
        <v>149</v>
      </c>
      <c r="BE167" s="198">
        <f>IF(N167="základní",J167,0)</f>
        <v>0</v>
      </c>
      <c r="BF167" s="198">
        <f>IF(N167="snížená",J167,0)</f>
        <v>0</v>
      </c>
      <c r="BG167" s="198">
        <f>IF(N167="zákl. přenesená",J167,0)</f>
        <v>0</v>
      </c>
      <c r="BH167" s="198">
        <f>IF(N167="sníž. přenesená",J167,0)</f>
        <v>0</v>
      </c>
      <c r="BI167" s="198">
        <f>IF(N167="nulová",J167,0)</f>
        <v>0</v>
      </c>
      <c r="BJ167" s="17" t="s">
        <v>85</v>
      </c>
      <c r="BK167" s="198">
        <f>ROUND(I167*H167,2)</f>
        <v>0</v>
      </c>
      <c r="BL167" s="17" t="s">
        <v>148</v>
      </c>
      <c r="BM167" s="197" t="s">
        <v>234</v>
      </c>
    </row>
    <row r="168" spans="1:65" s="2" customFormat="1" ht="21.75" customHeight="1">
      <c r="A168" s="34"/>
      <c r="B168" s="35"/>
      <c r="C168" s="185" t="s">
        <v>235</v>
      </c>
      <c r="D168" s="185" t="s">
        <v>150</v>
      </c>
      <c r="E168" s="186" t="s">
        <v>236</v>
      </c>
      <c r="F168" s="187" t="s">
        <v>237</v>
      </c>
      <c r="G168" s="188" t="s">
        <v>233</v>
      </c>
      <c r="H168" s="189">
        <v>52.463999999999999</v>
      </c>
      <c r="I168" s="190"/>
      <c r="J168" s="191">
        <f>ROUND(I168*H168,2)</f>
        <v>0</v>
      </c>
      <c r="K168" s="192"/>
      <c r="L168" s="39"/>
      <c r="M168" s="193" t="s">
        <v>1</v>
      </c>
      <c r="N168" s="194" t="s">
        <v>42</v>
      </c>
      <c r="O168" s="71"/>
      <c r="P168" s="195">
        <f>O168*H168</f>
        <v>0</v>
      </c>
      <c r="Q168" s="195">
        <v>0</v>
      </c>
      <c r="R168" s="195">
        <f>Q168*H168</f>
        <v>0</v>
      </c>
      <c r="S168" s="195">
        <v>0</v>
      </c>
      <c r="T168" s="196">
        <f>S168*H168</f>
        <v>0</v>
      </c>
      <c r="U168" s="34"/>
      <c r="V168" s="34"/>
      <c r="W168" s="34"/>
      <c r="X168" s="34"/>
      <c r="Y168" s="34"/>
      <c r="Z168" s="34"/>
      <c r="AA168" s="34"/>
      <c r="AB168" s="34"/>
      <c r="AC168" s="34"/>
      <c r="AD168" s="34"/>
      <c r="AE168" s="34"/>
      <c r="AR168" s="197" t="s">
        <v>148</v>
      </c>
      <c r="AT168" s="197" t="s">
        <v>150</v>
      </c>
      <c r="AU168" s="197" t="s">
        <v>87</v>
      </c>
      <c r="AY168" s="17" t="s">
        <v>149</v>
      </c>
      <c r="BE168" s="198">
        <f>IF(N168="základní",J168,0)</f>
        <v>0</v>
      </c>
      <c r="BF168" s="198">
        <f>IF(N168="snížená",J168,0)</f>
        <v>0</v>
      </c>
      <c r="BG168" s="198">
        <f>IF(N168="zákl. přenesená",J168,0)</f>
        <v>0</v>
      </c>
      <c r="BH168" s="198">
        <f>IF(N168="sníž. přenesená",J168,0)</f>
        <v>0</v>
      </c>
      <c r="BI168" s="198">
        <f>IF(N168="nulová",J168,0)</f>
        <v>0</v>
      </c>
      <c r="BJ168" s="17" t="s">
        <v>85</v>
      </c>
      <c r="BK168" s="198">
        <f>ROUND(I168*H168,2)</f>
        <v>0</v>
      </c>
      <c r="BL168" s="17" t="s">
        <v>148</v>
      </c>
      <c r="BM168" s="197" t="s">
        <v>238</v>
      </c>
    </row>
    <row r="169" spans="1:65" s="2" customFormat="1" ht="21.75" customHeight="1">
      <c r="A169" s="34"/>
      <c r="B169" s="35"/>
      <c r="C169" s="185" t="s">
        <v>8</v>
      </c>
      <c r="D169" s="185" t="s">
        <v>150</v>
      </c>
      <c r="E169" s="186" t="s">
        <v>239</v>
      </c>
      <c r="F169" s="187" t="s">
        <v>240</v>
      </c>
      <c r="G169" s="188" t="s">
        <v>233</v>
      </c>
      <c r="H169" s="189">
        <v>996.81600000000003</v>
      </c>
      <c r="I169" s="190"/>
      <c r="J169" s="191">
        <f>ROUND(I169*H169,2)</f>
        <v>0</v>
      </c>
      <c r="K169" s="192"/>
      <c r="L169" s="39"/>
      <c r="M169" s="193" t="s">
        <v>1</v>
      </c>
      <c r="N169" s="194" t="s">
        <v>42</v>
      </c>
      <c r="O169" s="71"/>
      <c r="P169" s="195">
        <f>O169*H169</f>
        <v>0</v>
      </c>
      <c r="Q169" s="195">
        <v>0</v>
      </c>
      <c r="R169" s="195">
        <f>Q169*H169</f>
        <v>0</v>
      </c>
      <c r="S169" s="195">
        <v>0</v>
      </c>
      <c r="T169" s="196">
        <f>S169*H169</f>
        <v>0</v>
      </c>
      <c r="U169" s="34"/>
      <c r="V169" s="34"/>
      <c r="W169" s="34"/>
      <c r="X169" s="34"/>
      <c r="Y169" s="34"/>
      <c r="Z169" s="34"/>
      <c r="AA169" s="34"/>
      <c r="AB169" s="34"/>
      <c r="AC169" s="34"/>
      <c r="AD169" s="34"/>
      <c r="AE169" s="34"/>
      <c r="AR169" s="197" t="s">
        <v>148</v>
      </c>
      <c r="AT169" s="197" t="s">
        <v>150</v>
      </c>
      <c r="AU169" s="197" t="s">
        <v>87</v>
      </c>
      <c r="AY169" s="17" t="s">
        <v>149</v>
      </c>
      <c r="BE169" s="198">
        <f>IF(N169="základní",J169,0)</f>
        <v>0</v>
      </c>
      <c r="BF169" s="198">
        <f>IF(N169="snížená",J169,0)</f>
        <v>0</v>
      </c>
      <c r="BG169" s="198">
        <f>IF(N169="zákl. přenesená",J169,0)</f>
        <v>0</v>
      </c>
      <c r="BH169" s="198">
        <f>IF(N169="sníž. přenesená",J169,0)</f>
        <v>0</v>
      </c>
      <c r="BI169" s="198">
        <f>IF(N169="nulová",J169,0)</f>
        <v>0</v>
      </c>
      <c r="BJ169" s="17" t="s">
        <v>85</v>
      </c>
      <c r="BK169" s="198">
        <f>ROUND(I169*H169,2)</f>
        <v>0</v>
      </c>
      <c r="BL169" s="17" t="s">
        <v>148</v>
      </c>
      <c r="BM169" s="197" t="s">
        <v>241</v>
      </c>
    </row>
    <row r="170" spans="1:65" s="13" customFormat="1" ht="11.25">
      <c r="B170" s="206"/>
      <c r="C170" s="207"/>
      <c r="D170" s="199" t="s">
        <v>175</v>
      </c>
      <c r="E170" s="207"/>
      <c r="F170" s="209" t="s">
        <v>242</v>
      </c>
      <c r="G170" s="207"/>
      <c r="H170" s="210">
        <v>996.81600000000003</v>
      </c>
      <c r="I170" s="211"/>
      <c r="J170" s="207"/>
      <c r="K170" s="207"/>
      <c r="L170" s="212"/>
      <c r="M170" s="213"/>
      <c r="N170" s="214"/>
      <c r="O170" s="214"/>
      <c r="P170" s="214"/>
      <c r="Q170" s="214"/>
      <c r="R170" s="214"/>
      <c r="S170" s="214"/>
      <c r="T170" s="215"/>
      <c r="AT170" s="216" t="s">
        <v>175</v>
      </c>
      <c r="AU170" s="216" t="s">
        <v>87</v>
      </c>
      <c r="AV170" s="13" t="s">
        <v>87</v>
      </c>
      <c r="AW170" s="13" t="s">
        <v>4</v>
      </c>
      <c r="AX170" s="13" t="s">
        <v>85</v>
      </c>
      <c r="AY170" s="216" t="s">
        <v>149</v>
      </c>
    </row>
    <row r="171" spans="1:65" s="2" customFormat="1" ht="21.75" customHeight="1">
      <c r="A171" s="34"/>
      <c r="B171" s="35"/>
      <c r="C171" s="185" t="s">
        <v>243</v>
      </c>
      <c r="D171" s="185" t="s">
        <v>150</v>
      </c>
      <c r="E171" s="186" t="s">
        <v>244</v>
      </c>
      <c r="F171" s="187" t="s">
        <v>245</v>
      </c>
      <c r="G171" s="188" t="s">
        <v>233</v>
      </c>
      <c r="H171" s="189">
        <v>3.786</v>
      </c>
      <c r="I171" s="190"/>
      <c r="J171" s="191">
        <f>ROUND(I171*H171,2)</f>
        <v>0</v>
      </c>
      <c r="K171" s="192"/>
      <c r="L171" s="39"/>
      <c r="M171" s="193" t="s">
        <v>1</v>
      </c>
      <c r="N171" s="194" t="s">
        <v>42</v>
      </c>
      <c r="O171" s="71"/>
      <c r="P171" s="195">
        <f>O171*H171</f>
        <v>0</v>
      </c>
      <c r="Q171" s="195">
        <v>0</v>
      </c>
      <c r="R171" s="195">
        <f>Q171*H171</f>
        <v>0</v>
      </c>
      <c r="S171" s="195">
        <v>0</v>
      </c>
      <c r="T171" s="196">
        <f>S171*H171</f>
        <v>0</v>
      </c>
      <c r="U171" s="34"/>
      <c r="V171" s="34"/>
      <c r="W171" s="34"/>
      <c r="X171" s="34"/>
      <c r="Y171" s="34"/>
      <c r="Z171" s="34"/>
      <c r="AA171" s="34"/>
      <c r="AB171" s="34"/>
      <c r="AC171" s="34"/>
      <c r="AD171" s="34"/>
      <c r="AE171" s="34"/>
      <c r="AR171" s="197" t="s">
        <v>148</v>
      </c>
      <c r="AT171" s="197" t="s">
        <v>150</v>
      </c>
      <c r="AU171" s="197" t="s">
        <v>87</v>
      </c>
      <c r="AY171" s="17" t="s">
        <v>149</v>
      </c>
      <c r="BE171" s="198">
        <f>IF(N171="základní",J171,0)</f>
        <v>0</v>
      </c>
      <c r="BF171" s="198">
        <f>IF(N171="snížená",J171,0)</f>
        <v>0</v>
      </c>
      <c r="BG171" s="198">
        <f>IF(N171="zákl. přenesená",J171,0)</f>
        <v>0</v>
      </c>
      <c r="BH171" s="198">
        <f>IF(N171="sníž. přenesená",J171,0)</f>
        <v>0</v>
      </c>
      <c r="BI171" s="198">
        <f>IF(N171="nulová",J171,0)</f>
        <v>0</v>
      </c>
      <c r="BJ171" s="17" t="s">
        <v>85</v>
      </c>
      <c r="BK171" s="198">
        <f>ROUND(I171*H171,2)</f>
        <v>0</v>
      </c>
      <c r="BL171" s="17" t="s">
        <v>148</v>
      </c>
      <c r="BM171" s="197" t="s">
        <v>246</v>
      </c>
    </row>
    <row r="172" spans="1:65" s="2" customFormat="1" ht="78">
      <c r="A172" s="34"/>
      <c r="B172" s="35"/>
      <c r="C172" s="36"/>
      <c r="D172" s="199" t="s">
        <v>154</v>
      </c>
      <c r="E172" s="36"/>
      <c r="F172" s="200" t="s">
        <v>247</v>
      </c>
      <c r="G172" s="36"/>
      <c r="H172" s="36"/>
      <c r="I172" s="201"/>
      <c r="J172" s="36"/>
      <c r="K172" s="36"/>
      <c r="L172" s="39"/>
      <c r="M172" s="202"/>
      <c r="N172" s="203"/>
      <c r="O172" s="71"/>
      <c r="P172" s="71"/>
      <c r="Q172" s="71"/>
      <c r="R172" s="71"/>
      <c r="S172" s="71"/>
      <c r="T172" s="72"/>
      <c r="U172" s="34"/>
      <c r="V172" s="34"/>
      <c r="W172" s="34"/>
      <c r="X172" s="34"/>
      <c r="Y172" s="34"/>
      <c r="Z172" s="34"/>
      <c r="AA172" s="34"/>
      <c r="AB172" s="34"/>
      <c r="AC172" s="34"/>
      <c r="AD172" s="34"/>
      <c r="AE172" s="34"/>
      <c r="AT172" s="17" t="s">
        <v>154</v>
      </c>
      <c r="AU172" s="17" t="s">
        <v>87</v>
      </c>
    </row>
    <row r="173" spans="1:65" s="2" customFormat="1" ht="21.75" customHeight="1">
      <c r="A173" s="34"/>
      <c r="B173" s="35"/>
      <c r="C173" s="185" t="s">
        <v>248</v>
      </c>
      <c r="D173" s="185" t="s">
        <v>150</v>
      </c>
      <c r="E173" s="186" t="s">
        <v>249</v>
      </c>
      <c r="F173" s="187" t="s">
        <v>250</v>
      </c>
      <c r="G173" s="188" t="s">
        <v>233</v>
      </c>
      <c r="H173" s="189">
        <v>1.1259999999999999</v>
      </c>
      <c r="I173" s="190"/>
      <c r="J173" s="191">
        <f>ROUND(I173*H173,2)</f>
        <v>0</v>
      </c>
      <c r="K173" s="192"/>
      <c r="L173" s="39"/>
      <c r="M173" s="193" t="s">
        <v>1</v>
      </c>
      <c r="N173" s="194" t="s">
        <v>42</v>
      </c>
      <c r="O173" s="71"/>
      <c r="P173" s="195">
        <f>O173*H173</f>
        <v>0</v>
      </c>
      <c r="Q173" s="195">
        <v>0</v>
      </c>
      <c r="R173" s="195">
        <f>Q173*H173</f>
        <v>0</v>
      </c>
      <c r="S173" s="195">
        <v>0</v>
      </c>
      <c r="T173" s="196">
        <f>S173*H173</f>
        <v>0</v>
      </c>
      <c r="U173" s="34"/>
      <c r="V173" s="34"/>
      <c r="W173" s="34"/>
      <c r="X173" s="34"/>
      <c r="Y173" s="34"/>
      <c r="Z173" s="34"/>
      <c r="AA173" s="34"/>
      <c r="AB173" s="34"/>
      <c r="AC173" s="34"/>
      <c r="AD173" s="34"/>
      <c r="AE173" s="34"/>
      <c r="AR173" s="197" t="s">
        <v>148</v>
      </c>
      <c r="AT173" s="197" t="s">
        <v>150</v>
      </c>
      <c r="AU173" s="197" t="s">
        <v>87</v>
      </c>
      <c r="AY173" s="17" t="s">
        <v>149</v>
      </c>
      <c r="BE173" s="198">
        <f>IF(N173="základní",J173,0)</f>
        <v>0</v>
      </c>
      <c r="BF173" s="198">
        <f>IF(N173="snížená",J173,0)</f>
        <v>0</v>
      </c>
      <c r="BG173" s="198">
        <f>IF(N173="zákl. přenesená",J173,0)</f>
        <v>0</v>
      </c>
      <c r="BH173" s="198">
        <f>IF(N173="sníž. přenesená",J173,0)</f>
        <v>0</v>
      </c>
      <c r="BI173" s="198">
        <f>IF(N173="nulová",J173,0)</f>
        <v>0</v>
      </c>
      <c r="BJ173" s="17" t="s">
        <v>85</v>
      </c>
      <c r="BK173" s="198">
        <f>ROUND(I173*H173,2)</f>
        <v>0</v>
      </c>
      <c r="BL173" s="17" t="s">
        <v>148</v>
      </c>
      <c r="BM173" s="197" t="s">
        <v>251</v>
      </c>
    </row>
    <row r="174" spans="1:65" s="2" customFormat="1" ht="21.75" customHeight="1">
      <c r="A174" s="34"/>
      <c r="B174" s="35"/>
      <c r="C174" s="185" t="s">
        <v>252</v>
      </c>
      <c r="D174" s="185" t="s">
        <v>150</v>
      </c>
      <c r="E174" s="186" t="s">
        <v>253</v>
      </c>
      <c r="F174" s="187" t="s">
        <v>254</v>
      </c>
      <c r="G174" s="188" t="s">
        <v>233</v>
      </c>
      <c r="H174" s="189">
        <v>26.045999999999999</v>
      </c>
      <c r="I174" s="190"/>
      <c r="J174" s="191">
        <f>ROUND(I174*H174,2)</f>
        <v>0</v>
      </c>
      <c r="K174" s="192"/>
      <c r="L174" s="39"/>
      <c r="M174" s="193" t="s">
        <v>1</v>
      </c>
      <c r="N174" s="194" t="s">
        <v>42</v>
      </c>
      <c r="O174" s="71"/>
      <c r="P174" s="195">
        <f>O174*H174</f>
        <v>0</v>
      </c>
      <c r="Q174" s="195">
        <v>0</v>
      </c>
      <c r="R174" s="195">
        <f>Q174*H174</f>
        <v>0</v>
      </c>
      <c r="S174" s="195">
        <v>0</v>
      </c>
      <c r="T174" s="196">
        <f>S174*H174</f>
        <v>0</v>
      </c>
      <c r="U174" s="34"/>
      <c r="V174" s="34"/>
      <c r="W174" s="34"/>
      <c r="X174" s="34"/>
      <c r="Y174" s="34"/>
      <c r="Z174" s="34"/>
      <c r="AA174" s="34"/>
      <c r="AB174" s="34"/>
      <c r="AC174" s="34"/>
      <c r="AD174" s="34"/>
      <c r="AE174" s="34"/>
      <c r="AR174" s="197" t="s">
        <v>148</v>
      </c>
      <c r="AT174" s="197" t="s">
        <v>150</v>
      </c>
      <c r="AU174" s="197" t="s">
        <v>87</v>
      </c>
      <c r="AY174" s="17" t="s">
        <v>149</v>
      </c>
      <c r="BE174" s="198">
        <f>IF(N174="základní",J174,0)</f>
        <v>0</v>
      </c>
      <c r="BF174" s="198">
        <f>IF(N174="snížená",J174,0)</f>
        <v>0</v>
      </c>
      <c r="BG174" s="198">
        <f>IF(N174="zákl. přenesená",J174,0)</f>
        <v>0</v>
      </c>
      <c r="BH174" s="198">
        <f>IF(N174="sníž. přenesená",J174,0)</f>
        <v>0</v>
      </c>
      <c r="BI174" s="198">
        <f>IF(N174="nulová",J174,0)</f>
        <v>0</v>
      </c>
      <c r="BJ174" s="17" t="s">
        <v>85</v>
      </c>
      <c r="BK174" s="198">
        <f>ROUND(I174*H174,2)</f>
        <v>0</v>
      </c>
      <c r="BL174" s="17" t="s">
        <v>148</v>
      </c>
      <c r="BM174" s="197" t="s">
        <v>255</v>
      </c>
    </row>
    <row r="175" spans="1:65" s="2" customFormat="1" ht="21.75" customHeight="1">
      <c r="A175" s="34"/>
      <c r="B175" s="35"/>
      <c r="C175" s="185" t="s">
        <v>256</v>
      </c>
      <c r="D175" s="185" t="s">
        <v>150</v>
      </c>
      <c r="E175" s="186" t="s">
        <v>257</v>
      </c>
      <c r="F175" s="187" t="s">
        <v>258</v>
      </c>
      <c r="G175" s="188" t="s">
        <v>233</v>
      </c>
      <c r="H175" s="189">
        <v>16.411000000000001</v>
      </c>
      <c r="I175" s="190"/>
      <c r="J175" s="191">
        <f>ROUND(I175*H175,2)</f>
        <v>0</v>
      </c>
      <c r="K175" s="192"/>
      <c r="L175" s="39"/>
      <c r="M175" s="193" t="s">
        <v>1</v>
      </c>
      <c r="N175" s="194" t="s">
        <v>42</v>
      </c>
      <c r="O175" s="71"/>
      <c r="P175" s="195">
        <f>O175*H175</f>
        <v>0</v>
      </c>
      <c r="Q175" s="195">
        <v>0</v>
      </c>
      <c r="R175" s="195">
        <f>Q175*H175</f>
        <v>0</v>
      </c>
      <c r="S175" s="195">
        <v>0</v>
      </c>
      <c r="T175" s="196">
        <f>S175*H175</f>
        <v>0</v>
      </c>
      <c r="U175" s="34"/>
      <c r="V175" s="34"/>
      <c r="W175" s="34"/>
      <c r="X175" s="34"/>
      <c r="Y175" s="34"/>
      <c r="Z175" s="34"/>
      <c r="AA175" s="34"/>
      <c r="AB175" s="34"/>
      <c r="AC175" s="34"/>
      <c r="AD175" s="34"/>
      <c r="AE175" s="34"/>
      <c r="AR175" s="197" t="s">
        <v>148</v>
      </c>
      <c r="AT175" s="197" t="s">
        <v>150</v>
      </c>
      <c r="AU175" s="197" t="s">
        <v>87</v>
      </c>
      <c r="AY175" s="17" t="s">
        <v>149</v>
      </c>
      <c r="BE175" s="198">
        <f>IF(N175="základní",J175,0)</f>
        <v>0</v>
      </c>
      <c r="BF175" s="198">
        <f>IF(N175="snížená",J175,0)</f>
        <v>0</v>
      </c>
      <c r="BG175" s="198">
        <f>IF(N175="zákl. přenesená",J175,0)</f>
        <v>0</v>
      </c>
      <c r="BH175" s="198">
        <f>IF(N175="sníž. přenesená",J175,0)</f>
        <v>0</v>
      </c>
      <c r="BI175" s="198">
        <f>IF(N175="nulová",J175,0)</f>
        <v>0</v>
      </c>
      <c r="BJ175" s="17" t="s">
        <v>85</v>
      </c>
      <c r="BK175" s="198">
        <f>ROUND(I175*H175,2)</f>
        <v>0</v>
      </c>
      <c r="BL175" s="17" t="s">
        <v>148</v>
      </c>
      <c r="BM175" s="197" t="s">
        <v>259</v>
      </c>
    </row>
    <row r="176" spans="1:65" s="2" customFormat="1" ht="33" customHeight="1">
      <c r="A176" s="34"/>
      <c r="B176" s="35"/>
      <c r="C176" s="185" t="s">
        <v>260</v>
      </c>
      <c r="D176" s="185" t="s">
        <v>150</v>
      </c>
      <c r="E176" s="186" t="s">
        <v>261</v>
      </c>
      <c r="F176" s="187" t="s">
        <v>262</v>
      </c>
      <c r="G176" s="188" t="s">
        <v>233</v>
      </c>
      <c r="H176" s="189">
        <v>4.101</v>
      </c>
      <c r="I176" s="190"/>
      <c r="J176" s="191">
        <f>ROUND(I176*H176,2)</f>
        <v>0</v>
      </c>
      <c r="K176" s="192"/>
      <c r="L176" s="39"/>
      <c r="M176" s="193" t="s">
        <v>1</v>
      </c>
      <c r="N176" s="194" t="s">
        <v>42</v>
      </c>
      <c r="O176" s="71"/>
      <c r="P176" s="195">
        <f>O176*H176</f>
        <v>0</v>
      </c>
      <c r="Q176" s="195">
        <v>0</v>
      </c>
      <c r="R176" s="195">
        <f>Q176*H176</f>
        <v>0</v>
      </c>
      <c r="S176" s="195">
        <v>0</v>
      </c>
      <c r="T176" s="196">
        <f>S176*H176</f>
        <v>0</v>
      </c>
      <c r="U176" s="34"/>
      <c r="V176" s="34"/>
      <c r="W176" s="34"/>
      <c r="X176" s="34"/>
      <c r="Y176" s="34"/>
      <c r="Z176" s="34"/>
      <c r="AA176" s="34"/>
      <c r="AB176" s="34"/>
      <c r="AC176" s="34"/>
      <c r="AD176" s="34"/>
      <c r="AE176" s="34"/>
      <c r="AR176" s="197" t="s">
        <v>148</v>
      </c>
      <c r="AT176" s="197" t="s">
        <v>150</v>
      </c>
      <c r="AU176" s="197" t="s">
        <v>87</v>
      </c>
      <c r="AY176" s="17" t="s">
        <v>149</v>
      </c>
      <c r="BE176" s="198">
        <f>IF(N176="základní",J176,0)</f>
        <v>0</v>
      </c>
      <c r="BF176" s="198">
        <f>IF(N176="snížená",J176,0)</f>
        <v>0</v>
      </c>
      <c r="BG176" s="198">
        <f>IF(N176="zákl. přenesená",J176,0)</f>
        <v>0</v>
      </c>
      <c r="BH176" s="198">
        <f>IF(N176="sníž. přenesená",J176,0)</f>
        <v>0</v>
      </c>
      <c r="BI176" s="198">
        <f>IF(N176="nulová",J176,0)</f>
        <v>0</v>
      </c>
      <c r="BJ176" s="17" t="s">
        <v>85</v>
      </c>
      <c r="BK176" s="198">
        <f>ROUND(I176*H176,2)</f>
        <v>0</v>
      </c>
      <c r="BL176" s="17" t="s">
        <v>148</v>
      </c>
      <c r="BM176" s="197" t="s">
        <v>263</v>
      </c>
    </row>
    <row r="177" spans="1:65" s="2" customFormat="1" ht="21.75" customHeight="1">
      <c r="A177" s="34"/>
      <c r="B177" s="35"/>
      <c r="C177" s="185" t="s">
        <v>7</v>
      </c>
      <c r="D177" s="185" t="s">
        <v>150</v>
      </c>
      <c r="E177" s="186" t="s">
        <v>264</v>
      </c>
      <c r="F177" s="187" t="s">
        <v>265</v>
      </c>
      <c r="G177" s="188" t="s">
        <v>233</v>
      </c>
      <c r="H177" s="189">
        <v>0.96199999999999997</v>
      </c>
      <c r="I177" s="190"/>
      <c r="J177" s="191">
        <f>ROUND(I177*H177,2)</f>
        <v>0</v>
      </c>
      <c r="K177" s="192"/>
      <c r="L177" s="39"/>
      <c r="M177" s="193" t="s">
        <v>1</v>
      </c>
      <c r="N177" s="194" t="s">
        <v>42</v>
      </c>
      <c r="O177" s="71"/>
      <c r="P177" s="195">
        <f>O177*H177</f>
        <v>0</v>
      </c>
      <c r="Q177" s="195">
        <v>0</v>
      </c>
      <c r="R177" s="195">
        <f>Q177*H177</f>
        <v>0</v>
      </c>
      <c r="S177" s="195">
        <v>0</v>
      </c>
      <c r="T177" s="196">
        <f>S177*H177</f>
        <v>0</v>
      </c>
      <c r="U177" s="34"/>
      <c r="V177" s="34"/>
      <c r="W177" s="34"/>
      <c r="X177" s="34"/>
      <c r="Y177" s="34"/>
      <c r="Z177" s="34"/>
      <c r="AA177" s="34"/>
      <c r="AB177" s="34"/>
      <c r="AC177" s="34"/>
      <c r="AD177" s="34"/>
      <c r="AE177" s="34"/>
      <c r="AR177" s="197" t="s">
        <v>148</v>
      </c>
      <c r="AT177" s="197" t="s">
        <v>150</v>
      </c>
      <c r="AU177" s="197" t="s">
        <v>87</v>
      </c>
      <c r="AY177" s="17" t="s">
        <v>149</v>
      </c>
      <c r="BE177" s="198">
        <f>IF(N177="základní",J177,0)</f>
        <v>0</v>
      </c>
      <c r="BF177" s="198">
        <f>IF(N177="snížená",J177,0)</f>
        <v>0</v>
      </c>
      <c r="BG177" s="198">
        <f>IF(N177="zákl. přenesená",J177,0)</f>
        <v>0</v>
      </c>
      <c r="BH177" s="198">
        <f>IF(N177="sníž. přenesená",J177,0)</f>
        <v>0</v>
      </c>
      <c r="BI177" s="198">
        <f>IF(N177="nulová",J177,0)</f>
        <v>0</v>
      </c>
      <c r="BJ177" s="17" t="s">
        <v>85</v>
      </c>
      <c r="BK177" s="198">
        <f>ROUND(I177*H177,2)</f>
        <v>0</v>
      </c>
      <c r="BL177" s="17" t="s">
        <v>148</v>
      </c>
      <c r="BM177" s="197" t="s">
        <v>266</v>
      </c>
    </row>
    <row r="178" spans="1:65" s="13" customFormat="1" ht="11.25">
      <c r="B178" s="206"/>
      <c r="C178" s="207"/>
      <c r="D178" s="199" t="s">
        <v>175</v>
      </c>
      <c r="E178" s="208" t="s">
        <v>1</v>
      </c>
      <c r="F178" s="209" t="s">
        <v>267</v>
      </c>
      <c r="G178" s="207"/>
      <c r="H178" s="210">
        <v>0.96199999999999997</v>
      </c>
      <c r="I178" s="211"/>
      <c r="J178" s="207"/>
      <c r="K178" s="207"/>
      <c r="L178" s="212"/>
      <c r="M178" s="213"/>
      <c r="N178" s="214"/>
      <c r="O178" s="214"/>
      <c r="P178" s="214"/>
      <c r="Q178" s="214"/>
      <c r="R178" s="214"/>
      <c r="S178" s="214"/>
      <c r="T178" s="215"/>
      <c r="AT178" s="216" t="s">
        <v>175</v>
      </c>
      <c r="AU178" s="216" t="s">
        <v>87</v>
      </c>
      <c r="AV178" s="13" t="s">
        <v>87</v>
      </c>
      <c r="AW178" s="13" t="s">
        <v>34</v>
      </c>
      <c r="AX178" s="13" t="s">
        <v>85</v>
      </c>
      <c r="AY178" s="216" t="s">
        <v>149</v>
      </c>
    </row>
    <row r="179" spans="1:65" s="12" customFormat="1" ht="22.9" customHeight="1">
      <c r="B179" s="171"/>
      <c r="C179" s="172"/>
      <c r="D179" s="173" t="s">
        <v>76</v>
      </c>
      <c r="E179" s="204" t="s">
        <v>268</v>
      </c>
      <c r="F179" s="204" t="s">
        <v>269</v>
      </c>
      <c r="G179" s="172"/>
      <c r="H179" s="172"/>
      <c r="I179" s="175"/>
      <c r="J179" s="205">
        <f>BK179</f>
        <v>0</v>
      </c>
      <c r="K179" s="172"/>
      <c r="L179" s="177"/>
      <c r="M179" s="178"/>
      <c r="N179" s="179"/>
      <c r="O179" s="179"/>
      <c r="P179" s="180">
        <f>P180</f>
        <v>0</v>
      </c>
      <c r="Q179" s="179"/>
      <c r="R179" s="180">
        <f>R180</f>
        <v>0</v>
      </c>
      <c r="S179" s="179"/>
      <c r="T179" s="181">
        <f>T180</f>
        <v>0</v>
      </c>
      <c r="AR179" s="182" t="s">
        <v>85</v>
      </c>
      <c r="AT179" s="183" t="s">
        <v>76</v>
      </c>
      <c r="AU179" s="183" t="s">
        <v>85</v>
      </c>
      <c r="AY179" s="182" t="s">
        <v>149</v>
      </c>
      <c r="BK179" s="184">
        <f>BK180</f>
        <v>0</v>
      </c>
    </row>
    <row r="180" spans="1:65" s="2" customFormat="1" ht="16.5" customHeight="1">
      <c r="A180" s="34"/>
      <c r="B180" s="35"/>
      <c r="C180" s="185" t="s">
        <v>270</v>
      </c>
      <c r="D180" s="185" t="s">
        <v>150</v>
      </c>
      <c r="E180" s="186" t="s">
        <v>271</v>
      </c>
      <c r="F180" s="187" t="s">
        <v>272</v>
      </c>
      <c r="G180" s="188" t="s">
        <v>233</v>
      </c>
      <c r="H180" s="189">
        <v>22.414000000000001</v>
      </c>
      <c r="I180" s="190"/>
      <c r="J180" s="191">
        <f>ROUND(I180*H180,2)</f>
        <v>0</v>
      </c>
      <c r="K180" s="192"/>
      <c r="L180" s="39"/>
      <c r="M180" s="193" t="s">
        <v>1</v>
      </c>
      <c r="N180" s="194" t="s">
        <v>42</v>
      </c>
      <c r="O180" s="71"/>
      <c r="P180" s="195">
        <f>O180*H180</f>
        <v>0</v>
      </c>
      <c r="Q180" s="195">
        <v>0</v>
      </c>
      <c r="R180" s="195">
        <f>Q180*H180</f>
        <v>0</v>
      </c>
      <c r="S180" s="195">
        <v>0</v>
      </c>
      <c r="T180" s="196">
        <f>S180*H180</f>
        <v>0</v>
      </c>
      <c r="U180" s="34"/>
      <c r="V180" s="34"/>
      <c r="W180" s="34"/>
      <c r="X180" s="34"/>
      <c r="Y180" s="34"/>
      <c r="Z180" s="34"/>
      <c r="AA180" s="34"/>
      <c r="AB180" s="34"/>
      <c r="AC180" s="34"/>
      <c r="AD180" s="34"/>
      <c r="AE180" s="34"/>
      <c r="AR180" s="197" t="s">
        <v>148</v>
      </c>
      <c r="AT180" s="197" t="s">
        <v>150</v>
      </c>
      <c r="AU180" s="197" t="s">
        <v>87</v>
      </c>
      <c r="AY180" s="17" t="s">
        <v>149</v>
      </c>
      <c r="BE180" s="198">
        <f>IF(N180="základní",J180,0)</f>
        <v>0</v>
      </c>
      <c r="BF180" s="198">
        <f>IF(N180="snížená",J180,0)</f>
        <v>0</v>
      </c>
      <c r="BG180" s="198">
        <f>IF(N180="zákl. přenesená",J180,0)</f>
        <v>0</v>
      </c>
      <c r="BH180" s="198">
        <f>IF(N180="sníž. přenesená",J180,0)</f>
        <v>0</v>
      </c>
      <c r="BI180" s="198">
        <f>IF(N180="nulová",J180,0)</f>
        <v>0</v>
      </c>
      <c r="BJ180" s="17" t="s">
        <v>85</v>
      </c>
      <c r="BK180" s="198">
        <f>ROUND(I180*H180,2)</f>
        <v>0</v>
      </c>
      <c r="BL180" s="17" t="s">
        <v>148</v>
      </c>
      <c r="BM180" s="197" t="s">
        <v>273</v>
      </c>
    </row>
    <row r="181" spans="1:65" s="12" customFormat="1" ht="25.9" customHeight="1">
      <c r="B181" s="171"/>
      <c r="C181" s="172"/>
      <c r="D181" s="173" t="s">
        <v>76</v>
      </c>
      <c r="E181" s="174" t="s">
        <v>274</v>
      </c>
      <c r="F181" s="174" t="s">
        <v>275</v>
      </c>
      <c r="G181" s="172"/>
      <c r="H181" s="172"/>
      <c r="I181" s="175"/>
      <c r="J181" s="176">
        <f>BK181</f>
        <v>0</v>
      </c>
      <c r="K181" s="172"/>
      <c r="L181" s="177"/>
      <c r="M181" s="178"/>
      <c r="N181" s="179"/>
      <c r="O181" s="179"/>
      <c r="P181" s="180">
        <f>P182+P186+P229+P286+P293+P301</f>
        <v>0</v>
      </c>
      <c r="Q181" s="179"/>
      <c r="R181" s="180">
        <f>R182+R186+R229+R286+R293+R301</f>
        <v>36.901874659999997</v>
      </c>
      <c r="S181" s="179"/>
      <c r="T181" s="181">
        <f>T182+T186+T229+T286+T293+T301</f>
        <v>24.329234</v>
      </c>
      <c r="AR181" s="182" t="s">
        <v>87</v>
      </c>
      <c r="AT181" s="183" t="s">
        <v>76</v>
      </c>
      <c r="AU181" s="183" t="s">
        <v>77</v>
      </c>
      <c r="AY181" s="182" t="s">
        <v>149</v>
      </c>
      <c r="BK181" s="184">
        <f>BK182+BK186+BK229+BK286+BK293+BK301</f>
        <v>0</v>
      </c>
    </row>
    <row r="182" spans="1:65" s="12" customFormat="1" ht="22.9" customHeight="1">
      <c r="B182" s="171"/>
      <c r="C182" s="172"/>
      <c r="D182" s="173" t="s">
        <v>76</v>
      </c>
      <c r="E182" s="204" t="s">
        <v>276</v>
      </c>
      <c r="F182" s="204" t="s">
        <v>277</v>
      </c>
      <c r="G182" s="172"/>
      <c r="H182" s="172"/>
      <c r="I182" s="175"/>
      <c r="J182" s="205">
        <f>BK182</f>
        <v>0</v>
      </c>
      <c r="K182" s="172"/>
      <c r="L182" s="177"/>
      <c r="M182" s="178"/>
      <c r="N182" s="179"/>
      <c r="O182" s="179"/>
      <c r="P182" s="180">
        <f>SUM(P183:P185)</f>
        <v>0</v>
      </c>
      <c r="Q182" s="179"/>
      <c r="R182" s="180">
        <f>SUM(R183:R185)</f>
        <v>0.23699999999999999</v>
      </c>
      <c r="S182" s="179"/>
      <c r="T182" s="181">
        <f>SUM(T183:T185)</f>
        <v>0</v>
      </c>
      <c r="AR182" s="182" t="s">
        <v>87</v>
      </c>
      <c r="AT182" s="183" t="s">
        <v>76</v>
      </c>
      <c r="AU182" s="183" t="s">
        <v>85</v>
      </c>
      <c r="AY182" s="182" t="s">
        <v>149</v>
      </c>
      <c r="BK182" s="184">
        <f>SUM(BK183:BK185)</f>
        <v>0</v>
      </c>
    </row>
    <row r="183" spans="1:65" s="2" customFormat="1" ht="21.75" customHeight="1">
      <c r="A183" s="34"/>
      <c r="B183" s="35"/>
      <c r="C183" s="185" t="s">
        <v>278</v>
      </c>
      <c r="D183" s="185" t="s">
        <v>150</v>
      </c>
      <c r="E183" s="186" t="s">
        <v>279</v>
      </c>
      <c r="F183" s="187" t="s">
        <v>280</v>
      </c>
      <c r="G183" s="188" t="s">
        <v>184</v>
      </c>
      <c r="H183" s="189">
        <v>3</v>
      </c>
      <c r="I183" s="190"/>
      <c r="J183" s="191">
        <f>ROUND(I183*H183,2)</f>
        <v>0</v>
      </c>
      <c r="K183" s="192"/>
      <c r="L183" s="39"/>
      <c r="M183" s="193" t="s">
        <v>1</v>
      </c>
      <c r="N183" s="194" t="s">
        <v>42</v>
      </c>
      <c r="O183" s="71"/>
      <c r="P183" s="195">
        <f>O183*H183</f>
        <v>0</v>
      </c>
      <c r="Q183" s="195">
        <v>0</v>
      </c>
      <c r="R183" s="195">
        <f>Q183*H183</f>
        <v>0</v>
      </c>
      <c r="S183" s="195">
        <v>0</v>
      </c>
      <c r="T183" s="196">
        <f>S183*H183</f>
        <v>0</v>
      </c>
      <c r="U183" s="34"/>
      <c r="V183" s="34"/>
      <c r="W183" s="34"/>
      <c r="X183" s="34"/>
      <c r="Y183" s="34"/>
      <c r="Z183" s="34"/>
      <c r="AA183" s="34"/>
      <c r="AB183" s="34"/>
      <c r="AC183" s="34"/>
      <c r="AD183" s="34"/>
      <c r="AE183" s="34"/>
      <c r="AR183" s="197" t="s">
        <v>243</v>
      </c>
      <c r="AT183" s="197" t="s">
        <v>150</v>
      </c>
      <c r="AU183" s="197" t="s">
        <v>87</v>
      </c>
      <c r="AY183" s="17" t="s">
        <v>149</v>
      </c>
      <c r="BE183" s="198">
        <f>IF(N183="základní",J183,0)</f>
        <v>0</v>
      </c>
      <c r="BF183" s="198">
        <f>IF(N183="snížená",J183,0)</f>
        <v>0</v>
      </c>
      <c r="BG183" s="198">
        <f>IF(N183="zákl. přenesená",J183,0)</f>
        <v>0</v>
      </c>
      <c r="BH183" s="198">
        <f>IF(N183="sníž. přenesená",J183,0)</f>
        <v>0</v>
      </c>
      <c r="BI183" s="198">
        <f>IF(N183="nulová",J183,0)</f>
        <v>0</v>
      </c>
      <c r="BJ183" s="17" t="s">
        <v>85</v>
      </c>
      <c r="BK183" s="198">
        <f>ROUND(I183*H183,2)</f>
        <v>0</v>
      </c>
      <c r="BL183" s="17" t="s">
        <v>243</v>
      </c>
      <c r="BM183" s="197" t="s">
        <v>281</v>
      </c>
    </row>
    <row r="184" spans="1:65" s="2" customFormat="1" ht="16.5" customHeight="1">
      <c r="A184" s="34"/>
      <c r="B184" s="35"/>
      <c r="C184" s="228" t="s">
        <v>282</v>
      </c>
      <c r="D184" s="228" t="s">
        <v>156</v>
      </c>
      <c r="E184" s="229" t="s">
        <v>283</v>
      </c>
      <c r="F184" s="230" t="s">
        <v>284</v>
      </c>
      <c r="G184" s="231" t="s">
        <v>184</v>
      </c>
      <c r="H184" s="232">
        <v>3</v>
      </c>
      <c r="I184" s="233"/>
      <c r="J184" s="234">
        <f>ROUND(I184*H184,2)</f>
        <v>0</v>
      </c>
      <c r="K184" s="235"/>
      <c r="L184" s="236"/>
      <c r="M184" s="237" t="s">
        <v>1</v>
      </c>
      <c r="N184" s="238" t="s">
        <v>42</v>
      </c>
      <c r="O184" s="71"/>
      <c r="P184" s="195">
        <f>O184*H184</f>
        <v>0</v>
      </c>
      <c r="Q184" s="195">
        <v>7.9000000000000001E-2</v>
      </c>
      <c r="R184" s="195">
        <f>Q184*H184</f>
        <v>0.23699999999999999</v>
      </c>
      <c r="S184" s="195">
        <v>0</v>
      </c>
      <c r="T184" s="196">
        <f>S184*H184</f>
        <v>0</v>
      </c>
      <c r="U184" s="34"/>
      <c r="V184" s="34"/>
      <c r="W184" s="34"/>
      <c r="X184" s="34"/>
      <c r="Y184" s="34"/>
      <c r="Z184" s="34"/>
      <c r="AA184" s="34"/>
      <c r="AB184" s="34"/>
      <c r="AC184" s="34"/>
      <c r="AD184" s="34"/>
      <c r="AE184" s="34"/>
      <c r="AR184" s="197" t="s">
        <v>285</v>
      </c>
      <c r="AT184" s="197" t="s">
        <v>156</v>
      </c>
      <c r="AU184" s="197" t="s">
        <v>87</v>
      </c>
      <c r="AY184" s="17" t="s">
        <v>149</v>
      </c>
      <c r="BE184" s="198">
        <f>IF(N184="základní",J184,0)</f>
        <v>0</v>
      </c>
      <c r="BF184" s="198">
        <f>IF(N184="snížená",J184,0)</f>
        <v>0</v>
      </c>
      <c r="BG184" s="198">
        <f>IF(N184="zákl. přenesená",J184,0)</f>
        <v>0</v>
      </c>
      <c r="BH184" s="198">
        <f>IF(N184="sníž. přenesená",J184,0)</f>
        <v>0</v>
      </c>
      <c r="BI184" s="198">
        <f>IF(N184="nulová",J184,0)</f>
        <v>0</v>
      </c>
      <c r="BJ184" s="17" t="s">
        <v>85</v>
      </c>
      <c r="BK184" s="198">
        <f>ROUND(I184*H184,2)</f>
        <v>0</v>
      </c>
      <c r="BL184" s="17" t="s">
        <v>243</v>
      </c>
      <c r="BM184" s="197" t="s">
        <v>286</v>
      </c>
    </row>
    <row r="185" spans="1:65" s="2" customFormat="1" ht="33" customHeight="1">
      <c r="A185" s="34"/>
      <c r="B185" s="35"/>
      <c r="C185" s="185" t="s">
        <v>287</v>
      </c>
      <c r="D185" s="185" t="s">
        <v>150</v>
      </c>
      <c r="E185" s="186" t="s">
        <v>288</v>
      </c>
      <c r="F185" s="187" t="s">
        <v>289</v>
      </c>
      <c r="G185" s="188" t="s">
        <v>192</v>
      </c>
      <c r="H185" s="189">
        <v>1</v>
      </c>
      <c r="I185" s="190"/>
      <c r="J185" s="191">
        <f>ROUND(I185*H185,2)</f>
        <v>0</v>
      </c>
      <c r="K185" s="192"/>
      <c r="L185" s="39"/>
      <c r="M185" s="193" t="s">
        <v>1</v>
      </c>
      <c r="N185" s="194" t="s">
        <v>42</v>
      </c>
      <c r="O185" s="71"/>
      <c r="P185" s="195">
        <f>O185*H185</f>
        <v>0</v>
      </c>
      <c r="Q185" s="195">
        <v>0</v>
      </c>
      <c r="R185" s="195">
        <f>Q185*H185</f>
        <v>0</v>
      </c>
      <c r="S185" s="195">
        <v>0</v>
      </c>
      <c r="T185" s="196">
        <f>S185*H185</f>
        <v>0</v>
      </c>
      <c r="U185" s="34"/>
      <c r="V185" s="34"/>
      <c r="W185" s="34"/>
      <c r="X185" s="34"/>
      <c r="Y185" s="34"/>
      <c r="Z185" s="34"/>
      <c r="AA185" s="34"/>
      <c r="AB185" s="34"/>
      <c r="AC185" s="34"/>
      <c r="AD185" s="34"/>
      <c r="AE185" s="34"/>
      <c r="AR185" s="197" t="s">
        <v>243</v>
      </c>
      <c r="AT185" s="197" t="s">
        <v>150</v>
      </c>
      <c r="AU185" s="197" t="s">
        <v>87</v>
      </c>
      <c r="AY185" s="17" t="s">
        <v>149</v>
      </c>
      <c r="BE185" s="198">
        <f>IF(N185="základní",J185,0)</f>
        <v>0</v>
      </c>
      <c r="BF185" s="198">
        <f>IF(N185="snížená",J185,0)</f>
        <v>0</v>
      </c>
      <c r="BG185" s="198">
        <f>IF(N185="zákl. přenesená",J185,0)</f>
        <v>0</v>
      </c>
      <c r="BH185" s="198">
        <f>IF(N185="sníž. přenesená",J185,0)</f>
        <v>0</v>
      </c>
      <c r="BI185" s="198">
        <f>IF(N185="nulová",J185,0)</f>
        <v>0</v>
      </c>
      <c r="BJ185" s="17" t="s">
        <v>85</v>
      </c>
      <c r="BK185" s="198">
        <f>ROUND(I185*H185,2)</f>
        <v>0</v>
      </c>
      <c r="BL185" s="17" t="s">
        <v>243</v>
      </c>
      <c r="BM185" s="197" t="s">
        <v>290</v>
      </c>
    </row>
    <row r="186" spans="1:65" s="12" customFormat="1" ht="22.9" customHeight="1">
      <c r="B186" s="171"/>
      <c r="C186" s="172"/>
      <c r="D186" s="173" t="s">
        <v>76</v>
      </c>
      <c r="E186" s="204" t="s">
        <v>291</v>
      </c>
      <c r="F186" s="204" t="s">
        <v>292</v>
      </c>
      <c r="G186" s="172"/>
      <c r="H186" s="172"/>
      <c r="I186" s="175"/>
      <c r="J186" s="205">
        <f>BK186</f>
        <v>0</v>
      </c>
      <c r="K186" s="172"/>
      <c r="L186" s="177"/>
      <c r="M186" s="178"/>
      <c r="N186" s="179"/>
      <c r="O186" s="179"/>
      <c r="P186" s="180">
        <f>SUM(P187:P228)</f>
        <v>0</v>
      </c>
      <c r="Q186" s="179"/>
      <c r="R186" s="180">
        <f>SUM(R187:R228)</f>
        <v>26.559707780000004</v>
      </c>
      <c r="S186" s="179"/>
      <c r="T186" s="181">
        <f>SUM(T187:T228)</f>
        <v>16.4316</v>
      </c>
      <c r="AR186" s="182" t="s">
        <v>87</v>
      </c>
      <c r="AT186" s="183" t="s">
        <v>76</v>
      </c>
      <c r="AU186" s="183" t="s">
        <v>85</v>
      </c>
      <c r="AY186" s="182" t="s">
        <v>149</v>
      </c>
      <c r="BK186" s="184">
        <f>SUM(BK187:BK228)</f>
        <v>0</v>
      </c>
    </row>
    <row r="187" spans="1:65" s="2" customFormat="1" ht="16.5" customHeight="1">
      <c r="A187" s="34"/>
      <c r="B187" s="35"/>
      <c r="C187" s="185" t="s">
        <v>293</v>
      </c>
      <c r="D187" s="185" t="s">
        <v>150</v>
      </c>
      <c r="E187" s="186" t="s">
        <v>294</v>
      </c>
      <c r="F187" s="187" t="s">
        <v>295</v>
      </c>
      <c r="G187" s="188" t="s">
        <v>202</v>
      </c>
      <c r="H187" s="189">
        <v>918</v>
      </c>
      <c r="I187" s="190"/>
      <c r="J187" s="191">
        <f>ROUND(I187*H187,2)</f>
        <v>0</v>
      </c>
      <c r="K187" s="192"/>
      <c r="L187" s="39"/>
      <c r="M187" s="193" t="s">
        <v>1</v>
      </c>
      <c r="N187" s="194" t="s">
        <v>42</v>
      </c>
      <c r="O187" s="71"/>
      <c r="P187" s="195">
        <f>O187*H187</f>
        <v>0</v>
      </c>
      <c r="Q187" s="195">
        <v>0</v>
      </c>
      <c r="R187" s="195">
        <f>Q187*H187</f>
        <v>0</v>
      </c>
      <c r="S187" s="195">
        <v>0</v>
      </c>
      <c r="T187" s="196">
        <f>S187*H187</f>
        <v>0</v>
      </c>
      <c r="U187" s="34"/>
      <c r="V187" s="34"/>
      <c r="W187" s="34"/>
      <c r="X187" s="34"/>
      <c r="Y187" s="34"/>
      <c r="Z187" s="34"/>
      <c r="AA187" s="34"/>
      <c r="AB187" s="34"/>
      <c r="AC187" s="34"/>
      <c r="AD187" s="34"/>
      <c r="AE187" s="34"/>
      <c r="AR187" s="197" t="s">
        <v>243</v>
      </c>
      <c r="AT187" s="197" t="s">
        <v>150</v>
      </c>
      <c r="AU187" s="197" t="s">
        <v>87</v>
      </c>
      <c r="AY187" s="17" t="s">
        <v>149</v>
      </c>
      <c r="BE187" s="198">
        <f>IF(N187="základní",J187,0)</f>
        <v>0</v>
      </c>
      <c r="BF187" s="198">
        <f>IF(N187="snížená",J187,0)</f>
        <v>0</v>
      </c>
      <c r="BG187" s="198">
        <f>IF(N187="zákl. přenesená",J187,0)</f>
        <v>0</v>
      </c>
      <c r="BH187" s="198">
        <f>IF(N187="sníž. přenesená",J187,0)</f>
        <v>0</v>
      </c>
      <c r="BI187" s="198">
        <f>IF(N187="nulová",J187,0)</f>
        <v>0</v>
      </c>
      <c r="BJ187" s="17" t="s">
        <v>85</v>
      </c>
      <c r="BK187" s="198">
        <f>ROUND(I187*H187,2)</f>
        <v>0</v>
      </c>
      <c r="BL187" s="17" t="s">
        <v>243</v>
      </c>
      <c r="BM187" s="197" t="s">
        <v>296</v>
      </c>
    </row>
    <row r="188" spans="1:65" s="13" customFormat="1" ht="11.25">
      <c r="B188" s="206"/>
      <c r="C188" s="207"/>
      <c r="D188" s="199" t="s">
        <v>175</v>
      </c>
      <c r="E188" s="208" t="s">
        <v>1</v>
      </c>
      <c r="F188" s="209" t="s">
        <v>297</v>
      </c>
      <c r="G188" s="207"/>
      <c r="H188" s="210">
        <v>540</v>
      </c>
      <c r="I188" s="211"/>
      <c r="J188" s="207"/>
      <c r="K188" s="207"/>
      <c r="L188" s="212"/>
      <c r="M188" s="213"/>
      <c r="N188" s="214"/>
      <c r="O188" s="214"/>
      <c r="P188" s="214"/>
      <c r="Q188" s="214"/>
      <c r="R188" s="214"/>
      <c r="S188" s="214"/>
      <c r="T188" s="215"/>
      <c r="AT188" s="216" t="s">
        <v>175</v>
      </c>
      <c r="AU188" s="216" t="s">
        <v>87</v>
      </c>
      <c r="AV188" s="13" t="s">
        <v>87</v>
      </c>
      <c r="AW188" s="13" t="s">
        <v>34</v>
      </c>
      <c r="AX188" s="13" t="s">
        <v>77</v>
      </c>
      <c r="AY188" s="216" t="s">
        <v>149</v>
      </c>
    </row>
    <row r="189" spans="1:65" s="13" customFormat="1" ht="11.25">
      <c r="B189" s="206"/>
      <c r="C189" s="207"/>
      <c r="D189" s="199" t="s">
        <v>175</v>
      </c>
      <c r="E189" s="208" t="s">
        <v>1</v>
      </c>
      <c r="F189" s="209" t="s">
        <v>298</v>
      </c>
      <c r="G189" s="207"/>
      <c r="H189" s="210">
        <v>378</v>
      </c>
      <c r="I189" s="211"/>
      <c r="J189" s="207"/>
      <c r="K189" s="207"/>
      <c r="L189" s="212"/>
      <c r="M189" s="213"/>
      <c r="N189" s="214"/>
      <c r="O189" s="214"/>
      <c r="P189" s="214"/>
      <c r="Q189" s="214"/>
      <c r="R189" s="214"/>
      <c r="S189" s="214"/>
      <c r="T189" s="215"/>
      <c r="AT189" s="216" t="s">
        <v>175</v>
      </c>
      <c r="AU189" s="216" t="s">
        <v>87</v>
      </c>
      <c r="AV189" s="13" t="s">
        <v>87</v>
      </c>
      <c r="AW189" s="13" t="s">
        <v>34</v>
      </c>
      <c r="AX189" s="13" t="s">
        <v>77</v>
      </c>
      <c r="AY189" s="216" t="s">
        <v>149</v>
      </c>
    </row>
    <row r="190" spans="1:65" s="14" customFormat="1" ht="11.25">
      <c r="B190" s="217"/>
      <c r="C190" s="218"/>
      <c r="D190" s="199" t="s">
        <v>175</v>
      </c>
      <c r="E190" s="219" t="s">
        <v>1</v>
      </c>
      <c r="F190" s="220" t="s">
        <v>221</v>
      </c>
      <c r="G190" s="218"/>
      <c r="H190" s="221">
        <v>918</v>
      </c>
      <c r="I190" s="222"/>
      <c r="J190" s="218"/>
      <c r="K190" s="218"/>
      <c r="L190" s="223"/>
      <c r="M190" s="224"/>
      <c r="N190" s="225"/>
      <c r="O190" s="225"/>
      <c r="P190" s="225"/>
      <c r="Q190" s="225"/>
      <c r="R190" s="225"/>
      <c r="S190" s="225"/>
      <c r="T190" s="226"/>
      <c r="AT190" s="227" t="s">
        <v>175</v>
      </c>
      <c r="AU190" s="227" t="s">
        <v>87</v>
      </c>
      <c r="AV190" s="14" t="s">
        <v>148</v>
      </c>
      <c r="AW190" s="14" t="s">
        <v>34</v>
      </c>
      <c r="AX190" s="14" t="s">
        <v>85</v>
      </c>
      <c r="AY190" s="227" t="s">
        <v>149</v>
      </c>
    </row>
    <row r="191" spans="1:65" s="2" customFormat="1" ht="21.75" customHeight="1">
      <c r="A191" s="34"/>
      <c r="B191" s="35"/>
      <c r="C191" s="185" t="s">
        <v>299</v>
      </c>
      <c r="D191" s="185" t="s">
        <v>150</v>
      </c>
      <c r="E191" s="186" t="s">
        <v>300</v>
      </c>
      <c r="F191" s="187" t="s">
        <v>301</v>
      </c>
      <c r="G191" s="188" t="s">
        <v>202</v>
      </c>
      <c r="H191" s="189">
        <v>275.39999999999998</v>
      </c>
      <c r="I191" s="190"/>
      <c r="J191" s="191">
        <f>ROUND(I191*H191,2)</f>
        <v>0</v>
      </c>
      <c r="K191" s="192"/>
      <c r="L191" s="39"/>
      <c r="M191" s="193" t="s">
        <v>1</v>
      </c>
      <c r="N191" s="194" t="s">
        <v>42</v>
      </c>
      <c r="O191" s="71"/>
      <c r="P191" s="195">
        <f>O191*H191</f>
        <v>0</v>
      </c>
      <c r="Q191" s="195">
        <v>1.363E-2</v>
      </c>
      <c r="R191" s="195">
        <f>Q191*H191</f>
        <v>3.7537019999999997</v>
      </c>
      <c r="S191" s="195">
        <v>1.4E-2</v>
      </c>
      <c r="T191" s="196">
        <f>S191*H191</f>
        <v>3.8555999999999999</v>
      </c>
      <c r="U191" s="34"/>
      <c r="V191" s="34"/>
      <c r="W191" s="34"/>
      <c r="X191" s="34"/>
      <c r="Y191" s="34"/>
      <c r="Z191" s="34"/>
      <c r="AA191" s="34"/>
      <c r="AB191" s="34"/>
      <c r="AC191" s="34"/>
      <c r="AD191" s="34"/>
      <c r="AE191" s="34"/>
      <c r="AR191" s="197" t="s">
        <v>243</v>
      </c>
      <c r="AT191" s="197" t="s">
        <v>150</v>
      </c>
      <c r="AU191" s="197" t="s">
        <v>87</v>
      </c>
      <c r="AY191" s="17" t="s">
        <v>149</v>
      </c>
      <c r="BE191" s="198">
        <f>IF(N191="základní",J191,0)</f>
        <v>0</v>
      </c>
      <c r="BF191" s="198">
        <f>IF(N191="snížená",J191,0)</f>
        <v>0</v>
      </c>
      <c r="BG191" s="198">
        <f>IF(N191="zákl. přenesená",J191,0)</f>
        <v>0</v>
      </c>
      <c r="BH191" s="198">
        <f>IF(N191="sníž. přenesená",J191,0)</f>
        <v>0</v>
      </c>
      <c r="BI191" s="198">
        <f>IF(N191="nulová",J191,0)</f>
        <v>0</v>
      </c>
      <c r="BJ191" s="17" t="s">
        <v>85</v>
      </c>
      <c r="BK191" s="198">
        <f>ROUND(I191*H191,2)</f>
        <v>0</v>
      </c>
      <c r="BL191" s="17" t="s">
        <v>243</v>
      </c>
      <c r="BM191" s="197" t="s">
        <v>302</v>
      </c>
    </row>
    <row r="192" spans="1:65" s="13" customFormat="1" ht="11.25">
      <c r="B192" s="206"/>
      <c r="C192" s="207"/>
      <c r="D192" s="199" t="s">
        <v>175</v>
      </c>
      <c r="E192" s="208" t="s">
        <v>1</v>
      </c>
      <c r="F192" s="209" t="s">
        <v>303</v>
      </c>
      <c r="G192" s="207"/>
      <c r="H192" s="210">
        <v>275.39999999999998</v>
      </c>
      <c r="I192" s="211"/>
      <c r="J192" s="207"/>
      <c r="K192" s="207"/>
      <c r="L192" s="212"/>
      <c r="M192" s="213"/>
      <c r="N192" s="214"/>
      <c r="O192" s="214"/>
      <c r="P192" s="214"/>
      <c r="Q192" s="214"/>
      <c r="R192" s="214"/>
      <c r="S192" s="214"/>
      <c r="T192" s="215"/>
      <c r="AT192" s="216" t="s">
        <v>175</v>
      </c>
      <c r="AU192" s="216" t="s">
        <v>87</v>
      </c>
      <c r="AV192" s="13" t="s">
        <v>87</v>
      </c>
      <c r="AW192" s="13" t="s">
        <v>34</v>
      </c>
      <c r="AX192" s="13" t="s">
        <v>85</v>
      </c>
      <c r="AY192" s="216" t="s">
        <v>149</v>
      </c>
    </row>
    <row r="193" spans="1:65" s="2" customFormat="1" ht="16.5" customHeight="1">
      <c r="A193" s="34"/>
      <c r="B193" s="35"/>
      <c r="C193" s="185" t="s">
        <v>304</v>
      </c>
      <c r="D193" s="185" t="s">
        <v>150</v>
      </c>
      <c r="E193" s="186" t="s">
        <v>305</v>
      </c>
      <c r="F193" s="187" t="s">
        <v>306</v>
      </c>
      <c r="G193" s="188" t="s">
        <v>225</v>
      </c>
      <c r="H193" s="189">
        <v>820.2</v>
      </c>
      <c r="I193" s="190"/>
      <c r="J193" s="191">
        <f>ROUND(I193*H193,2)</f>
        <v>0</v>
      </c>
      <c r="K193" s="192"/>
      <c r="L193" s="39"/>
      <c r="M193" s="193" t="s">
        <v>1</v>
      </c>
      <c r="N193" s="194" t="s">
        <v>42</v>
      </c>
      <c r="O193" s="71"/>
      <c r="P193" s="195">
        <f>O193*H193</f>
        <v>0</v>
      </c>
      <c r="Q193" s="195">
        <v>0</v>
      </c>
      <c r="R193" s="195">
        <f>Q193*H193</f>
        <v>0</v>
      </c>
      <c r="S193" s="195">
        <v>1.4999999999999999E-2</v>
      </c>
      <c r="T193" s="196">
        <f>S193*H193</f>
        <v>12.303000000000001</v>
      </c>
      <c r="U193" s="34"/>
      <c r="V193" s="34"/>
      <c r="W193" s="34"/>
      <c r="X193" s="34"/>
      <c r="Y193" s="34"/>
      <c r="Z193" s="34"/>
      <c r="AA193" s="34"/>
      <c r="AB193" s="34"/>
      <c r="AC193" s="34"/>
      <c r="AD193" s="34"/>
      <c r="AE193" s="34"/>
      <c r="AR193" s="197" t="s">
        <v>243</v>
      </c>
      <c r="AT193" s="197" t="s">
        <v>150</v>
      </c>
      <c r="AU193" s="197" t="s">
        <v>87</v>
      </c>
      <c r="AY193" s="17" t="s">
        <v>149</v>
      </c>
      <c r="BE193" s="198">
        <f>IF(N193="základní",J193,0)</f>
        <v>0</v>
      </c>
      <c r="BF193" s="198">
        <f>IF(N193="snížená",J193,0)</f>
        <v>0</v>
      </c>
      <c r="BG193" s="198">
        <f>IF(N193="zákl. přenesená",J193,0)</f>
        <v>0</v>
      </c>
      <c r="BH193" s="198">
        <f>IF(N193="sníž. přenesená",J193,0)</f>
        <v>0</v>
      </c>
      <c r="BI193" s="198">
        <f>IF(N193="nulová",J193,0)</f>
        <v>0</v>
      </c>
      <c r="BJ193" s="17" t="s">
        <v>85</v>
      </c>
      <c r="BK193" s="198">
        <f>ROUND(I193*H193,2)</f>
        <v>0</v>
      </c>
      <c r="BL193" s="17" t="s">
        <v>243</v>
      </c>
      <c r="BM193" s="197" t="s">
        <v>307</v>
      </c>
    </row>
    <row r="194" spans="1:65" s="13" customFormat="1" ht="11.25">
      <c r="B194" s="206"/>
      <c r="C194" s="207"/>
      <c r="D194" s="199" t="s">
        <v>175</v>
      </c>
      <c r="E194" s="208" t="s">
        <v>1</v>
      </c>
      <c r="F194" s="209" t="s">
        <v>308</v>
      </c>
      <c r="G194" s="207"/>
      <c r="H194" s="210">
        <v>475.8</v>
      </c>
      <c r="I194" s="211"/>
      <c r="J194" s="207"/>
      <c r="K194" s="207"/>
      <c r="L194" s="212"/>
      <c r="M194" s="213"/>
      <c r="N194" s="214"/>
      <c r="O194" s="214"/>
      <c r="P194" s="214"/>
      <c r="Q194" s="214"/>
      <c r="R194" s="214"/>
      <c r="S194" s="214"/>
      <c r="T194" s="215"/>
      <c r="AT194" s="216" t="s">
        <v>175</v>
      </c>
      <c r="AU194" s="216" t="s">
        <v>87</v>
      </c>
      <c r="AV194" s="13" t="s">
        <v>87</v>
      </c>
      <c r="AW194" s="13" t="s">
        <v>34</v>
      </c>
      <c r="AX194" s="13" t="s">
        <v>77</v>
      </c>
      <c r="AY194" s="216" t="s">
        <v>149</v>
      </c>
    </row>
    <row r="195" spans="1:65" s="13" customFormat="1" ht="11.25">
      <c r="B195" s="206"/>
      <c r="C195" s="207"/>
      <c r="D195" s="199" t="s">
        <v>175</v>
      </c>
      <c r="E195" s="208" t="s">
        <v>1</v>
      </c>
      <c r="F195" s="209" t="s">
        <v>309</v>
      </c>
      <c r="G195" s="207"/>
      <c r="H195" s="210">
        <v>344.4</v>
      </c>
      <c r="I195" s="211"/>
      <c r="J195" s="207"/>
      <c r="K195" s="207"/>
      <c r="L195" s="212"/>
      <c r="M195" s="213"/>
      <c r="N195" s="214"/>
      <c r="O195" s="214"/>
      <c r="P195" s="214"/>
      <c r="Q195" s="214"/>
      <c r="R195" s="214"/>
      <c r="S195" s="214"/>
      <c r="T195" s="215"/>
      <c r="AT195" s="216" t="s">
        <v>175</v>
      </c>
      <c r="AU195" s="216" t="s">
        <v>87</v>
      </c>
      <c r="AV195" s="13" t="s">
        <v>87</v>
      </c>
      <c r="AW195" s="13" t="s">
        <v>34</v>
      </c>
      <c r="AX195" s="13" t="s">
        <v>77</v>
      </c>
      <c r="AY195" s="216" t="s">
        <v>149</v>
      </c>
    </row>
    <row r="196" spans="1:65" s="14" customFormat="1" ht="11.25">
      <c r="B196" s="217"/>
      <c r="C196" s="218"/>
      <c r="D196" s="199" t="s">
        <v>175</v>
      </c>
      <c r="E196" s="219" t="s">
        <v>1</v>
      </c>
      <c r="F196" s="220" t="s">
        <v>221</v>
      </c>
      <c r="G196" s="218"/>
      <c r="H196" s="221">
        <v>820.2</v>
      </c>
      <c r="I196" s="222"/>
      <c r="J196" s="218"/>
      <c r="K196" s="218"/>
      <c r="L196" s="223"/>
      <c r="M196" s="224"/>
      <c r="N196" s="225"/>
      <c r="O196" s="225"/>
      <c r="P196" s="225"/>
      <c r="Q196" s="225"/>
      <c r="R196" s="225"/>
      <c r="S196" s="225"/>
      <c r="T196" s="226"/>
      <c r="AT196" s="227" t="s">
        <v>175</v>
      </c>
      <c r="AU196" s="227" t="s">
        <v>87</v>
      </c>
      <c r="AV196" s="14" t="s">
        <v>148</v>
      </c>
      <c r="AW196" s="14" t="s">
        <v>34</v>
      </c>
      <c r="AX196" s="14" t="s">
        <v>85</v>
      </c>
      <c r="AY196" s="227" t="s">
        <v>149</v>
      </c>
    </row>
    <row r="197" spans="1:65" s="2" customFormat="1" ht="21.75" customHeight="1">
      <c r="A197" s="34"/>
      <c r="B197" s="35"/>
      <c r="C197" s="185" t="s">
        <v>310</v>
      </c>
      <c r="D197" s="185" t="s">
        <v>150</v>
      </c>
      <c r="E197" s="186" t="s">
        <v>311</v>
      </c>
      <c r="F197" s="187" t="s">
        <v>312</v>
      </c>
      <c r="G197" s="188" t="s">
        <v>225</v>
      </c>
      <c r="H197" s="189">
        <v>526.08000000000004</v>
      </c>
      <c r="I197" s="190"/>
      <c r="J197" s="191">
        <f>ROUND(I197*H197,2)</f>
        <v>0</v>
      </c>
      <c r="K197" s="192"/>
      <c r="L197" s="39"/>
      <c r="M197" s="193" t="s">
        <v>1</v>
      </c>
      <c r="N197" s="194" t="s">
        <v>42</v>
      </c>
      <c r="O197" s="71"/>
      <c r="P197" s="195">
        <f>O197*H197</f>
        <v>0</v>
      </c>
      <c r="Q197" s="195">
        <v>0</v>
      </c>
      <c r="R197" s="195">
        <f>Q197*H197</f>
        <v>0</v>
      </c>
      <c r="S197" s="195">
        <v>0</v>
      </c>
      <c r="T197" s="196">
        <f>S197*H197</f>
        <v>0</v>
      </c>
      <c r="U197" s="34"/>
      <c r="V197" s="34"/>
      <c r="W197" s="34"/>
      <c r="X197" s="34"/>
      <c r="Y197" s="34"/>
      <c r="Z197" s="34"/>
      <c r="AA197" s="34"/>
      <c r="AB197" s="34"/>
      <c r="AC197" s="34"/>
      <c r="AD197" s="34"/>
      <c r="AE197" s="34"/>
      <c r="AR197" s="197" t="s">
        <v>243</v>
      </c>
      <c r="AT197" s="197" t="s">
        <v>150</v>
      </c>
      <c r="AU197" s="197" t="s">
        <v>87</v>
      </c>
      <c r="AY197" s="17" t="s">
        <v>149</v>
      </c>
      <c r="BE197" s="198">
        <f>IF(N197="základní",J197,0)</f>
        <v>0</v>
      </c>
      <c r="BF197" s="198">
        <f>IF(N197="snížená",J197,0)</f>
        <v>0</v>
      </c>
      <c r="BG197" s="198">
        <f>IF(N197="zákl. přenesená",J197,0)</f>
        <v>0</v>
      </c>
      <c r="BH197" s="198">
        <f>IF(N197="sníž. přenesená",J197,0)</f>
        <v>0</v>
      </c>
      <c r="BI197" s="198">
        <f>IF(N197="nulová",J197,0)</f>
        <v>0</v>
      </c>
      <c r="BJ197" s="17" t="s">
        <v>85</v>
      </c>
      <c r="BK197" s="198">
        <f>ROUND(I197*H197,2)</f>
        <v>0</v>
      </c>
      <c r="BL197" s="17" t="s">
        <v>243</v>
      </c>
      <c r="BM197" s="197" t="s">
        <v>313</v>
      </c>
    </row>
    <row r="198" spans="1:65" s="13" customFormat="1" ht="11.25">
      <c r="B198" s="206"/>
      <c r="C198" s="207"/>
      <c r="D198" s="199" t="s">
        <v>175</v>
      </c>
      <c r="E198" s="208" t="s">
        <v>1</v>
      </c>
      <c r="F198" s="209" t="s">
        <v>314</v>
      </c>
      <c r="G198" s="207"/>
      <c r="H198" s="210">
        <v>526.08000000000004</v>
      </c>
      <c r="I198" s="211"/>
      <c r="J198" s="207"/>
      <c r="K198" s="207"/>
      <c r="L198" s="212"/>
      <c r="M198" s="213"/>
      <c r="N198" s="214"/>
      <c r="O198" s="214"/>
      <c r="P198" s="214"/>
      <c r="Q198" s="214"/>
      <c r="R198" s="214"/>
      <c r="S198" s="214"/>
      <c r="T198" s="215"/>
      <c r="AT198" s="216" t="s">
        <v>175</v>
      </c>
      <c r="AU198" s="216" t="s">
        <v>87</v>
      </c>
      <c r="AV198" s="13" t="s">
        <v>87</v>
      </c>
      <c r="AW198" s="13" t="s">
        <v>34</v>
      </c>
      <c r="AX198" s="13" t="s">
        <v>85</v>
      </c>
      <c r="AY198" s="216" t="s">
        <v>149</v>
      </c>
    </row>
    <row r="199" spans="1:65" s="2" customFormat="1" ht="16.5" customHeight="1">
      <c r="A199" s="34"/>
      <c r="B199" s="35"/>
      <c r="C199" s="228" t="s">
        <v>315</v>
      </c>
      <c r="D199" s="228" t="s">
        <v>156</v>
      </c>
      <c r="E199" s="229" t="s">
        <v>316</v>
      </c>
      <c r="F199" s="230" t="s">
        <v>317</v>
      </c>
      <c r="G199" s="231" t="s">
        <v>172</v>
      </c>
      <c r="H199" s="232">
        <v>22.556000000000001</v>
      </c>
      <c r="I199" s="233"/>
      <c r="J199" s="234">
        <f>ROUND(I199*H199,2)</f>
        <v>0</v>
      </c>
      <c r="K199" s="235"/>
      <c r="L199" s="236"/>
      <c r="M199" s="237" t="s">
        <v>1</v>
      </c>
      <c r="N199" s="238" t="s">
        <v>42</v>
      </c>
      <c r="O199" s="71"/>
      <c r="P199" s="195">
        <f>O199*H199</f>
        <v>0</v>
      </c>
      <c r="Q199" s="195">
        <v>0.55000000000000004</v>
      </c>
      <c r="R199" s="195">
        <f>Q199*H199</f>
        <v>12.405800000000001</v>
      </c>
      <c r="S199" s="195">
        <v>0</v>
      </c>
      <c r="T199" s="196">
        <f>S199*H199</f>
        <v>0</v>
      </c>
      <c r="U199" s="34"/>
      <c r="V199" s="34"/>
      <c r="W199" s="34"/>
      <c r="X199" s="34"/>
      <c r="Y199" s="34"/>
      <c r="Z199" s="34"/>
      <c r="AA199" s="34"/>
      <c r="AB199" s="34"/>
      <c r="AC199" s="34"/>
      <c r="AD199" s="34"/>
      <c r="AE199" s="34"/>
      <c r="AR199" s="197" t="s">
        <v>285</v>
      </c>
      <c r="AT199" s="197" t="s">
        <v>156</v>
      </c>
      <c r="AU199" s="197" t="s">
        <v>87</v>
      </c>
      <c r="AY199" s="17" t="s">
        <v>149</v>
      </c>
      <c r="BE199" s="198">
        <f>IF(N199="základní",J199,0)</f>
        <v>0</v>
      </c>
      <c r="BF199" s="198">
        <f>IF(N199="snížená",J199,0)</f>
        <v>0</v>
      </c>
      <c r="BG199" s="198">
        <f>IF(N199="zákl. přenesená",J199,0)</f>
        <v>0</v>
      </c>
      <c r="BH199" s="198">
        <f>IF(N199="sníž. přenesená",J199,0)</f>
        <v>0</v>
      </c>
      <c r="BI199" s="198">
        <f>IF(N199="nulová",J199,0)</f>
        <v>0</v>
      </c>
      <c r="BJ199" s="17" t="s">
        <v>85</v>
      </c>
      <c r="BK199" s="198">
        <f>ROUND(I199*H199,2)</f>
        <v>0</v>
      </c>
      <c r="BL199" s="17" t="s">
        <v>243</v>
      </c>
      <c r="BM199" s="197" t="s">
        <v>318</v>
      </c>
    </row>
    <row r="200" spans="1:65" s="13" customFormat="1" ht="11.25">
      <c r="B200" s="206"/>
      <c r="C200" s="207"/>
      <c r="D200" s="199" t="s">
        <v>175</v>
      </c>
      <c r="E200" s="208" t="s">
        <v>1</v>
      </c>
      <c r="F200" s="209" t="s">
        <v>319</v>
      </c>
      <c r="G200" s="207"/>
      <c r="H200" s="210">
        <v>20.504999999999999</v>
      </c>
      <c r="I200" s="211"/>
      <c r="J200" s="207"/>
      <c r="K200" s="207"/>
      <c r="L200" s="212"/>
      <c r="M200" s="213"/>
      <c r="N200" s="214"/>
      <c r="O200" s="214"/>
      <c r="P200" s="214"/>
      <c r="Q200" s="214"/>
      <c r="R200" s="214"/>
      <c r="S200" s="214"/>
      <c r="T200" s="215"/>
      <c r="AT200" s="216" t="s">
        <v>175</v>
      </c>
      <c r="AU200" s="216" t="s">
        <v>87</v>
      </c>
      <c r="AV200" s="13" t="s">
        <v>87</v>
      </c>
      <c r="AW200" s="13" t="s">
        <v>34</v>
      </c>
      <c r="AX200" s="13" t="s">
        <v>85</v>
      </c>
      <c r="AY200" s="216" t="s">
        <v>149</v>
      </c>
    </row>
    <row r="201" spans="1:65" s="13" customFormat="1" ht="11.25">
      <c r="B201" s="206"/>
      <c r="C201" s="207"/>
      <c r="D201" s="199" t="s">
        <v>175</v>
      </c>
      <c r="E201" s="207"/>
      <c r="F201" s="209" t="s">
        <v>320</v>
      </c>
      <c r="G201" s="207"/>
      <c r="H201" s="210">
        <v>22.556000000000001</v>
      </c>
      <c r="I201" s="211"/>
      <c r="J201" s="207"/>
      <c r="K201" s="207"/>
      <c r="L201" s="212"/>
      <c r="M201" s="213"/>
      <c r="N201" s="214"/>
      <c r="O201" s="214"/>
      <c r="P201" s="214"/>
      <c r="Q201" s="214"/>
      <c r="R201" s="214"/>
      <c r="S201" s="214"/>
      <c r="T201" s="215"/>
      <c r="AT201" s="216" t="s">
        <v>175</v>
      </c>
      <c r="AU201" s="216" t="s">
        <v>87</v>
      </c>
      <c r="AV201" s="13" t="s">
        <v>87</v>
      </c>
      <c r="AW201" s="13" t="s">
        <v>4</v>
      </c>
      <c r="AX201" s="13" t="s">
        <v>85</v>
      </c>
      <c r="AY201" s="216" t="s">
        <v>149</v>
      </c>
    </row>
    <row r="202" spans="1:65" s="2" customFormat="1" ht="21.75" customHeight="1">
      <c r="A202" s="34"/>
      <c r="B202" s="35"/>
      <c r="C202" s="185" t="s">
        <v>321</v>
      </c>
      <c r="D202" s="185" t="s">
        <v>150</v>
      </c>
      <c r="E202" s="186" t="s">
        <v>322</v>
      </c>
      <c r="F202" s="187" t="s">
        <v>323</v>
      </c>
      <c r="G202" s="188" t="s">
        <v>225</v>
      </c>
      <c r="H202" s="189">
        <v>294.12</v>
      </c>
      <c r="I202" s="190"/>
      <c r="J202" s="191">
        <f>ROUND(I202*H202,2)</f>
        <v>0</v>
      </c>
      <c r="K202" s="192"/>
      <c r="L202" s="39"/>
      <c r="M202" s="193" t="s">
        <v>1</v>
      </c>
      <c r="N202" s="194" t="s">
        <v>42</v>
      </c>
      <c r="O202" s="71"/>
      <c r="P202" s="195">
        <f>O202*H202</f>
        <v>0</v>
      </c>
      <c r="Q202" s="195">
        <v>0</v>
      </c>
      <c r="R202" s="195">
        <f>Q202*H202</f>
        <v>0</v>
      </c>
      <c r="S202" s="195">
        <v>0</v>
      </c>
      <c r="T202" s="196">
        <f>S202*H202</f>
        <v>0</v>
      </c>
      <c r="U202" s="34"/>
      <c r="V202" s="34"/>
      <c r="W202" s="34"/>
      <c r="X202" s="34"/>
      <c r="Y202" s="34"/>
      <c r="Z202" s="34"/>
      <c r="AA202" s="34"/>
      <c r="AB202" s="34"/>
      <c r="AC202" s="34"/>
      <c r="AD202" s="34"/>
      <c r="AE202" s="34"/>
      <c r="AR202" s="197" t="s">
        <v>243</v>
      </c>
      <c r="AT202" s="197" t="s">
        <v>150</v>
      </c>
      <c r="AU202" s="197" t="s">
        <v>87</v>
      </c>
      <c r="AY202" s="17" t="s">
        <v>149</v>
      </c>
      <c r="BE202" s="198">
        <f>IF(N202="základní",J202,0)</f>
        <v>0</v>
      </c>
      <c r="BF202" s="198">
        <f>IF(N202="snížená",J202,0)</f>
        <v>0</v>
      </c>
      <c r="BG202" s="198">
        <f>IF(N202="zákl. přenesená",J202,0)</f>
        <v>0</v>
      </c>
      <c r="BH202" s="198">
        <f>IF(N202="sníž. přenesená",J202,0)</f>
        <v>0</v>
      </c>
      <c r="BI202" s="198">
        <f>IF(N202="nulová",J202,0)</f>
        <v>0</v>
      </c>
      <c r="BJ202" s="17" t="s">
        <v>85</v>
      </c>
      <c r="BK202" s="198">
        <f>ROUND(I202*H202,2)</f>
        <v>0</v>
      </c>
      <c r="BL202" s="17" t="s">
        <v>243</v>
      </c>
      <c r="BM202" s="197" t="s">
        <v>324</v>
      </c>
    </row>
    <row r="203" spans="1:65" s="13" customFormat="1" ht="11.25">
      <c r="B203" s="206"/>
      <c r="C203" s="207"/>
      <c r="D203" s="199" t="s">
        <v>175</v>
      </c>
      <c r="E203" s="208" t="s">
        <v>1</v>
      </c>
      <c r="F203" s="209" t="s">
        <v>325</v>
      </c>
      <c r="G203" s="207"/>
      <c r="H203" s="210">
        <v>204.12</v>
      </c>
      <c r="I203" s="211"/>
      <c r="J203" s="207"/>
      <c r="K203" s="207"/>
      <c r="L203" s="212"/>
      <c r="M203" s="213"/>
      <c r="N203" s="214"/>
      <c r="O203" s="214"/>
      <c r="P203" s="214"/>
      <c r="Q203" s="214"/>
      <c r="R203" s="214"/>
      <c r="S203" s="214"/>
      <c r="T203" s="215"/>
      <c r="AT203" s="216" t="s">
        <v>175</v>
      </c>
      <c r="AU203" s="216" t="s">
        <v>87</v>
      </c>
      <c r="AV203" s="13" t="s">
        <v>87</v>
      </c>
      <c r="AW203" s="13" t="s">
        <v>34</v>
      </c>
      <c r="AX203" s="13" t="s">
        <v>77</v>
      </c>
      <c r="AY203" s="216" t="s">
        <v>149</v>
      </c>
    </row>
    <row r="204" spans="1:65" s="13" customFormat="1" ht="11.25">
      <c r="B204" s="206"/>
      <c r="C204" s="207"/>
      <c r="D204" s="199" t="s">
        <v>175</v>
      </c>
      <c r="E204" s="208" t="s">
        <v>1</v>
      </c>
      <c r="F204" s="209" t="s">
        <v>326</v>
      </c>
      <c r="G204" s="207"/>
      <c r="H204" s="210">
        <v>90</v>
      </c>
      <c r="I204" s="211"/>
      <c r="J204" s="207"/>
      <c r="K204" s="207"/>
      <c r="L204" s="212"/>
      <c r="M204" s="213"/>
      <c r="N204" s="214"/>
      <c r="O204" s="214"/>
      <c r="P204" s="214"/>
      <c r="Q204" s="214"/>
      <c r="R204" s="214"/>
      <c r="S204" s="214"/>
      <c r="T204" s="215"/>
      <c r="AT204" s="216" t="s">
        <v>175</v>
      </c>
      <c r="AU204" s="216" t="s">
        <v>87</v>
      </c>
      <c r="AV204" s="13" t="s">
        <v>87</v>
      </c>
      <c r="AW204" s="13" t="s">
        <v>34</v>
      </c>
      <c r="AX204" s="13" t="s">
        <v>77</v>
      </c>
      <c r="AY204" s="216" t="s">
        <v>149</v>
      </c>
    </row>
    <row r="205" spans="1:65" s="14" customFormat="1" ht="11.25">
      <c r="B205" s="217"/>
      <c r="C205" s="218"/>
      <c r="D205" s="199" t="s">
        <v>175</v>
      </c>
      <c r="E205" s="219" t="s">
        <v>1</v>
      </c>
      <c r="F205" s="220" t="s">
        <v>221</v>
      </c>
      <c r="G205" s="218"/>
      <c r="H205" s="221">
        <v>294.12</v>
      </c>
      <c r="I205" s="222"/>
      <c r="J205" s="218"/>
      <c r="K205" s="218"/>
      <c r="L205" s="223"/>
      <c r="M205" s="224"/>
      <c r="N205" s="225"/>
      <c r="O205" s="225"/>
      <c r="P205" s="225"/>
      <c r="Q205" s="225"/>
      <c r="R205" s="225"/>
      <c r="S205" s="225"/>
      <c r="T205" s="226"/>
      <c r="AT205" s="227" t="s">
        <v>175</v>
      </c>
      <c r="AU205" s="227" t="s">
        <v>87</v>
      </c>
      <c r="AV205" s="14" t="s">
        <v>148</v>
      </c>
      <c r="AW205" s="14" t="s">
        <v>34</v>
      </c>
      <c r="AX205" s="14" t="s">
        <v>85</v>
      </c>
      <c r="AY205" s="227" t="s">
        <v>149</v>
      </c>
    </row>
    <row r="206" spans="1:65" s="2" customFormat="1" ht="16.5" customHeight="1">
      <c r="A206" s="34"/>
      <c r="B206" s="35"/>
      <c r="C206" s="228" t="s">
        <v>285</v>
      </c>
      <c r="D206" s="228" t="s">
        <v>156</v>
      </c>
      <c r="E206" s="229" t="s">
        <v>327</v>
      </c>
      <c r="F206" s="230" t="s">
        <v>328</v>
      </c>
      <c r="G206" s="231" t="s">
        <v>225</v>
      </c>
      <c r="H206" s="232">
        <v>323.53199999999998</v>
      </c>
      <c r="I206" s="233"/>
      <c r="J206" s="234">
        <f>ROUND(I206*H206,2)</f>
        <v>0</v>
      </c>
      <c r="K206" s="235"/>
      <c r="L206" s="236"/>
      <c r="M206" s="237" t="s">
        <v>1</v>
      </c>
      <c r="N206" s="238" t="s">
        <v>42</v>
      </c>
      <c r="O206" s="71"/>
      <c r="P206" s="195">
        <f>O206*H206</f>
        <v>0</v>
      </c>
      <c r="Q206" s="195">
        <v>1.176E-2</v>
      </c>
      <c r="R206" s="195">
        <f>Q206*H206</f>
        <v>3.8047363199999995</v>
      </c>
      <c r="S206" s="195">
        <v>0</v>
      </c>
      <c r="T206" s="196">
        <f>S206*H206</f>
        <v>0</v>
      </c>
      <c r="U206" s="34"/>
      <c r="V206" s="34"/>
      <c r="W206" s="34"/>
      <c r="X206" s="34"/>
      <c r="Y206" s="34"/>
      <c r="Z206" s="34"/>
      <c r="AA206" s="34"/>
      <c r="AB206" s="34"/>
      <c r="AC206" s="34"/>
      <c r="AD206" s="34"/>
      <c r="AE206" s="34"/>
      <c r="AR206" s="197" t="s">
        <v>285</v>
      </c>
      <c r="AT206" s="197" t="s">
        <v>156</v>
      </c>
      <c r="AU206" s="197" t="s">
        <v>87</v>
      </c>
      <c r="AY206" s="17" t="s">
        <v>149</v>
      </c>
      <c r="BE206" s="198">
        <f>IF(N206="základní",J206,0)</f>
        <v>0</v>
      </c>
      <c r="BF206" s="198">
        <f>IF(N206="snížená",J206,0)</f>
        <v>0</v>
      </c>
      <c r="BG206" s="198">
        <f>IF(N206="zákl. přenesená",J206,0)</f>
        <v>0</v>
      </c>
      <c r="BH206" s="198">
        <f>IF(N206="sníž. přenesená",J206,0)</f>
        <v>0</v>
      </c>
      <c r="BI206" s="198">
        <f>IF(N206="nulová",J206,0)</f>
        <v>0</v>
      </c>
      <c r="BJ206" s="17" t="s">
        <v>85</v>
      </c>
      <c r="BK206" s="198">
        <f>ROUND(I206*H206,2)</f>
        <v>0</v>
      </c>
      <c r="BL206" s="17" t="s">
        <v>243</v>
      </c>
      <c r="BM206" s="197" t="s">
        <v>329</v>
      </c>
    </row>
    <row r="207" spans="1:65" s="13" customFormat="1" ht="11.25">
      <c r="B207" s="206"/>
      <c r="C207" s="207"/>
      <c r="D207" s="199" t="s">
        <v>175</v>
      </c>
      <c r="E207" s="207"/>
      <c r="F207" s="209" t="s">
        <v>330</v>
      </c>
      <c r="G207" s="207"/>
      <c r="H207" s="210">
        <v>323.53199999999998</v>
      </c>
      <c r="I207" s="211"/>
      <c r="J207" s="207"/>
      <c r="K207" s="207"/>
      <c r="L207" s="212"/>
      <c r="M207" s="213"/>
      <c r="N207" s="214"/>
      <c r="O207" s="214"/>
      <c r="P207" s="214"/>
      <c r="Q207" s="214"/>
      <c r="R207" s="214"/>
      <c r="S207" s="214"/>
      <c r="T207" s="215"/>
      <c r="AT207" s="216" t="s">
        <v>175</v>
      </c>
      <c r="AU207" s="216" t="s">
        <v>87</v>
      </c>
      <c r="AV207" s="13" t="s">
        <v>87</v>
      </c>
      <c r="AW207" s="13" t="s">
        <v>4</v>
      </c>
      <c r="AX207" s="13" t="s">
        <v>85</v>
      </c>
      <c r="AY207" s="216" t="s">
        <v>149</v>
      </c>
    </row>
    <row r="208" spans="1:65" s="2" customFormat="1" ht="33" customHeight="1">
      <c r="A208" s="34"/>
      <c r="B208" s="35"/>
      <c r="C208" s="185" t="s">
        <v>331</v>
      </c>
      <c r="D208" s="185" t="s">
        <v>150</v>
      </c>
      <c r="E208" s="186" t="s">
        <v>332</v>
      </c>
      <c r="F208" s="187" t="s">
        <v>333</v>
      </c>
      <c r="G208" s="188" t="s">
        <v>225</v>
      </c>
      <c r="H208" s="189">
        <v>18.2</v>
      </c>
      <c r="I208" s="190"/>
      <c r="J208" s="191">
        <f>ROUND(I208*H208,2)</f>
        <v>0</v>
      </c>
      <c r="K208" s="192"/>
      <c r="L208" s="39"/>
      <c r="M208" s="193" t="s">
        <v>1</v>
      </c>
      <c r="N208" s="194" t="s">
        <v>42</v>
      </c>
      <c r="O208" s="71"/>
      <c r="P208" s="195">
        <f>O208*H208</f>
        <v>0</v>
      </c>
      <c r="Q208" s="195">
        <v>0</v>
      </c>
      <c r="R208" s="195">
        <f>Q208*H208</f>
        <v>0</v>
      </c>
      <c r="S208" s="195">
        <v>1.4999999999999999E-2</v>
      </c>
      <c r="T208" s="196">
        <f>S208*H208</f>
        <v>0.27299999999999996</v>
      </c>
      <c r="U208" s="34"/>
      <c r="V208" s="34"/>
      <c r="W208" s="34"/>
      <c r="X208" s="34"/>
      <c r="Y208" s="34"/>
      <c r="Z208" s="34"/>
      <c r="AA208" s="34"/>
      <c r="AB208" s="34"/>
      <c r="AC208" s="34"/>
      <c r="AD208" s="34"/>
      <c r="AE208" s="34"/>
      <c r="AR208" s="197" t="s">
        <v>243</v>
      </c>
      <c r="AT208" s="197" t="s">
        <v>150</v>
      </c>
      <c r="AU208" s="197" t="s">
        <v>87</v>
      </c>
      <c r="AY208" s="17" t="s">
        <v>149</v>
      </c>
      <c r="BE208" s="198">
        <f>IF(N208="základní",J208,0)</f>
        <v>0</v>
      </c>
      <c r="BF208" s="198">
        <f>IF(N208="snížená",J208,0)</f>
        <v>0</v>
      </c>
      <c r="BG208" s="198">
        <f>IF(N208="zákl. přenesená",J208,0)</f>
        <v>0</v>
      </c>
      <c r="BH208" s="198">
        <f>IF(N208="sníž. přenesená",J208,0)</f>
        <v>0</v>
      </c>
      <c r="BI208" s="198">
        <f>IF(N208="nulová",J208,0)</f>
        <v>0</v>
      </c>
      <c r="BJ208" s="17" t="s">
        <v>85</v>
      </c>
      <c r="BK208" s="198">
        <f>ROUND(I208*H208,2)</f>
        <v>0</v>
      </c>
      <c r="BL208" s="17" t="s">
        <v>243</v>
      </c>
      <c r="BM208" s="197" t="s">
        <v>334</v>
      </c>
    </row>
    <row r="209" spans="1:65" s="13" customFormat="1" ht="11.25">
      <c r="B209" s="206"/>
      <c r="C209" s="207"/>
      <c r="D209" s="199" t="s">
        <v>175</v>
      </c>
      <c r="E209" s="208" t="s">
        <v>1</v>
      </c>
      <c r="F209" s="209" t="s">
        <v>335</v>
      </c>
      <c r="G209" s="207"/>
      <c r="H209" s="210">
        <v>18.2</v>
      </c>
      <c r="I209" s="211"/>
      <c r="J209" s="207"/>
      <c r="K209" s="207"/>
      <c r="L209" s="212"/>
      <c r="M209" s="213"/>
      <c r="N209" s="214"/>
      <c r="O209" s="214"/>
      <c r="P209" s="214"/>
      <c r="Q209" s="214"/>
      <c r="R209" s="214"/>
      <c r="S209" s="214"/>
      <c r="T209" s="215"/>
      <c r="AT209" s="216" t="s">
        <v>175</v>
      </c>
      <c r="AU209" s="216" t="s">
        <v>87</v>
      </c>
      <c r="AV209" s="13" t="s">
        <v>87</v>
      </c>
      <c r="AW209" s="13" t="s">
        <v>34</v>
      </c>
      <c r="AX209" s="13" t="s">
        <v>85</v>
      </c>
      <c r="AY209" s="216" t="s">
        <v>149</v>
      </c>
    </row>
    <row r="210" spans="1:65" s="2" customFormat="1" ht="44.25" customHeight="1">
      <c r="A210" s="34"/>
      <c r="B210" s="35"/>
      <c r="C210" s="185" t="s">
        <v>336</v>
      </c>
      <c r="D210" s="185" t="s">
        <v>150</v>
      </c>
      <c r="E210" s="186" t="s">
        <v>337</v>
      </c>
      <c r="F210" s="187" t="s">
        <v>338</v>
      </c>
      <c r="G210" s="188" t="s">
        <v>225</v>
      </c>
      <c r="H210" s="189">
        <v>18.2</v>
      </c>
      <c r="I210" s="190"/>
      <c r="J210" s="191">
        <f>ROUND(I210*H210,2)</f>
        <v>0</v>
      </c>
      <c r="K210" s="192"/>
      <c r="L210" s="39"/>
      <c r="M210" s="193" t="s">
        <v>1</v>
      </c>
      <c r="N210" s="194" t="s">
        <v>42</v>
      </c>
      <c r="O210" s="71"/>
      <c r="P210" s="195">
        <f>O210*H210</f>
        <v>0</v>
      </c>
      <c r="Q210" s="195">
        <v>0</v>
      </c>
      <c r="R210" s="195">
        <f>Q210*H210</f>
        <v>0</v>
      </c>
      <c r="S210" s="195">
        <v>0</v>
      </c>
      <c r="T210" s="196">
        <f>S210*H210</f>
        <v>0</v>
      </c>
      <c r="U210" s="34"/>
      <c r="V210" s="34"/>
      <c r="W210" s="34"/>
      <c r="X210" s="34"/>
      <c r="Y210" s="34"/>
      <c r="Z210" s="34"/>
      <c r="AA210" s="34"/>
      <c r="AB210" s="34"/>
      <c r="AC210" s="34"/>
      <c r="AD210" s="34"/>
      <c r="AE210" s="34"/>
      <c r="AR210" s="197" t="s">
        <v>243</v>
      </c>
      <c r="AT210" s="197" t="s">
        <v>150</v>
      </c>
      <c r="AU210" s="197" t="s">
        <v>87</v>
      </c>
      <c r="AY210" s="17" t="s">
        <v>149</v>
      </c>
      <c r="BE210" s="198">
        <f>IF(N210="základní",J210,0)</f>
        <v>0</v>
      </c>
      <c r="BF210" s="198">
        <f>IF(N210="snížená",J210,0)</f>
        <v>0</v>
      </c>
      <c r="BG210" s="198">
        <f>IF(N210="zákl. přenesená",J210,0)</f>
        <v>0</v>
      </c>
      <c r="BH210" s="198">
        <f>IF(N210="sníž. přenesená",J210,0)</f>
        <v>0</v>
      </c>
      <c r="BI210" s="198">
        <f>IF(N210="nulová",J210,0)</f>
        <v>0</v>
      </c>
      <c r="BJ210" s="17" t="s">
        <v>85</v>
      </c>
      <c r="BK210" s="198">
        <f>ROUND(I210*H210,2)</f>
        <v>0</v>
      </c>
      <c r="BL210" s="17" t="s">
        <v>243</v>
      </c>
      <c r="BM210" s="197" t="s">
        <v>339</v>
      </c>
    </row>
    <row r="211" spans="1:65" s="2" customFormat="1" ht="33" customHeight="1">
      <c r="A211" s="34"/>
      <c r="B211" s="35"/>
      <c r="C211" s="228" t="s">
        <v>340</v>
      </c>
      <c r="D211" s="228" t="s">
        <v>156</v>
      </c>
      <c r="E211" s="229" t="s">
        <v>341</v>
      </c>
      <c r="F211" s="230" t="s">
        <v>342</v>
      </c>
      <c r="G211" s="231" t="s">
        <v>172</v>
      </c>
      <c r="H211" s="232">
        <v>1.2010000000000001</v>
      </c>
      <c r="I211" s="233"/>
      <c r="J211" s="234">
        <f>ROUND(I211*H211,2)</f>
        <v>0</v>
      </c>
      <c r="K211" s="235"/>
      <c r="L211" s="236"/>
      <c r="M211" s="237" t="s">
        <v>1</v>
      </c>
      <c r="N211" s="238" t="s">
        <v>42</v>
      </c>
      <c r="O211" s="71"/>
      <c r="P211" s="195">
        <f>O211*H211</f>
        <v>0</v>
      </c>
      <c r="Q211" s="195">
        <v>0.55000000000000004</v>
      </c>
      <c r="R211" s="195">
        <f>Q211*H211</f>
        <v>0.66055000000000008</v>
      </c>
      <c r="S211" s="195">
        <v>0</v>
      </c>
      <c r="T211" s="196">
        <f>S211*H211</f>
        <v>0</v>
      </c>
      <c r="U211" s="34"/>
      <c r="V211" s="34"/>
      <c r="W211" s="34"/>
      <c r="X211" s="34"/>
      <c r="Y211" s="34"/>
      <c r="Z211" s="34"/>
      <c r="AA211" s="34"/>
      <c r="AB211" s="34"/>
      <c r="AC211" s="34"/>
      <c r="AD211" s="34"/>
      <c r="AE211" s="34"/>
      <c r="AR211" s="197" t="s">
        <v>285</v>
      </c>
      <c r="AT211" s="197" t="s">
        <v>156</v>
      </c>
      <c r="AU211" s="197" t="s">
        <v>87</v>
      </c>
      <c r="AY211" s="17" t="s">
        <v>149</v>
      </c>
      <c r="BE211" s="198">
        <f>IF(N211="základní",J211,0)</f>
        <v>0</v>
      </c>
      <c r="BF211" s="198">
        <f>IF(N211="snížená",J211,0)</f>
        <v>0</v>
      </c>
      <c r="BG211" s="198">
        <f>IF(N211="zákl. přenesená",J211,0)</f>
        <v>0</v>
      </c>
      <c r="BH211" s="198">
        <f>IF(N211="sníž. přenesená",J211,0)</f>
        <v>0</v>
      </c>
      <c r="BI211" s="198">
        <f>IF(N211="nulová",J211,0)</f>
        <v>0</v>
      </c>
      <c r="BJ211" s="17" t="s">
        <v>85</v>
      </c>
      <c r="BK211" s="198">
        <f>ROUND(I211*H211,2)</f>
        <v>0</v>
      </c>
      <c r="BL211" s="17" t="s">
        <v>243</v>
      </c>
      <c r="BM211" s="197" t="s">
        <v>343</v>
      </c>
    </row>
    <row r="212" spans="1:65" s="13" customFormat="1" ht="11.25">
      <c r="B212" s="206"/>
      <c r="C212" s="207"/>
      <c r="D212" s="199" t="s">
        <v>175</v>
      </c>
      <c r="E212" s="208" t="s">
        <v>1</v>
      </c>
      <c r="F212" s="209" t="s">
        <v>344</v>
      </c>
      <c r="G212" s="207"/>
      <c r="H212" s="210">
        <v>1.0920000000000001</v>
      </c>
      <c r="I212" s="211"/>
      <c r="J212" s="207"/>
      <c r="K212" s="207"/>
      <c r="L212" s="212"/>
      <c r="M212" s="213"/>
      <c r="N212" s="214"/>
      <c r="O212" s="214"/>
      <c r="P212" s="214"/>
      <c r="Q212" s="214"/>
      <c r="R212" s="214"/>
      <c r="S212" s="214"/>
      <c r="T212" s="215"/>
      <c r="AT212" s="216" t="s">
        <v>175</v>
      </c>
      <c r="AU212" s="216" t="s">
        <v>87</v>
      </c>
      <c r="AV212" s="13" t="s">
        <v>87</v>
      </c>
      <c r="AW212" s="13" t="s">
        <v>34</v>
      </c>
      <c r="AX212" s="13" t="s">
        <v>85</v>
      </c>
      <c r="AY212" s="216" t="s">
        <v>149</v>
      </c>
    </row>
    <row r="213" spans="1:65" s="13" customFormat="1" ht="11.25">
      <c r="B213" s="206"/>
      <c r="C213" s="207"/>
      <c r="D213" s="199" t="s">
        <v>175</v>
      </c>
      <c r="E213" s="207"/>
      <c r="F213" s="209" t="s">
        <v>345</v>
      </c>
      <c r="G213" s="207"/>
      <c r="H213" s="210">
        <v>1.2010000000000001</v>
      </c>
      <c r="I213" s="211"/>
      <c r="J213" s="207"/>
      <c r="K213" s="207"/>
      <c r="L213" s="212"/>
      <c r="M213" s="213"/>
      <c r="N213" s="214"/>
      <c r="O213" s="214"/>
      <c r="P213" s="214"/>
      <c r="Q213" s="214"/>
      <c r="R213" s="214"/>
      <c r="S213" s="214"/>
      <c r="T213" s="215"/>
      <c r="AT213" s="216" t="s">
        <v>175</v>
      </c>
      <c r="AU213" s="216" t="s">
        <v>87</v>
      </c>
      <c r="AV213" s="13" t="s">
        <v>87</v>
      </c>
      <c r="AW213" s="13" t="s">
        <v>4</v>
      </c>
      <c r="AX213" s="13" t="s">
        <v>85</v>
      </c>
      <c r="AY213" s="216" t="s">
        <v>149</v>
      </c>
    </row>
    <row r="214" spans="1:65" s="2" customFormat="1" ht="33" customHeight="1">
      <c r="A214" s="34"/>
      <c r="B214" s="35"/>
      <c r="C214" s="185" t="s">
        <v>346</v>
      </c>
      <c r="D214" s="185" t="s">
        <v>150</v>
      </c>
      <c r="E214" s="186" t="s">
        <v>347</v>
      </c>
      <c r="F214" s="187" t="s">
        <v>348</v>
      </c>
      <c r="G214" s="188" t="s">
        <v>172</v>
      </c>
      <c r="H214" s="189">
        <v>31.844999999999999</v>
      </c>
      <c r="I214" s="190"/>
      <c r="J214" s="191">
        <f>ROUND(I214*H214,2)</f>
        <v>0</v>
      </c>
      <c r="K214" s="192"/>
      <c r="L214" s="39"/>
      <c r="M214" s="193" t="s">
        <v>1</v>
      </c>
      <c r="N214" s="194" t="s">
        <v>42</v>
      </c>
      <c r="O214" s="71"/>
      <c r="P214" s="195">
        <f>O214*H214</f>
        <v>0</v>
      </c>
      <c r="Q214" s="195">
        <v>1.89E-3</v>
      </c>
      <c r="R214" s="195">
        <f>Q214*H214</f>
        <v>6.0187049999999999E-2</v>
      </c>
      <c r="S214" s="195">
        <v>0</v>
      </c>
      <c r="T214" s="196">
        <f>S214*H214</f>
        <v>0</v>
      </c>
      <c r="U214" s="34"/>
      <c r="V214" s="34"/>
      <c r="W214" s="34"/>
      <c r="X214" s="34"/>
      <c r="Y214" s="34"/>
      <c r="Z214" s="34"/>
      <c r="AA214" s="34"/>
      <c r="AB214" s="34"/>
      <c r="AC214" s="34"/>
      <c r="AD214" s="34"/>
      <c r="AE214" s="34"/>
      <c r="AR214" s="197" t="s">
        <v>243</v>
      </c>
      <c r="AT214" s="197" t="s">
        <v>150</v>
      </c>
      <c r="AU214" s="197" t="s">
        <v>87</v>
      </c>
      <c r="AY214" s="17" t="s">
        <v>149</v>
      </c>
      <c r="BE214" s="198">
        <f>IF(N214="základní",J214,0)</f>
        <v>0</v>
      </c>
      <c r="BF214" s="198">
        <f>IF(N214="snížená",J214,0)</f>
        <v>0</v>
      </c>
      <c r="BG214" s="198">
        <f>IF(N214="zákl. přenesená",J214,0)</f>
        <v>0</v>
      </c>
      <c r="BH214" s="198">
        <f>IF(N214="sníž. přenesená",J214,0)</f>
        <v>0</v>
      </c>
      <c r="BI214" s="198">
        <f>IF(N214="nulová",J214,0)</f>
        <v>0</v>
      </c>
      <c r="BJ214" s="17" t="s">
        <v>85</v>
      </c>
      <c r="BK214" s="198">
        <f>ROUND(I214*H214,2)</f>
        <v>0</v>
      </c>
      <c r="BL214" s="17" t="s">
        <v>243</v>
      </c>
      <c r="BM214" s="197" t="s">
        <v>349</v>
      </c>
    </row>
    <row r="215" spans="1:65" s="13" customFormat="1" ht="11.25">
      <c r="B215" s="206"/>
      <c r="C215" s="207"/>
      <c r="D215" s="199" t="s">
        <v>175</v>
      </c>
      <c r="E215" s="208" t="s">
        <v>1</v>
      </c>
      <c r="F215" s="209" t="s">
        <v>350</v>
      </c>
      <c r="G215" s="207"/>
      <c r="H215" s="210">
        <v>31.844999999999999</v>
      </c>
      <c r="I215" s="211"/>
      <c r="J215" s="207"/>
      <c r="K215" s="207"/>
      <c r="L215" s="212"/>
      <c r="M215" s="213"/>
      <c r="N215" s="214"/>
      <c r="O215" s="214"/>
      <c r="P215" s="214"/>
      <c r="Q215" s="214"/>
      <c r="R215" s="214"/>
      <c r="S215" s="214"/>
      <c r="T215" s="215"/>
      <c r="AT215" s="216" t="s">
        <v>175</v>
      </c>
      <c r="AU215" s="216" t="s">
        <v>87</v>
      </c>
      <c r="AV215" s="13" t="s">
        <v>87</v>
      </c>
      <c r="AW215" s="13" t="s">
        <v>34</v>
      </c>
      <c r="AX215" s="13" t="s">
        <v>85</v>
      </c>
      <c r="AY215" s="216" t="s">
        <v>149</v>
      </c>
    </row>
    <row r="216" spans="1:65" s="2" customFormat="1" ht="21.75" customHeight="1">
      <c r="A216" s="34"/>
      <c r="B216" s="35"/>
      <c r="C216" s="185" t="s">
        <v>351</v>
      </c>
      <c r="D216" s="185" t="s">
        <v>150</v>
      </c>
      <c r="E216" s="186" t="s">
        <v>352</v>
      </c>
      <c r="F216" s="187" t="s">
        <v>353</v>
      </c>
      <c r="G216" s="188" t="s">
        <v>225</v>
      </c>
      <c r="H216" s="189">
        <v>820.2</v>
      </c>
      <c r="I216" s="190"/>
      <c r="J216" s="191">
        <f>ROUND(I216*H216,2)</f>
        <v>0</v>
      </c>
      <c r="K216" s="192"/>
      <c r="L216" s="39"/>
      <c r="M216" s="193" t="s">
        <v>1</v>
      </c>
      <c r="N216" s="194" t="s">
        <v>42</v>
      </c>
      <c r="O216" s="71"/>
      <c r="P216" s="195">
        <f>O216*H216</f>
        <v>0</v>
      </c>
      <c r="Q216" s="195">
        <v>0</v>
      </c>
      <c r="R216" s="195">
        <f>Q216*H216</f>
        <v>0</v>
      </c>
      <c r="S216" s="195">
        <v>0</v>
      </c>
      <c r="T216" s="196">
        <f>S216*H216</f>
        <v>0</v>
      </c>
      <c r="U216" s="34"/>
      <c r="V216" s="34"/>
      <c r="W216" s="34"/>
      <c r="X216" s="34"/>
      <c r="Y216" s="34"/>
      <c r="Z216" s="34"/>
      <c r="AA216" s="34"/>
      <c r="AB216" s="34"/>
      <c r="AC216" s="34"/>
      <c r="AD216" s="34"/>
      <c r="AE216" s="34"/>
      <c r="AR216" s="197" t="s">
        <v>243</v>
      </c>
      <c r="AT216" s="197" t="s">
        <v>150</v>
      </c>
      <c r="AU216" s="197" t="s">
        <v>87</v>
      </c>
      <c r="AY216" s="17" t="s">
        <v>149</v>
      </c>
      <c r="BE216" s="198">
        <f>IF(N216="základní",J216,0)</f>
        <v>0</v>
      </c>
      <c r="BF216" s="198">
        <f>IF(N216="snížená",J216,0)</f>
        <v>0</v>
      </c>
      <c r="BG216" s="198">
        <f>IF(N216="zákl. přenesená",J216,0)</f>
        <v>0</v>
      </c>
      <c r="BH216" s="198">
        <f>IF(N216="sníž. přenesená",J216,0)</f>
        <v>0</v>
      </c>
      <c r="BI216" s="198">
        <f>IF(N216="nulová",J216,0)</f>
        <v>0</v>
      </c>
      <c r="BJ216" s="17" t="s">
        <v>85</v>
      </c>
      <c r="BK216" s="198">
        <f>ROUND(I216*H216,2)</f>
        <v>0</v>
      </c>
      <c r="BL216" s="17" t="s">
        <v>243</v>
      </c>
      <c r="BM216" s="197" t="s">
        <v>354</v>
      </c>
    </row>
    <row r="217" spans="1:65" s="2" customFormat="1" ht="21.75" customHeight="1">
      <c r="A217" s="34"/>
      <c r="B217" s="35"/>
      <c r="C217" s="228" t="s">
        <v>355</v>
      </c>
      <c r="D217" s="228" t="s">
        <v>156</v>
      </c>
      <c r="E217" s="229" t="s">
        <v>356</v>
      </c>
      <c r="F217" s="230" t="s">
        <v>357</v>
      </c>
      <c r="G217" s="231" t="s">
        <v>172</v>
      </c>
      <c r="H217" s="232">
        <v>5.3120000000000003</v>
      </c>
      <c r="I217" s="233"/>
      <c r="J217" s="234">
        <f>ROUND(I217*H217,2)</f>
        <v>0</v>
      </c>
      <c r="K217" s="235"/>
      <c r="L217" s="236"/>
      <c r="M217" s="237" t="s">
        <v>1</v>
      </c>
      <c r="N217" s="238" t="s">
        <v>42</v>
      </c>
      <c r="O217" s="71"/>
      <c r="P217" s="195">
        <f>O217*H217</f>
        <v>0</v>
      </c>
      <c r="Q217" s="195">
        <v>0.55000000000000004</v>
      </c>
      <c r="R217" s="195">
        <f>Q217*H217</f>
        <v>2.9216000000000002</v>
      </c>
      <c r="S217" s="195">
        <v>0</v>
      </c>
      <c r="T217" s="196">
        <f>S217*H217</f>
        <v>0</v>
      </c>
      <c r="U217" s="34"/>
      <c r="V217" s="34"/>
      <c r="W217" s="34"/>
      <c r="X217" s="34"/>
      <c r="Y217" s="34"/>
      <c r="Z217" s="34"/>
      <c r="AA217" s="34"/>
      <c r="AB217" s="34"/>
      <c r="AC217" s="34"/>
      <c r="AD217" s="34"/>
      <c r="AE217" s="34"/>
      <c r="AR217" s="197" t="s">
        <v>285</v>
      </c>
      <c r="AT217" s="197" t="s">
        <v>156</v>
      </c>
      <c r="AU217" s="197" t="s">
        <v>87</v>
      </c>
      <c r="AY217" s="17" t="s">
        <v>149</v>
      </c>
      <c r="BE217" s="198">
        <f>IF(N217="základní",J217,0)</f>
        <v>0</v>
      </c>
      <c r="BF217" s="198">
        <f>IF(N217="snížená",J217,0)</f>
        <v>0</v>
      </c>
      <c r="BG217" s="198">
        <f>IF(N217="zákl. přenesená",J217,0)</f>
        <v>0</v>
      </c>
      <c r="BH217" s="198">
        <f>IF(N217="sníž. přenesená",J217,0)</f>
        <v>0</v>
      </c>
      <c r="BI217" s="198">
        <f>IF(N217="nulová",J217,0)</f>
        <v>0</v>
      </c>
      <c r="BJ217" s="17" t="s">
        <v>85</v>
      </c>
      <c r="BK217" s="198">
        <f>ROUND(I217*H217,2)</f>
        <v>0</v>
      </c>
      <c r="BL217" s="17" t="s">
        <v>243</v>
      </c>
      <c r="BM217" s="197" t="s">
        <v>358</v>
      </c>
    </row>
    <row r="218" spans="1:65" s="13" customFormat="1" ht="11.25">
      <c r="B218" s="206"/>
      <c r="C218" s="207"/>
      <c r="D218" s="199" t="s">
        <v>175</v>
      </c>
      <c r="E218" s="208" t="s">
        <v>1</v>
      </c>
      <c r="F218" s="209" t="s">
        <v>359</v>
      </c>
      <c r="G218" s="207"/>
      <c r="H218" s="210">
        <v>2.855</v>
      </c>
      <c r="I218" s="211"/>
      <c r="J218" s="207"/>
      <c r="K218" s="207"/>
      <c r="L218" s="212"/>
      <c r="M218" s="213"/>
      <c r="N218" s="214"/>
      <c r="O218" s="214"/>
      <c r="P218" s="214"/>
      <c r="Q218" s="214"/>
      <c r="R218" s="214"/>
      <c r="S218" s="214"/>
      <c r="T218" s="215"/>
      <c r="AT218" s="216" t="s">
        <v>175</v>
      </c>
      <c r="AU218" s="216" t="s">
        <v>87</v>
      </c>
      <c r="AV218" s="13" t="s">
        <v>87</v>
      </c>
      <c r="AW218" s="13" t="s">
        <v>34</v>
      </c>
      <c r="AX218" s="13" t="s">
        <v>77</v>
      </c>
      <c r="AY218" s="216" t="s">
        <v>149</v>
      </c>
    </row>
    <row r="219" spans="1:65" s="13" customFormat="1" ht="11.25">
      <c r="B219" s="206"/>
      <c r="C219" s="207"/>
      <c r="D219" s="199" t="s">
        <v>175</v>
      </c>
      <c r="E219" s="208" t="s">
        <v>1</v>
      </c>
      <c r="F219" s="209" t="s">
        <v>360</v>
      </c>
      <c r="G219" s="207"/>
      <c r="H219" s="210">
        <v>1.974</v>
      </c>
      <c r="I219" s="211"/>
      <c r="J219" s="207"/>
      <c r="K219" s="207"/>
      <c r="L219" s="212"/>
      <c r="M219" s="213"/>
      <c r="N219" s="214"/>
      <c r="O219" s="214"/>
      <c r="P219" s="214"/>
      <c r="Q219" s="214"/>
      <c r="R219" s="214"/>
      <c r="S219" s="214"/>
      <c r="T219" s="215"/>
      <c r="AT219" s="216" t="s">
        <v>175</v>
      </c>
      <c r="AU219" s="216" t="s">
        <v>87</v>
      </c>
      <c r="AV219" s="13" t="s">
        <v>87</v>
      </c>
      <c r="AW219" s="13" t="s">
        <v>34</v>
      </c>
      <c r="AX219" s="13" t="s">
        <v>77</v>
      </c>
      <c r="AY219" s="216" t="s">
        <v>149</v>
      </c>
    </row>
    <row r="220" spans="1:65" s="14" customFormat="1" ht="11.25">
      <c r="B220" s="217"/>
      <c r="C220" s="218"/>
      <c r="D220" s="199" t="s">
        <v>175</v>
      </c>
      <c r="E220" s="219" t="s">
        <v>1</v>
      </c>
      <c r="F220" s="220" t="s">
        <v>221</v>
      </c>
      <c r="G220" s="218"/>
      <c r="H220" s="221">
        <v>4.8289999999999997</v>
      </c>
      <c r="I220" s="222"/>
      <c r="J220" s="218"/>
      <c r="K220" s="218"/>
      <c r="L220" s="223"/>
      <c r="M220" s="224"/>
      <c r="N220" s="225"/>
      <c r="O220" s="225"/>
      <c r="P220" s="225"/>
      <c r="Q220" s="225"/>
      <c r="R220" s="225"/>
      <c r="S220" s="225"/>
      <c r="T220" s="226"/>
      <c r="AT220" s="227" t="s">
        <v>175</v>
      </c>
      <c r="AU220" s="227" t="s">
        <v>87</v>
      </c>
      <c r="AV220" s="14" t="s">
        <v>148</v>
      </c>
      <c r="AW220" s="14" t="s">
        <v>34</v>
      </c>
      <c r="AX220" s="14" t="s">
        <v>85</v>
      </c>
      <c r="AY220" s="227" t="s">
        <v>149</v>
      </c>
    </row>
    <row r="221" spans="1:65" s="13" customFormat="1" ht="11.25">
      <c r="B221" s="206"/>
      <c r="C221" s="207"/>
      <c r="D221" s="199" t="s">
        <v>175</v>
      </c>
      <c r="E221" s="207"/>
      <c r="F221" s="209" t="s">
        <v>361</v>
      </c>
      <c r="G221" s="207"/>
      <c r="H221" s="210">
        <v>5.3120000000000003</v>
      </c>
      <c r="I221" s="211"/>
      <c r="J221" s="207"/>
      <c r="K221" s="207"/>
      <c r="L221" s="212"/>
      <c r="M221" s="213"/>
      <c r="N221" s="214"/>
      <c r="O221" s="214"/>
      <c r="P221" s="214"/>
      <c r="Q221" s="214"/>
      <c r="R221" s="214"/>
      <c r="S221" s="214"/>
      <c r="T221" s="215"/>
      <c r="AT221" s="216" t="s">
        <v>175</v>
      </c>
      <c r="AU221" s="216" t="s">
        <v>87</v>
      </c>
      <c r="AV221" s="13" t="s">
        <v>87</v>
      </c>
      <c r="AW221" s="13" t="s">
        <v>4</v>
      </c>
      <c r="AX221" s="13" t="s">
        <v>85</v>
      </c>
      <c r="AY221" s="216" t="s">
        <v>149</v>
      </c>
    </row>
    <row r="222" spans="1:65" s="2" customFormat="1" ht="21.75" customHeight="1">
      <c r="A222" s="34"/>
      <c r="B222" s="35"/>
      <c r="C222" s="185" t="s">
        <v>362</v>
      </c>
      <c r="D222" s="185" t="s">
        <v>150</v>
      </c>
      <c r="E222" s="186" t="s">
        <v>363</v>
      </c>
      <c r="F222" s="187" t="s">
        <v>364</v>
      </c>
      <c r="G222" s="188" t="s">
        <v>202</v>
      </c>
      <c r="H222" s="189">
        <v>918</v>
      </c>
      <c r="I222" s="190"/>
      <c r="J222" s="191">
        <f>ROUND(I222*H222,2)</f>
        <v>0</v>
      </c>
      <c r="K222" s="192"/>
      <c r="L222" s="39"/>
      <c r="M222" s="193" t="s">
        <v>1</v>
      </c>
      <c r="N222" s="194" t="s">
        <v>42</v>
      </c>
      <c r="O222" s="71"/>
      <c r="P222" s="195">
        <f>O222*H222</f>
        <v>0</v>
      </c>
      <c r="Q222" s="195">
        <v>0</v>
      </c>
      <c r="R222" s="195">
        <f>Q222*H222</f>
        <v>0</v>
      </c>
      <c r="S222" s="195">
        <v>0</v>
      </c>
      <c r="T222" s="196">
        <f>S222*H222</f>
        <v>0</v>
      </c>
      <c r="U222" s="34"/>
      <c r="V222" s="34"/>
      <c r="W222" s="34"/>
      <c r="X222" s="34"/>
      <c r="Y222" s="34"/>
      <c r="Z222" s="34"/>
      <c r="AA222" s="34"/>
      <c r="AB222" s="34"/>
      <c r="AC222" s="34"/>
      <c r="AD222" s="34"/>
      <c r="AE222" s="34"/>
      <c r="AR222" s="197" t="s">
        <v>243</v>
      </c>
      <c r="AT222" s="197" t="s">
        <v>150</v>
      </c>
      <c r="AU222" s="197" t="s">
        <v>87</v>
      </c>
      <c r="AY222" s="17" t="s">
        <v>149</v>
      </c>
      <c r="BE222" s="198">
        <f>IF(N222="základní",J222,0)</f>
        <v>0</v>
      </c>
      <c r="BF222" s="198">
        <f>IF(N222="snížená",J222,0)</f>
        <v>0</v>
      </c>
      <c r="BG222" s="198">
        <f>IF(N222="zákl. přenesená",J222,0)</f>
        <v>0</v>
      </c>
      <c r="BH222" s="198">
        <f>IF(N222="sníž. přenesená",J222,0)</f>
        <v>0</v>
      </c>
      <c r="BI222" s="198">
        <f>IF(N222="nulová",J222,0)</f>
        <v>0</v>
      </c>
      <c r="BJ222" s="17" t="s">
        <v>85</v>
      </c>
      <c r="BK222" s="198">
        <f>ROUND(I222*H222,2)</f>
        <v>0</v>
      </c>
      <c r="BL222" s="17" t="s">
        <v>243</v>
      </c>
      <c r="BM222" s="197" t="s">
        <v>365</v>
      </c>
    </row>
    <row r="223" spans="1:65" s="2" customFormat="1" ht="21.75" customHeight="1">
      <c r="A223" s="34"/>
      <c r="B223" s="35"/>
      <c r="C223" s="228" t="s">
        <v>366</v>
      </c>
      <c r="D223" s="228" t="s">
        <v>156</v>
      </c>
      <c r="E223" s="229" t="s">
        <v>356</v>
      </c>
      <c r="F223" s="230" t="s">
        <v>357</v>
      </c>
      <c r="G223" s="231" t="s">
        <v>172</v>
      </c>
      <c r="H223" s="232">
        <v>3.6360000000000001</v>
      </c>
      <c r="I223" s="233"/>
      <c r="J223" s="234">
        <f>ROUND(I223*H223,2)</f>
        <v>0</v>
      </c>
      <c r="K223" s="235"/>
      <c r="L223" s="236"/>
      <c r="M223" s="237" t="s">
        <v>1</v>
      </c>
      <c r="N223" s="238" t="s">
        <v>42</v>
      </c>
      <c r="O223" s="71"/>
      <c r="P223" s="195">
        <f>O223*H223</f>
        <v>0</v>
      </c>
      <c r="Q223" s="195">
        <v>0.55000000000000004</v>
      </c>
      <c r="R223" s="195">
        <f>Q223*H223</f>
        <v>1.9998000000000002</v>
      </c>
      <c r="S223" s="195">
        <v>0</v>
      </c>
      <c r="T223" s="196">
        <f>S223*H223</f>
        <v>0</v>
      </c>
      <c r="U223" s="34"/>
      <c r="V223" s="34"/>
      <c r="W223" s="34"/>
      <c r="X223" s="34"/>
      <c r="Y223" s="34"/>
      <c r="Z223" s="34"/>
      <c r="AA223" s="34"/>
      <c r="AB223" s="34"/>
      <c r="AC223" s="34"/>
      <c r="AD223" s="34"/>
      <c r="AE223" s="34"/>
      <c r="AR223" s="197" t="s">
        <v>285</v>
      </c>
      <c r="AT223" s="197" t="s">
        <v>156</v>
      </c>
      <c r="AU223" s="197" t="s">
        <v>87</v>
      </c>
      <c r="AY223" s="17" t="s">
        <v>149</v>
      </c>
      <c r="BE223" s="198">
        <f>IF(N223="základní",J223,0)</f>
        <v>0</v>
      </c>
      <c r="BF223" s="198">
        <f>IF(N223="snížená",J223,0)</f>
        <v>0</v>
      </c>
      <c r="BG223" s="198">
        <f>IF(N223="zákl. přenesená",J223,0)</f>
        <v>0</v>
      </c>
      <c r="BH223" s="198">
        <f>IF(N223="sníž. přenesená",J223,0)</f>
        <v>0</v>
      </c>
      <c r="BI223" s="198">
        <f>IF(N223="nulová",J223,0)</f>
        <v>0</v>
      </c>
      <c r="BJ223" s="17" t="s">
        <v>85</v>
      </c>
      <c r="BK223" s="198">
        <f>ROUND(I223*H223,2)</f>
        <v>0</v>
      </c>
      <c r="BL223" s="17" t="s">
        <v>243</v>
      </c>
      <c r="BM223" s="197" t="s">
        <v>367</v>
      </c>
    </row>
    <row r="224" spans="1:65" s="13" customFormat="1" ht="11.25">
      <c r="B224" s="206"/>
      <c r="C224" s="207"/>
      <c r="D224" s="199" t="s">
        <v>175</v>
      </c>
      <c r="E224" s="208" t="s">
        <v>1</v>
      </c>
      <c r="F224" s="209" t="s">
        <v>368</v>
      </c>
      <c r="G224" s="207"/>
      <c r="H224" s="210">
        <v>3.3050000000000002</v>
      </c>
      <c r="I224" s="211"/>
      <c r="J224" s="207"/>
      <c r="K224" s="207"/>
      <c r="L224" s="212"/>
      <c r="M224" s="213"/>
      <c r="N224" s="214"/>
      <c r="O224" s="214"/>
      <c r="P224" s="214"/>
      <c r="Q224" s="214"/>
      <c r="R224" s="214"/>
      <c r="S224" s="214"/>
      <c r="T224" s="215"/>
      <c r="AT224" s="216" t="s">
        <v>175</v>
      </c>
      <c r="AU224" s="216" t="s">
        <v>87</v>
      </c>
      <c r="AV224" s="13" t="s">
        <v>87</v>
      </c>
      <c r="AW224" s="13" t="s">
        <v>34</v>
      </c>
      <c r="AX224" s="13" t="s">
        <v>85</v>
      </c>
      <c r="AY224" s="216" t="s">
        <v>149</v>
      </c>
    </row>
    <row r="225" spans="1:65" s="13" customFormat="1" ht="11.25">
      <c r="B225" s="206"/>
      <c r="C225" s="207"/>
      <c r="D225" s="199" t="s">
        <v>175</v>
      </c>
      <c r="E225" s="207"/>
      <c r="F225" s="209" t="s">
        <v>369</v>
      </c>
      <c r="G225" s="207"/>
      <c r="H225" s="210">
        <v>3.6360000000000001</v>
      </c>
      <c r="I225" s="211"/>
      <c r="J225" s="207"/>
      <c r="K225" s="207"/>
      <c r="L225" s="212"/>
      <c r="M225" s="213"/>
      <c r="N225" s="214"/>
      <c r="O225" s="214"/>
      <c r="P225" s="214"/>
      <c r="Q225" s="214"/>
      <c r="R225" s="214"/>
      <c r="S225" s="214"/>
      <c r="T225" s="215"/>
      <c r="AT225" s="216" t="s">
        <v>175</v>
      </c>
      <c r="AU225" s="216" t="s">
        <v>87</v>
      </c>
      <c r="AV225" s="13" t="s">
        <v>87</v>
      </c>
      <c r="AW225" s="13" t="s">
        <v>4</v>
      </c>
      <c r="AX225" s="13" t="s">
        <v>85</v>
      </c>
      <c r="AY225" s="216" t="s">
        <v>149</v>
      </c>
    </row>
    <row r="226" spans="1:65" s="2" customFormat="1" ht="21.75" customHeight="1">
      <c r="A226" s="34"/>
      <c r="B226" s="35"/>
      <c r="C226" s="185" t="s">
        <v>370</v>
      </c>
      <c r="D226" s="185" t="s">
        <v>150</v>
      </c>
      <c r="E226" s="186" t="s">
        <v>371</v>
      </c>
      <c r="F226" s="187" t="s">
        <v>372</v>
      </c>
      <c r="G226" s="188" t="s">
        <v>172</v>
      </c>
      <c r="H226" s="189">
        <v>40.792999999999999</v>
      </c>
      <c r="I226" s="190"/>
      <c r="J226" s="191">
        <f>ROUND(I226*H226,2)</f>
        <v>0</v>
      </c>
      <c r="K226" s="192"/>
      <c r="L226" s="39"/>
      <c r="M226" s="193" t="s">
        <v>1</v>
      </c>
      <c r="N226" s="194" t="s">
        <v>42</v>
      </c>
      <c r="O226" s="71"/>
      <c r="P226" s="195">
        <f>O226*H226</f>
        <v>0</v>
      </c>
      <c r="Q226" s="195">
        <v>2.3369999999999998E-2</v>
      </c>
      <c r="R226" s="195">
        <f>Q226*H226</f>
        <v>0.95333240999999991</v>
      </c>
      <c r="S226" s="195">
        <v>0</v>
      </c>
      <c r="T226" s="196">
        <f>S226*H226</f>
        <v>0</v>
      </c>
      <c r="U226" s="34"/>
      <c r="V226" s="34"/>
      <c r="W226" s="34"/>
      <c r="X226" s="34"/>
      <c r="Y226" s="34"/>
      <c r="Z226" s="34"/>
      <c r="AA226" s="34"/>
      <c r="AB226" s="34"/>
      <c r="AC226" s="34"/>
      <c r="AD226" s="34"/>
      <c r="AE226" s="34"/>
      <c r="AR226" s="197" t="s">
        <v>243</v>
      </c>
      <c r="AT226" s="197" t="s">
        <v>150</v>
      </c>
      <c r="AU226" s="197" t="s">
        <v>87</v>
      </c>
      <c r="AY226" s="17" t="s">
        <v>149</v>
      </c>
      <c r="BE226" s="198">
        <f>IF(N226="základní",J226,0)</f>
        <v>0</v>
      </c>
      <c r="BF226" s="198">
        <f>IF(N226="snížená",J226,0)</f>
        <v>0</v>
      </c>
      <c r="BG226" s="198">
        <f>IF(N226="zákl. přenesená",J226,0)</f>
        <v>0</v>
      </c>
      <c r="BH226" s="198">
        <f>IF(N226="sníž. přenesená",J226,0)</f>
        <v>0</v>
      </c>
      <c r="BI226" s="198">
        <f>IF(N226="nulová",J226,0)</f>
        <v>0</v>
      </c>
      <c r="BJ226" s="17" t="s">
        <v>85</v>
      </c>
      <c r="BK226" s="198">
        <f>ROUND(I226*H226,2)</f>
        <v>0</v>
      </c>
      <c r="BL226" s="17" t="s">
        <v>243</v>
      </c>
      <c r="BM226" s="197" t="s">
        <v>373</v>
      </c>
    </row>
    <row r="227" spans="1:65" s="13" customFormat="1" ht="11.25">
      <c r="B227" s="206"/>
      <c r="C227" s="207"/>
      <c r="D227" s="199" t="s">
        <v>175</v>
      </c>
      <c r="E227" s="208" t="s">
        <v>1</v>
      </c>
      <c r="F227" s="209" t="s">
        <v>374</v>
      </c>
      <c r="G227" s="207"/>
      <c r="H227" s="210">
        <v>40.792999999999999</v>
      </c>
      <c r="I227" s="211"/>
      <c r="J227" s="207"/>
      <c r="K227" s="207"/>
      <c r="L227" s="212"/>
      <c r="M227" s="213"/>
      <c r="N227" s="214"/>
      <c r="O227" s="214"/>
      <c r="P227" s="214"/>
      <c r="Q227" s="214"/>
      <c r="R227" s="214"/>
      <c r="S227" s="214"/>
      <c r="T227" s="215"/>
      <c r="AT227" s="216" t="s">
        <v>175</v>
      </c>
      <c r="AU227" s="216" t="s">
        <v>87</v>
      </c>
      <c r="AV227" s="13" t="s">
        <v>87</v>
      </c>
      <c r="AW227" s="13" t="s">
        <v>34</v>
      </c>
      <c r="AX227" s="13" t="s">
        <v>85</v>
      </c>
      <c r="AY227" s="216" t="s">
        <v>149</v>
      </c>
    </row>
    <row r="228" spans="1:65" s="2" customFormat="1" ht="21.75" customHeight="1">
      <c r="A228" s="34"/>
      <c r="B228" s="35"/>
      <c r="C228" s="185" t="s">
        <v>375</v>
      </c>
      <c r="D228" s="185" t="s">
        <v>150</v>
      </c>
      <c r="E228" s="186" t="s">
        <v>376</v>
      </c>
      <c r="F228" s="187" t="s">
        <v>377</v>
      </c>
      <c r="G228" s="188" t="s">
        <v>378</v>
      </c>
      <c r="H228" s="239"/>
      <c r="I228" s="190"/>
      <c r="J228" s="191">
        <f>ROUND(I228*H228,2)</f>
        <v>0</v>
      </c>
      <c r="K228" s="192"/>
      <c r="L228" s="39"/>
      <c r="M228" s="193" t="s">
        <v>1</v>
      </c>
      <c r="N228" s="194" t="s">
        <v>42</v>
      </c>
      <c r="O228" s="71"/>
      <c r="P228" s="195">
        <f>O228*H228</f>
        <v>0</v>
      </c>
      <c r="Q228" s="195">
        <v>0</v>
      </c>
      <c r="R228" s="195">
        <f>Q228*H228</f>
        <v>0</v>
      </c>
      <c r="S228" s="195">
        <v>0</v>
      </c>
      <c r="T228" s="196">
        <f>S228*H228</f>
        <v>0</v>
      </c>
      <c r="U228" s="34"/>
      <c r="V228" s="34"/>
      <c r="W228" s="34"/>
      <c r="X228" s="34"/>
      <c r="Y228" s="34"/>
      <c r="Z228" s="34"/>
      <c r="AA228" s="34"/>
      <c r="AB228" s="34"/>
      <c r="AC228" s="34"/>
      <c r="AD228" s="34"/>
      <c r="AE228" s="34"/>
      <c r="AR228" s="197" t="s">
        <v>243</v>
      </c>
      <c r="AT228" s="197" t="s">
        <v>150</v>
      </c>
      <c r="AU228" s="197" t="s">
        <v>87</v>
      </c>
      <c r="AY228" s="17" t="s">
        <v>149</v>
      </c>
      <c r="BE228" s="198">
        <f>IF(N228="základní",J228,0)</f>
        <v>0</v>
      </c>
      <c r="BF228" s="198">
        <f>IF(N228="snížená",J228,0)</f>
        <v>0</v>
      </c>
      <c r="BG228" s="198">
        <f>IF(N228="zákl. přenesená",J228,0)</f>
        <v>0</v>
      </c>
      <c r="BH228" s="198">
        <f>IF(N228="sníž. přenesená",J228,0)</f>
        <v>0</v>
      </c>
      <c r="BI228" s="198">
        <f>IF(N228="nulová",J228,0)</f>
        <v>0</v>
      </c>
      <c r="BJ228" s="17" t="s">
        <v>85</v>
      </c>
      <c r="BK228" s="198">
        <f>ROUND(I228*H228,2)</f>
        <v>0</v>
      </c>
      <c r="BL228" s="17" t="s">
        <v>243</v>
      </c>
      <c r="BM228" s="197" t="s">
        <v>379</v>
      </c>
    </row>
    <row r="229" spans="1:65" s="12" customFormat="1" ht="22.9" customHeight="1">
      <c r="B229" s="171"/>
      <c r="C229" s="172"/>
      <c r="D229" s="173" t="s">
        <v>76</v>
      </c>
      <c r="E229" s="204" t="s">
        <v>380</v>
      </c>
      <c r="F229" s="204" t="s">
        <v>381</v>
      </c>
      <c r="G229" s="172"/>
      <c r="H229" s="172"/>
      <c r="I229" s="175"/>
      <c r="J229" s="205">
        <f>BK229</f>
        <v>0</v>
      </c>
      <c r="K229" s="172"/>
      <c r="L229" s="177"/>
      <c r="M229" s="178"/>
      <c r="N229" s="179"/>
      <c r="O229" s="179"/>
      <c r="P229" s="180">
        <f>SUM(P230:P285)</f>
        <v>0</v>
      </c>
      <c r="Q229" s="179"/>
      <c r="R229" s="180">
        <f>SUM(R230:R285)</f>
        <v>7.3334099999999989</v>
      </c>
      <c r="S229" s="179"/>
      <c r="T229" s="181">
        <f>SUM(T230:T285)</f>
        <v>3.7966339999999996</v>
      </c>
      <c r="AR229" s="182" t="s">
        <v>87</v>
      </c>
      <c r="AT229" s="183" t="s">
        <v>76</v>
      </c>
      <c r="AU229" s="183" t="s">
        <v>85</v>
      </c>
      <c r="AY229" s="182" t="s">
        <v>149</v>
      </c>
      <c r="BK229" s="184">
        <f>SUM(BK230:BK285)</f>
        <v>0</v>
      </c>
    </row>
    <row r="230" spans="1:65" s="2" customFormat="1" ht="16.5" customHeight="1">
      <c r="A230" s="34"/>
      <c r="B230" s="35"/>
      <c r="C230" s="185" t="s">
        <v>382</v>
      </c>
      <c r="D230" s="185" t="s">
        <v>150</v>
      </c>
      <c r="E230" s="186" t="s">
        <v>383</v>
      </c>
      <c r="F230" s="187" t="s">
        <v>384</v>
      </c>
      <c r="G230" s="188" t="s">
        <v>225</v>
      </c>
      <c r="H230" s="189">
        <v>820.2</v>
      </c>
      <c r="I230" s="190"/>
      <c r="J230" s="191">
        <f>ROUND(I230*H230,2)</f>
        <v>0</v>
      </c>
      <c r="K230" s="192"/>
      <c r="L230" s="39"/>
      <c r="M230" s="193" t="s">
        <v>1</v>
      </c>
      <c r="N230" s="194" t="s">
        <v>42</v>
      </c>
      <c r="O230" s="71"/>
      <c r="P230" s="195">
        <f>O230*H230</f>
        <v>0</v>
      </c>
      <c r="Q230" s="195">
        <v>0</v>
      </c>
      <c r="R230" s="195">
        <f>Q230*H230</f>
        <v>0</v>
      </c>
      <c r="S230" s="195">
        <v>3.1199999999999999E-3</v>
      </c>
      <c r="T230" s="196">
        <f>S230*H230</f>
        <v>2.559024</v>
      </c>
      <c r="U230" s="34"/>
      <c r="V230" s="34"/>
      <c r="W230" s="34"/>
      <c r="X230" s="34"/>
      <c r="Y230" s="34"/>
      <c r="Z230" s="34"/>
      <c r="AA230" s="34"/>
      <c r="AB230" s="34"/>
      <c r="AC230" s="34"/>
      <c r="AD230" s="34"/>
      <c r="AE230" s="34"/>
      <c r="AR230" s="197" t="s">
        <v>243</v>
      </c>
      <c r="AT230" s="197" t="s">
        <v>150</v>
      </c>
      <c r="AU230" s="197" t="s">
        <v>87</v>
      </c>
      <c r="AY230" s="17" t="s">
        <v>149</v>
      </c>
      <c r="BE230" s="198">
        <f>IF(N230="základní",J230,0)</f>
        <v>0</v>
      </c>
      <c r="BF230" s="198">
        <f>IF(N230="snížená",J230,0)</f>
        <v>0</v>
      </c>
      <c r="BG230" s="198">
        <f>IF(N230="zákl. přenesená",J230,0)</f>
        <v>0</v>
      </c>
      <c r="BH230" s="198">
        <f>IF(N230="sníž. přenesená",J230,0)</f>
        <v>0</v>
      </c>
      <c r="BI230" s="198">
        <f>IF(N230="nulová",J230,0)</f>
        <v>0</v>
      </c>
      <c r="BJ230" s="17" t="s">
        <v>85</v>
      </c>
      <c r="BK230" s="198">
        <f>ROUND(I230*H230,2)</f>
        <v>0</v>
      </c>
      <c r="BL230" s="17" t="s">
        <v>243</v>
      </c>
      <c r="BM230" s="197" t="s">
        <v>385</v>
      </c>
    </row>
    <row r="231" spans="1:65" s="2" customFormat="1" ht="33" customHeight="1">
      <c r="A231" s="34"/>
      <c r="B231" s="35"/>
      <c r="C231" s="185" t="s">
        <v>386</v>
      </c>
      <c r="D231" s="185" t="s">
        <v>150</v>
      </c>
      <c r="E231" s="186" t="s">
        <v>387</v>
      </c>
      <c r="F231" s="187" t="s">
        <v>388</v>
      </c>
      <c r="G231" s="188" t="s">
        <v>225</v>
      </c>
      <c r="H231" s="189">
        <v>820.2</v>
      </c>
      <c r="I231" s="190"/>
      <c r="J231" s="191">
        <f>ROUND(I231*H231,2)</f>
        <v>0</v>
      </c>
      <c r="K231" s="192"/>
      <c r="L231" s="39"/>
      <c r="M231" s="193" t="s">
        <v>1</v>
      </c>
      <c r="N231" s="194" t="s">
        <v>42</v>
      </c>
      <c r="O231" s="71"/>
      <c r="P231" s="195">
        <f>O231*H231</f>
        <v>0</v>
      </c>
      <c r="Q231" s="195">
        <v>6.4999999999999997E-3</v>
      </c>
      <c r="R231" s="195">
        <f>Q231*H231</f>
        <v>5.3312999999999997</v>
      </c>
      <c r="S231" s="195">
        <v>0</v>
      </c>
      <c r="T231" s="196">
        <f>S231*H231</f>
        <v>0</v>
      </c>
      <c r="U231" s="34"/>
      <c r="V231" s="34"/>
      <c r="W231" s="34"/>
      <c r="X231" s="34"/>
      <c r="Y231" s="34"/>
      <c r="Z231" s="34"/>
      <c r="AA231" s="34"/>
      <c r="AB231" s="34"/>
      <c r="AC231" s="34"/>
      <c r="AD231" s="34"/>
      <c r="AE231" s="34"/>
      <c r="AR231" s="197" t="s">
        <v>243</v>
      </c>
      <c r="AT231" s="197" t="s">
        <v>150</v>
      </c>
      <c r="AU231" s="197" t="s">
        <v>87</v>
      </c>
      <c r="AY231" s="17" t="s">
        <v>149</v>
      </c>
      <c r="BE231" s="198">
        <f>IF(N231="základní",J231,0)</f>
        <v>0</v>
      </c>
      <c r="BF231" s="198">
        <f>IF(N231="snížená",J231,0)</f>
        <v>0</v>
      </c>
      <c r="BG231" s="198">
        <f>IF(N231="zákl. přenesená",J231,0)</f>
        <v>0</v>
      </c>
      <c r="BH231" s="198">
        <f>IF(N231="sníž. přenesená",J231,0)</f>
        <v>0</v>
      </c>
      <c r="BI231" s="198">
        <f>IF(N231="nulová",J231,0)</f>
        <v>0</v>
      </c>
      <c r="BJ231" s="17" t="s">
        <v>85</v>
      </c>
      <c r="BK231" s="198">
        <f>ROUND(I231*H231,2)</f>
        <v>0</v>
      </c>
      <c r="BL231" s="17" t="s">
        <v>243</v>
      </c>
      <c r="BM231" s="197" t="s">
        <v>389</v>
      </c>
    </row>
    <row r="232" spans="1:65" s="2" customFormat="1" ht="78">
      <c r="A232" s="34"/>
      <c r="B232" s="35"/>
      <c r="C232" s="36"/>
      <c r="D232" s="199" t="s">
        <v>154</v>
      </c>
      <c r="E232" s="36"/>
      <c r="F232" s="200" t="s">
        <v>390</v>
      </c>
      <c r="G232" s="36"/>
      <c r="H232" s="36"/>
      <c r="I232" s="201"/>
      <c r="J232" s="36"/>
      <c r="K232" s="36"/>
      <c r="L232" s="39"/>
      <c r="M232" s="202"/>
      <c r="N232" s="203"/>
      <c r="O232" s="71"/>
      <c r="P232" s="71"/>
      <c r="Q232" s="71"/>
      <c r="R232" s="71"/>
      <c r="S232" s="71"/>
      <c r="T232" s="72"/>
      <c r="U232" s="34"/>
      <c r="V232" s="34"/>
      <c r="W232" s="34"/>
      <c r="X232" s="34"/>
      <c r="Y232" s="34"/>
      <c r="Z232" s="34"/>
      <c r="AA232" s="34"/>
      <c r="AB232" s="34"/>
      <c r="AC232" s="34"/>
      <c r="AD232" s="34"/>
      <c r="AE232" s="34"/>
      <c r="AT232" s="17" t="s">
        <v>154</v>
      </c>
      <c r="AU232" s="17" t="s">
        <v>87</v>
      </c>
    </row>
    <row r="233" spans="1:65" s="2" customFormat="1" ht="21.75" customHeight="1">
      <c r="A233" s="34"/>
      <c r="B233" s="35"/>
      <c r="C233" s="185" t="s">
        <v>391</v>
      </c>
      <c r="D233" s="185" t="s">
        <v>150</v>
      </c>
      <c r="E233" s="186" t="s">
        <v>392</v>
      </c>
      <c r="F233" s="187" t="s">
        <v>393</v>
      </c>
      <c r="G233" s="188" t="s">
        <v>184</v>
      </c>
      <c r="H233" s="189">
        <v>14</v>
      </c>
      <c r="I233" s="190"/>
      <c r="J233" s="191">
        <f>ROUND(I233*H233,2)</f>
        <v>0</v>
      </c>
      <c r="K233" s="192"/>
      <c r="L233" s="39"/>
      <c r="M233" s="193" t="s">
        <v>1</v>
      </c>
      <c r="N233" s="194" t="s">
        <v>42</v>
      </c>
      <c r="O233" s="71"/>
      <c r="P233" s="195">
        <f>O233*H233</f>
        <v>0</v>
      </c>
      <c r="Q233" s="195">
        <v>4.0000000000000002E-4</v>
      </c>
      <c r="R233" s="195">
        <f>Q233*H233</f>
        <v>5.5999999999999999E-3</v>
      </c>
      <c r="S233" s="195">
        <v>0</v>
      </c>
      <c r="T233" s="196">
        <f>S233*H233</f>
        <v>0</v>
      </c>
      <c r="U233" s="34"/>
      <c r="V233" s="34"/>
      <c r="W233" s="34"/>
      <c r="X233" s="34"/>
      <c r="Y233" s="34"/>
      <c r="Z233" s="34"/>
      <c r="AA233" s="34"/>
      <c r="AB233" s="34"/>
      <c r="AC233" s="34"/>
      <c r="AD233" s="34"/>
      <c r="AE233" s="34"/>
      <c r="AR233" s="197" t="s">
        <v>243</v>
      </c>
      <c r="AT233" s="197" t="s">
        <v>150</v>
      </c>
      <c r="AU233" s="197" t="s">
        <v>87</v>
      </c>
      <c r="AY233" s="17" t="s">
        <v>149</v>
      </c>
      <c r="BE233" s="198">
        <f>IF(N233="základní",J233,0)</f>
        <v>0</v>
      </c>
      <c r="BF233" s="198">
        <f>IF(N233="snížená",J233,0)</f>
        <v>0</v>
      </c>
      <c r="BG233" s="198">
        <f>IF(N233="zákl. přenesená",J233,0)</f>
        <v>0</v>
      </c>
      <c r="BH233" s="198">
        <f>IF(N233="sníž. přenesená",J233,0)</f>
        <v>0</v>
      </c>
      <c r="BI233" s="198">
        <f>IF(N233="nulová",J233,0)</f>
        <v>0</v>
      </c>
      <c r="BJ233" s="17" t="s">
        <v>85</v>
      </c>
      <c r="BK233" s="198">
        <f>ROUND(I233*H233,2)</f>
        <v>0</v>
      </c>
      <c r="BL233" s="17" t="s">
        <v>243</v>
      </c>
      <c r="BM233" s="197" t="s">
        <v>394</v>
      </c>
    </row>
    <row r="234" spans="1:65" s="2" customFormat="1" ht="126.75">
      <c r="A234" s="34"/>
      <c r="B234" s="35"/>
      <c r="C234" s="36"/>
      <c r="D234" s="199" t="s">
        <v>154</v>
      </c>
      <c r="E234" s="36"/>
      <c r="F234" s="200" t="s">
        <v>395</v>
      </c>
      <c r="G234" s="36"/>
      <c r="H234" s="36"/>
      <c r="I234" s="201"/>
      <c r="J234" s="36"/>
      <c r="K234" s="36"/>
      <c r="L234" s="39"/>
      <c r="M234" s="202"/>
      <c r="N234" s="203"/>
      <c r="O234" s="71"/>
      <c r="P234" s="71"/>
      <c r="Q234" s="71"/>
      <c r="R234" s="71"/>
      <c r="S234" s="71"/>
      <c r="T234" s="72"/>
      <c r="U234" s="34"/>
      <c r="V234" s="34"/>
      <c r="W234" s="34"/>
      <c r="X234" s="34"/>
      <c r="Y234" s="34"/>
      <c r="Z234" s="34"/>
      <c r="AA234" s="34"/>
      <c r="AB234" s="34"/>
      <c r="AC234" s="34"/>
      <c r="AD234" s="34"/>
      <c r="AE234" s="34"/>
      <c r="AT234" s="17" t="s">
        <v>154</v>
      </c>
      <c r="AU234" s="17" t="s">
        <v>87</v>
      </c>
    </row>
    <row r="235" spans="1:65" s="13" customFormat="1" ht="11.25">
      <c r="B235" s="206"/>
      <c r="C235" s="207"/>
      <c r="D235" s="199" t="s">
        <v>175</v>
      </c>
      <c r="E235" s="208" t="s">
        <v>1</v>
      </c>
      <c r="F235" s="209" t="s">
        <v>396</v>
      </c>
      <c r="G235" s="207"/>
      <c r="H235" s="210">
        <v>8</v>
      </c>
      <c r="I235" s="211"/>
      <c r="J235" s="207"/>
      <c r="K235" s="207"/>
      <c r="L235" s="212"/>
      <c r="M235" s="213"/>
      <c r="N235" s="214"/>
      <c r="O235" s="214"/>
      <c r="P235" s="214"/>
      <c r="Q235" s="214"/>
      <c r="R235" s="214"/>
      <c r="S235" s="214"/>
      <c r="T235" s="215"/>
      <c r="AT235" s="216" t="s">
        <v>175</v>
      </c>
      <c r="AU235" s="216" t="s">
        <v>87</v>
      </c>
      <c r="AV235" s="13" t="s">
        <v>87</v>
      </c>
      <c r="AW235" s="13" t="s">
        <v>34</v>
      </c>
      <c r="AX235" s="13" t="s">
        <v>77</v>
      </c>
      <c r="AY235" s="216" t="s">
        <v>149</v>
      </c>
    </row>
    <row r="236" spans="1:65" s="13" customFormat="1" ht="11.25">
      <c r="B236" s="206"/>
      <c r="C236" s="207"/>
      <c r="D236" s="199" t="s">
        <v>175</v>
      </c>
      <c r="E236" s="208" t="s">
        <v>1</v>
      </c>
      <c r="F236" s="209" t="s">
        <v>397</v>
      </c>
      <c r="G236" s="207"/>
      <c r="H236" s="210">
        <v>6</v>
      </c>
      <c r="I236" s="211"/>
      <c r="J236" s="207"/>
      <c r="K236" s="207"/>
      <c r="L236" s="212"/>
      <c r="M236" s="213"/>
      <c r="N236" s="214"/>
      <c r="O236" s="214"/>
      <c r="P236" s="214"/>
      <c r="Q236" s="214"/>
      <c r="R236" s="214"/>
      <c r="S236" s="214"/>
      <c r="T236" s="215"/>
      <c r="AT236" s="216" t="s">
        <v>175</v>
      </c>
      <c r="AU236" s="216" t="s">
        <v>87</v>
      </c>
      <c r="AV236" s="13" t="s">
        <v>87</v>
      </c>
      <c r="AW236" s="13" t="s">
        <v>34</v>
      </c>
      <c r="AX236" s="13" t="s">
        <v>77</v>
      </c>
      <c r="AY236" s="216" t="s">
        <v>149</v>
      </c>
    </row>
    <row r="237" spans="1:65" s="14" customFormat="1" ht="11.25">
      <c r="B237" s="217"/>
      <c r="C237" s="218"/>
      <c r="D237" s="199" t="s">
        <v>175</v>
      </c>
      <c r="E237" s="219" t="s">
        <v>1</v>
      </c>
      <c r="F237" s="220" t="s">
        <v>221</v>
      </c>
      <c r="G237" s="218"/>
      <c r="H237" s="221">
        <v>14</v>
      </c>
      <c r="I237" s="222"/>
      <c r="J237" s="218"/>
      <c r="K237" s="218"/>
      <c r="L237" s="223"/>
      <c r="M237" s="224"/>
      <c r="N237" s="225"/>
      <c r="O237" s="225"/>
      <c r="P237" s="225"/>
      <c r="Q237" s="225"/>
      <c r="R237" s="225"/>
      <c r="S237" s="225"/>
      <c r="T237" s="226"/>
      <c r="AT237" s="227" t="s">
        <v>175</v>
      </c>
      <c r="AU237" s="227" t="s">
        <v>87</v>
      </c>
      <c r="AV237" s="14" t="s">
        <v>148</v>
      </c>
      <c r="AW237" s="14" t="s">
        <v>34</v>
      </c>
      <c r="AX237" s="14" t="s">
        <v>85</v>
      </c>
      <c r="AY237" s="227" t="s">
        <v>149</v>
      </c>
    </row>
    <row r="238" spans="1:65" s="2" customFormat="1" ht="21.75" customHeight="1">
      <c r="A238" s="34"/>
      <c r="B238" s="35"/>
      <c r="C238" s="185" t="s">
        <v>398</v>
      </c>
      <c r="D238" s="185" t="s">
        <v>150</v>
      </c>
      <c r="E238" s="186" t="s">
        <v>399</v>
      </c>
      <c r="F238" s="187" t="s">
        <v>400</v>
      </c>
      <c r="G238" s="188" t="s">
        <v>202</v>
      </c>
      <c r="H238" s="189">
        <v>6</v>
      </c>
      <c r="I238" s="190"/>
      <c r="J238" s="191">
        <f>ROUND(I238*H238,2)</f>
        <v>0</v>
      </c>
      <c r="K238" s="192"/>
      <c r="L238" s="39"/>
      <c r="M238" s="193" t="s">
        <v>1</v>
      </c>
      <c r="N238" s="194" t="s">
        <v>42</v>
      </c>
      <c r="O238" s="71"/>
      <c r="P238" s="195">
        <f>O238*H238</f>
        <v>0</v>
      </c>
      <c r="Q238" s="195">
        <v>0</v>
      </c>
      <c r="R238" s="195">
        <f>Q238*H238</f>
        <v>0</v>
      </c>
      <c r="S238" s="195">
        <v>1.91E-3</v>
      </c>
      <c r="T238" s="196">
        <f>S238*H238</f>
        <v>1.146E-2</v>
      </c>
      <c r="U238" s="34"/>
      <c r="V238" s="34"/>
      <c r="W238" s="34"/>
      <c r="X238" s="34"/>
      <c r="Y238" s="34"/>
      <c r="Z238" s="34"/>
      <c r="AA238" s="34"/>
      <c r="AB238" s="34"/>
      <c r="AC238" s="34"/>
      <c r="AD238" s="34"/>
      <c r="AE238" s="34"/>
      <c r="AR238" s="197" t="s">
        <v>243</v>
      </c>
      <c r="AT238" s="197" t="s">
        <v>150</v>
      </c>
      <c r="AU238" s="197" t="s">
        <v>87</v>
      </c>
      <c r="AY238" s="17" t="s">
        <v>149</v>
      </c>
      <c r="BE238" s="198">
        <f>IF(N238="základní",J238,0)</f>
        <v>0</v>
      </c>
      <c r="BF238" s="198">
        <f>IF(N238="snížená",J238,0)</f>
        <v>0</v>
      </c>
      <c r="BG238" s="198">
        <f>IF(N238="zákl. přenesená",J238,0)</f>
        <v>0</v>
      </c>
      <c r="BH238" s="198">
        <f>IF(N238="sníž. přenesená",J238,0)</f>
        <v>0</v>
      </c>
      <c r="BI238" s="198">
        <f>IF(N238="nulová",J238,0)</f>
        <v>0</v>
      </c>
      <c r="BJ238" s="17" t="s">
        <v>85</v>
      </c>
      <c r="BK238" s="198">
        <f>ROUND(I238*H238,2)</f>
        <v>0</v>
      </c>
      <c r="BL238" s="17" t="s">
        <v>243</v>
      </c>
      <c r="BM238" s="197" t="s">
        <v>401</v>
      </c>
    </row>
    <row r="239" spans="1:65" s="13" customFormat="1" ht="11.25">
      <c r="B239" s="206"/>
      <c r="C239" s="207"/>
      <c r="D239" s="199" t="s">
        <v>175</v>
      </c>
      <c r="E239" s="208" t="s">
        <v>1</v>
      </c>
      <c r="F239" s="209" t="s">
        <v>402</v>
      </c>
      <c r="G239" s="207"/>
      <c r="H239" s="210">
        <v>6</v>
      </c>
      <c r="I239" s="211"/>
      <c r="J239" s="207"/>
      <c r="K239" s="207"/>
      <c r="L239" s="212"/>
      <c r="M239" s="213"/>
      <c r="N239" s="214"/>
      <c r="O239" s="214"/>
      <c r="P239" s="214"/>
      <c r="Q239" s="214"/>
      <c r="R239" s="214"/>
      <c r="S239" s="214"/>
      <c r="T239" s="215"/>
      <c r="AT239" s="216" t="s">
        <v>175</v>
      </c>
      <c r="AU239" s="216" t="s">
        <v>87</v>
      </c>
      <c r="AV239" s="13" t="s">
        <v>87</v>
      </c>
      <c r="AW239" s="13" t="s">
        <v>34</v>
      </c>
      <c r="AX239" s="13" t="s">
        <v>85</v>
      </c>
      <c r="AY239" s="216" t="s">
        <v>149</v>
      </c>
    </row>
    <row r="240" spans="1:65" s="2" customFormat="1" ht="33" customHeight="1">
      <c r="A240" s="34"/>
      <c r="B240" s="35"/>
      <c r="C240" s="185" t="s">
        <v>403</v>
      </c>
      <c r="D240" s="185" t="s">
        <v>150</v>
      </c>
      <c r="E240" s="186" t="s">
        <v>404</v>
      </c>
      <c r="F240" s="187" t="s">
        <v>405</v>
      </c>
      <c r="G240" s="188" t="s">
        <v>202</v>
      </c>
      <c r="H240" s="189">
        <v>6</v>
      </c>
      <c r="I240" s="190"/>
      <c r="J240" s="191">
        <f>ROUND(I240*H240,2)</f>
        <v>0</v>
      </c>
      <c r="K240" s="192"/>
      <c r="L240" s="39"/>
      <c r="M240" s="193" t="s">
        <v>1</v>
      </c>
      <c r="N240" s="194" t="s">
        <v>42</v>
      </c>
      <c r="O240" s="71"/>
      <c r="P240" s="195">
        <f>O240*H240</f>
        <v>0</v>
      </c>
      <c r="Q240" s="195">
        <v>6.96E-3</v>
      </c>
      <c r="R240" s="195">
        <f>Q240*H240</f>
        <v>4.1759999999999999E-2</v>
      </c>
      <c r="S240" s="195">
        <v>0</v>
      </c>
      <c r="T240" s="196">
        <f>S240*H240</f>
        <v>0</v>
      </c>
      <c r="U240" s="34"/>
      <c r="V240" s="34"/>
      <c r="W240" s="34"/>
      <c r="X240" s="34"/>
      <c r="Y240" s="34"/>
      <c r="Z240" s="34"/>
      <c r="AA240" s="34"/>
      <c r="AB240" s="34"/>
      <c r="AC240" s="34"/>
      <c r="AD240" s="34"/>
      <c r="AE240" s="34"/>
      <c r="AR240" s="197" t="s">
        <v>243</v>
      </c>
      <c r="AT240" s="197" t="s">
        <v>150</v>
      </c>
      <c r="AU240" s="197" t="s">
        <v>87</v>
      </c>
      <c r="AY240" s="17" t="s">
        <v>149</v>
      </c>
      <c r="BE240" s="198">
        <f>IF(N240="základní",J240,0)</f>
        <v>0</v>
      </c>
      <c r="BF240" s="198">
        <f>IF(N240="snížená",J240,0)</f>
        <v>0</v>
      </c>
      <c r="BG240" s="198">
        <f>IF(N240="zákl. přenesená",J240,0)</f>
        <v>0</v>
      </c>
      <c r="BH240" s="198">
        <f>IF(N240="sníž. přenesená",J240,0)</f>
        <v>0</v>
      </c>
      <c r="BI240" s="198">
        <f>IF(N240="nulová",J240,0)</f>
        <v>0</v>
      </c>
      <c r="BJ240" s="17" t="s">
        <v>85</v>
      </c>
      <c r="BK240" s="198">
        <f>ROUND(I240*H240,2)</f>
        <v>0</v>
      </c>
      <c r="BL240" s="17" t="s">
        <v>243</v>
      </c>
      <c r="BM240" s="197" t="s">
        <v>406</v>
      </c>
    </row>
    <row r="241" spans="1:65" s="2" customFormat="1" ht="16.5" customHeight="1">
      <c r="A241" s="34"/>
      <c r="B241" s="35"/>
      <c r="C241" s="185" t="s">
        <v>407</v>
      </c>
      <c r="D241" s="185" t="s">
        <v>150</v>
      </c>
      <c r="E241" s="186" t="s">
        <v>408</v>
      </c>
      <c r="F241" s="187" t="s">
        <v>409</v>
      </c>
      <c r="G241" s="188" t="s">
        <v>202</v>
      </c>
      <c r="H241" s="189">
        <v>70.8</v>
      </c>
      <c r="I241" s="190"/>
      <c r="J241" s="191">
        <f>ROUND(I241*H241,2)</f>
        <v>0</v>
      </c>
      <c r="K241" s="192"/>
      <c r="L241" s="39"/>
      <c r="M241" s="193" t="s">
        <v>1</v>
      </c>
      <c r="N241" s="194" t="s">
        <v>42</v>
      </c>
      <c r="O241" s="71"/>
      <c r="P241" s="195">
        <f>O241*H241</f>
        <v>0</v>
      </c>
      <c r="Q241" s="195">
        <v>0</v>
      </c>
      <c r="R241" s="195">
        <f>Q241*H241</f>
        <v>0</v>
      </c>
      <c r="S241" s="195">
        <v>1.8699999999999999E-3</v>
      </c>
      <c r="T241" s="196">
        <f>S241*H241</f>
        <v>0.13239599999999999</v>
      </c>
      <c r="U241" s="34"/>
      <c r="V241" s="34"/>
      <c r="W241" s="34"/>
      <c r="X241" s="34"/>
      <c r="Y241" s="34"/>
      <c r="Z241" s="34"/>
      <c r="AA241" s="34"/>
      <c r="AB241" s="34"/>
      <c r="AC241" s="34"/>
      <c r="AD241" s="34"/>
      <c r="AE241" s="34"/>
      <c r="AR241" s="197" t="s">
        <v>243</v>
      </c>
      <c r="AT241" s="197" t="s">
        <v>150</v>
      </c>
      <c r="AU241" s="197" t="s">
        <v>87</v>
      </c>
      <c r="AY241" s="17" t="s">
        <v>149</v>
      </c>
      <c r="BE241" s="198">
        <f>IF(N241="základní",J241,0)</f>
        <v>0</v>
      </c>
      <c r="BF241" s="198">
        <f>IF(N241="snížená",J241,0)</f>
        <v>0</v>
      </c>
      <c r="BG241" s="198">
        <f>IF(N241="zákl. přenesená",J241,0)</f>
        <v>0</v>
      </c>
      <c r="BH241" s="198">
        <f>IF(N241="sníž. přenesená",J241,0)</f>
        <v>0</v>
      </c>
      <c r="BI241" s="198">
        <f>IF(N241="nulová",J241,0)</f>
        <v>0</v>
      </c>
      <c r="BJ241" s="17" t="s">
        <v>85</v>
      </c>
      <c r="BK241" s="198">
        <f>ROUND(I241*H241,2)</f>
        <v>0</v>
      </c>
      <c r="BL241" s="17" t="s">
        <v>243</v>
      </c>
      <c r="BM241" s="197" t="s">
        <v>410</v>
      </c>
    </row>
    <row r="242" spans="1:65" s="13" customFormat="1" ht="11.25">
      <c r="B242" s="206"/>
      <c r="C242" s="207"/>
      <c r="D242" s="199" t="s">
        <v>175</v>
      </c>
      <c r="E242" s="208" t="s">
        <v>1</v>
      </c>
      <c r="F242" s="209" t="s">
        <v>411</v>
      </c>
      <c r="G242" s="207"/>
      <c r="H242" s="210">
        <v>70.8</v>
      </c>
      <c r="I242" s="211"/>
      <c r="J242" s="207"/>
      <c r="K242" s="207"/>
      <c r="L242" s="212"/>
      <c r="M242" s="213"/>
      <c r="N242" s="214"/>
      <c r="O242" s="214"/>
      <c r="P242" s="214"/>
      <c r="Q242" s="214"/>
      <c r="R242" s="214"/>
      <c r="S242" s="214"/>
      <c r="T242" s="215"/>
      <c r="AT242" s="216" t="s">
        <v>175</v>
      </c>
      <c r="AU242" s="216" t="s">
        <v>87</v>
      </c>
      <c r="AV242" s="13" t="s">
        <v>87</v>
      </c>
      <c r="AW242" s="13" t="s">
        <v>34</v>
      </c>
      <c r="AX242" s="13" t="s">
        <v>85</v>
      </c>
      <c r="AY242" s="216" t="s">
        <v>149</v>
      </c>
    </row>
    <row r="243" spans="1:65" s="2" customFormat="1" ht="33" customHeight="1">
      <c r="A243" s="34"/>
      <c r="B243" s="35"/>
      <c r="C243" s="185" t="s">
        <v>412</v>
      </c>
      <c r="D243" s="185" t="s">
        <v>150</v>
      </c>
      <c r="E243" s="186" t="s">
        <v>413</v>
      </c>
      <c r="F243" s="187" t="s">
        <v>414</v>
      </c>
      <c r="G243" s="188" t="s">
        <v>202</v>
      </c>
      <c r="H243" s="189">
        <v>70.8</v>
      </c>
      <c r="I243" s="190"/>
      <c r="J243" s="191">
        <f>ROUND(I243*H243,2)</f>
        <v>0</v>
      </c>
      <c r="K243" s="192"/>
      <c r="L243" s="39"/>
      <c r="M243" s="193" t="s">
        <v>1</v>
      </c>
      <c r="N243" s="194" t="s">
        <v>42</v>
      </c>
      <c r="O243" s="71"/>
      <c r="P243" s="195">
        <f>O243*H243</f>
        <v>0</v>
      </c>
      <c r="Q243" s="195">
        <v>4.2199999999999998E-3</v>
      </c>
      <c r="R243" s="195">
        <f>Q243*H243</f>
        <v>0.29877599999999999</v>
      </c>
      <c r="S243" s="195">
        <v>0</v>
      </c>
      <c r="T243" s="196">
        <f>S243*H243</f>
        <v>0</v>
      </c>
      <c r="U243" s="34"/>
      <c r="V243" s="34"/>
      <c r="W243" s="34"/>
      <c r="X243" s="34"/>
      <c r="Y243" s="34"/>
      <c r="Z243" s="34"/>
      <c r="AA243" s="34"/>
      <c r="AB243" s="34"/>
      <c r="AC243" s="34"/>
      <c r="AD243" s="34"/>
      <c r="AE243" s="34"/>
      <c r="AR243" s="197" t="s">
        <v>243</v>
      </c>
      <c r="AT243" s="197" t="s">
        <v>150</v>
      </c>
      <c r="AU243" s="197" t="s">
        <v>87</v>
      </c>
      <c r="AY243" s="17" t="s">
        <v>149</v>
      </c>
      <c r="BE243" s="198">
        <f>IF(N243="základní",J243,0)</f>
        <v>0</v>
      </c>
      <c r="BF243" s="198">
        <f>IF(N243="snížená",J243,0)</f>
        <v>0</v>
      </c>
      <c r="BG243" s="198">
        <f>IF(N243="zákl. přenesená",J243,0)</f>
        <v>0</v>
      </c>
      <c r="BH243" s="198">
        <f>IF(N243="sníž. přenesená",J243,0)</f>
        <v>0</v>
      </c>
      <c r="BI243" s="198">
        <f>IF(N243="nulová",J243,0)</f>
        <v>0</v>
      </c>
      <c r="BJ243" s="17" t="s">
        <v>85</v>
      </c>
      <c r="BK243" s="198">
        <f>ROUND(I243*H243,2)</f>
        <v>0</v>
      </c>
      <c r="BL243" s="17" t="s">
        <v>243</v>
      </c>
      <c r="BM243" s="197" t="s">
        <v>415</v>
      </c>
    </row>
    <row r="244" spans="1:65" s="2" customFormat="1" ht="78">
      <c r="A244" s="34"/>
      <c r="B244" s="35"/>
      <c r="C244" s="36"/>
      <c r="D244" s="199" t="s">
        <v>154</v>
      </c>
      <c r="E244" s="36"/>
      <c r="F244" s="200" t="s">
        <v>416</v>
      </c>
      <c r="G244" s="36"/>
      <c r="H244" s="36"/>
      <c r="I244" s="201"/>
      <c r="J244" s="36"/>
      <c r="K244" s="36"/>
      <c r="L244" s="39"/>
      <c r="M244" s="202"/>
      <c r="N244" s="203"/>
      <c r="O244" s="71"/>
      <c r="P244" s="71"/>
      <c r="Q244" s="71"/>
      <c r="R244" s="71"/>
      <c r="S244" s="71"/>
      <c r="T244" s="72"/>
      <c r="U244" s="34"/>
      <c r="V244" s="34"/>
      <c r="W244" s="34"/>
      <c r="X244" s="34"/>
      <c r="Y244" s="34"/>
      <c r="Z244" s="34"/>
      <c r="AA244" s="34"/>
      <c r="AB244" s="34"/>
      <c r="AC244" s="34"/>
      <c r="AD244" s="34"/>
      <c r="AE244" s="34"/>
      <c r="AT244" s="17" t="s">
        <v>154</v>
      </c>
      <c r="AU244" s="17" t="s">
        <v>87</v>
      </c>
    </row>
    <row r="245" spans="1:65" s="2" customFormat="1" ht="16.5" customHeight="1">
      <c r="A245" s="34"/>
      <c r="B245" s="35"/>
      <c r="C245" s="185" t="s">
        <v>417</v>
      </c>
      <c r="D245" s="185" t="s">
        <v>150</v>
      </c>
      <c r="E245" s="186" t="s">
        <v>418</v>
      </c>
      <c r="F245" s="187" t="s">
        <v>419</v>
      </c>
      <c r="G245" s="188" t="s">
        <v>202</v>
      </c>
      <c r="H245" s="189">
        <v>46.4</v>
      </c>
      <c r="I245" s="190"/>
      <c r="J245" s="191">
        <f>ROUND(I245*H245,2)</f>
        <v>0</v>
      </c>
      <c r="K245" s="192"/>
      <c r="L245" s="39"/>
      <c r="M245" s="193" t="s">
        <v>1</v>
      </c>
      <c r="N245" s="194" t="s">
        <v>42</v>
      </c>
      <c r="O245" s="71"/>
      <c r="P245" s="195">
        <f>O245*H245</f>
        <v>0</v>
      </c>
      <c r="Q245" s="195">
        <v>0</v>
      </c>
      <c r="R245" s="195">
        <f>Q245*H245</f>
        <v>0</v>
      </c>
      <c r="S245" s="195">
        <v>3.48E-3</v>
      </c>
      <c r="T245" s="196">
        <f>S245*H245</f>
        <v>0.161472</v>
      </c>
      <c r="U245" s="34"/>
      <c r="V245" s="34"/>
      <c r="W245" s="34"/>
      <c r="X245" s="34"/>
      <c r="Y245" s="34"/>
      <c r="Z245" s="34"/>
      <c r="AA245" s="34"/>
      <c r="AB245" s="34"/>
      <c r="AC245" s="34"/>
      <c r="AD245" s="34"/>
      <c r="AE245" s="34"/>
      <c r="AR245" s="197" t="s">
        <v>243</v>
      </c>
      <c r="AT245" s="197" t="s">
        <v>150</v>
      </c>
      <c r="AU245" s="197" t="s">
        <v>87</v>
      </c>
      <c r="AY245" s="17" t="s">
        <v>149</v>
      </c>
      <c r="BE245" s="198">
        <f>IF(N245="základní",J245,0)</f>
        <v>0</v>
      </c>
      <c r="BF245" s="198">
        <f>IF(N245="snížená",J245,0)</f>
        <v>0</v>
      </c>
      <c r="BG245" s="198">
        <f>IF(N245="zákl. přenesená",J245,0)</f>
        <v>0</v>
      </c>
      <c r="BH245" s="198">
        <f>IF(N245="sníž. přenesená",J245,0)</f>
        <v>0</v>
      </c>
      <c r="BI245" s="198">
        <f>IF(N245="nulová",J245,0)</f>
        <v>0</v>
      </c>
      <c r="BJ245" s="17" t="s">
        <v>85</v>
      </c>
      <c r="BK245" s="198">
        <f>ROUND(I245*H245,2)</f>
        <v>0</v>
      </c>
      <c r="BL245" s="17" t="s">
        <v>243</v>
      </c>
      <c r="BM245" s="197" t="s">
        <v>420</v>
      </c>
    </row>
    <row r="246" spans="1:65" s="13" customFormat="1" ht="11.25">
      <c r="B246" s="206"/>
      <c r="C246" s="207"/>
      <c r="D246" s="199" t="s">
        <v>175</v>
      </c>
      <c r="E246" s="208" t="s">
        <v>1</v>
      </c>
      <c r="F246" s="209" t="s">
        <v>421</v>
      </c>
      <c r="G246" s="207"/>
      <c r="H246" s="210">
        <v>46.4</v>
      </c>
      <c r="I246" s="211"/>
      <c r="J246" s="207"/>
      <c r="K246" s="207"/>
      <c r="L246" s="212"/>
      <c r="M246" s="213"/>
      <c r="N246" s="214"/>
      <c r="O246" s="214"/>
      <c r="P246" s="214"/>
      <c r="Q246" s="214"/>
      <c r="R246" s="214"/>
      <c r="S246" s="214"/>
      <c r="T246" s="215"/>
      <c r="AT246" s="216" t="s">
        <v>175</v>
      </c>
      <c r="AU246" s="216" t="s">
        <v>87</v>
      </c>
      <c r="AV246" s="13" t="s">
        <v>87</v>
      </c>
      <c r="AW246" s="13" t="s">
        <v>34</v>
      </c>
      <c r="AX246" s="13" t="s">
        <v>85</v>
      </c>
      <c r="AY246" s="216" t="s">
        <v>149</v>
      </c>
    </row>
    <row r="247" spans="1:65" s="2" customFormat="1" ht="21.75" customHeight="1">
      <c r="A247" s="34"/>
      <c r="B247" s="35"/>
      <c r="C247" s="185" t="s">
        <v>422</v>
      </c>
      <c r="D247" s="185" t="s">
        <v>150</v>
      </c>
      <c r="E247" s="186" t="s">
        <v>423</v>
      </c>
      <c r="F247" s="187" t="s">
        <v>424</v>
      </c>
      <c r="G247" s="188" t="s">
        <v>202</v>
      </c>
      <c r="H247" s="189">
        <v>46.4</v>
      </c>
      <c r="I247" s="190"/>
      <c r="J247" s="191">
        <f>ROUND(I247*H247,2)</f>
        <v>0</v>
      </c>
      <c r="K247" s="192"/>
      <c r="L247" s="39"/>
      <c r="M247" s="193" t="s">
        <v>1</v>
      </c>
      <c r="N247" s="194" t="s">
        <v>42</v>
      </c>
      <c r="O247" s="71"/>
      <c r="P247" s="195">
        <f>O247*H247</f>
        <v>0</v>
      </c>
      <c r="Q247" s="195">
        <v>4.3899999999999998E-3</v>
      </c>
      <c r="R247" s="195">
        <f>Q247*H247</f>
        <v>0.20369599999999999</v>
      </c>
      <c r="S247" s="195">
        <v>0</v>
      </c>
      <c r="T247" s="196">
        <f>S247*H247</f>
        <v>0</v>
      </c>
      <c r="U247" s="34"/>
      <c r="V247" s="34"/>
      <c r="W247" s="34"/>
      <c r="X247" s="34"/>
      <c r="Y247" s="34"/>
      <c r="Z247" s="34"/>
      <c r="AA247" s="34"/>
      <c r="AB247" s="34"/>
      <c r="AC247" s="34"/>
      <c r="AD247" s="34"/>
      <c r="AE247" s="34"/>
      <c r="AR247" s="197" t="s">
        <v>243</v>
      </c>
      <c r="AT247" s="197" t="s">
        <v>150</v>
      </c>
      <c r="AU247" s="197" t="s">
        <v>87</v>
      </c>
      <c r="AY247" s="17" t="s">
        <v>149</v>
      </c>
      <c r="BE247" s="198">
        <f>IF(N247="základní",J247,0)</f>
        <v>0</v>
      </c>
      <c r="BF247" s="198">
        <f>IF(N247="snížená",J247,0)</f>
        <v>0</v>
      </c>
      <c r="BG247" s="198">
        <f>IF(N247="zákl. přenesená",J247,0)</f>
        <v>0</v>
      </c>
      <c r="BH247" s="198">
        <f>IF(N247="sníž. přenesená",J247,0)</f>
        <v>0</v>
      </c>
      <c r="BI247" s="198">
        <f>IF(N247="nulová",J247,0)</f>
        <v>0</v>
      </c>
      <c r="BJ247" s="17" t="s">
        <v>85</v>
      </c>
      <c r="BK247" s="198">
        <f>ROUND(I247*H247,2)</f>
        <v>0</v>
      </c>
      <c r="BL247" s="17" t="s">
        <v>243</v>
      </c>
      <c r="BM247" s="197" t="s">
        <v>425</v>
      </c>
    </row>
    <row r="248" spans="1:65" s="2" customFormat="1" ht="78">
      <c r="A248" s="34"/>
      <c r="B248" s="35"/>
      <c r="C248" s="36"/>
      <c r="D248" s="199" t="s">
        <v>154</v>
      </c>
      <c r="E248" s="36"/>
      <c r="F248" s="200" t="s">
        <v>416</v>
      </c>
      <c r="G248" s="36"/>
      <c r="H248" s="36"/>
      <c r="I248" s="201"/>
      <c r="J248" s="36"/>
      <c r="K248" s="36"/>
      <c r="L248" s="39"/>
      <c r="M248" s="202"/>
      <c r="N248" s="203"/>
      <c r="O248" s="71"/>
      <c r="P248" s="71"/>
      <c r="Q248" s="71"/>
      <c r="R248" s="71"/>
      <c r="S248" s="71"/>
      <c r="T248" s="72"/>
      <c r="U248" s="34"/>
      <c r="V248" s="34"/>
      <c r="W248" s="34"/>
      <c r="X248" s="34"/>
      <c r="Y248" s="34"/>
      <c r="Z248" s="34"/>
      <c r="AA248" s="34"/>
      <c r="AB248" s="34"/>
      <c r="AC248" s="34"/>
      <c r="AD248" s="34"/>
      <c r="AE248" s="34"/>
      <c r="AT248" s="17" t="s">
        <v>154</v>
      </c>
      <c r="AU248" s="17" t="s">
        <v>87</v>
      </c>
    </row>
    <row r="249" spans="1:65" s="2" customFormat="1" ht="16.5" customHeight="1">
      <c r="A249" s="34"/>
      <c r="B249" s="35"/>
      <c r="C249" s="185" t="s">
        <v>426</v>
      </c>
      <c r="D249" s="185" t="s">
        <v>150</v>
      </c>
      <c r="E249" s="186" t="s">
        <v>427</v>
      </c>
      <c r="F249" s="187" t="s">
        <v>428</v>
      </c>
      <c r="G249" s="188" t="s">
        <v>202</v>
      </c>
      <c r="H249" s="189">
        <v>91</v>
      </c>
      <c r="I249" s="190"/>
      <c r="J249" s="191">
        <f>ROUND(I249*H249,2)</f>
        <v>0</v>
      </c>
      <c r="K249" s="192"/>
      <c r="L249" s="39"/>
      <c r="M249" s="193" t="s">
        <v>1</v>
      </c>
      <c r="N249" s="194" t="s">
        <v>42</v>
      </c>
      <c r="O249" s="71"/>
      <c r="P249" s="195">
        <f>O249*H249</f>
        <v>0</v>
      </c>
      <c r="Q249" s="195">
        <v>0</v>
      </c>
      <c r="R249" s="195">
        <f>Q249*H249</f>
        <v>0</v>
      </c>
      <c r="S249" s="195">
        <v>1.6999999999999999E-3</v>
      </c>
      <c r="T249" s="196">
        <f>S249*H249</f>
        <v>0.1547</v>
      </c>
      <c r="U249" s="34"/>
      <c r="V249" s="34"/>
      <c r="W249" s="34"/>
      <c r="X249" s="34"/>
      <c r="Y249" s="34"/>
      <c r="Z249" s="34"/>
      <c r="AA249" s="34"/>
      <c r="AB249" s="34"/>
      <c r="AC249" s="34"/>
      <c r="AD249" s="34"/>
      <c r="AE249" s="34"/>
      <c r="AR249" s="197" t="s">
        <v>243</v>
      </c>
      <c r="AT249" s="197" t="s">
        <v>150</v>
      </c>
      <c r="AU249" s="197" t="s">
        <v>87</v>
      </c>
      <c r="AY249" s="17" t="s">
        <v>149</v>
      </c>
      <c r="BE249" s="198">
        <f>IF(N249="základní",J249,0)</f>
        <v>0</v>
      </c>
      <c r="BF249" s="198">
        <f>IF(N249="snížená",J249,0)</f>
        <v>0</v>
      </c>
      <c r="BG249" s="198">
        <f>IF(N249="zákl. přenesená",J249,0)</f>
        <v>0</v>
      </c>
      <c r="BH249" s="198">
        <f>IF(N249="sníž. přenesená",J249,0)</f>
        <v>0</v>
      </c>
      <c r="BI249" s="198">
        <f>IF(N249="nulová",J249,0)</f>
        <v>0</v>
      </c>
      <c r="BJ249" s="17" t="s">
        <v>85</v>
      </c>
      <c r="BK249" s="198">
        <f>ROUND(I249*H249,2)</f>
        <v>0</v>
      </c>
      <c r="BL249" s="17" t="s">
        <v>243</v>
      </c>
      <c r="BM249" s="197" t="s">
        <v>429</v>
      </c>
    </row>
    <row r="250" spans="1:65" s="13" customFormat="1" ht="11.25">
      <c r="B250" s="206"/>
      <c r="C250" s="207"/>
      <c r="D250" s="199" t="s">
        <v>175</v>
      </c>
      <c r="E250" s="208" t="s">
        <v>1</v>
      </c>
      <c r="F250" s="209" t="s">
        <v>430</v>
      </c>
      <c r="G250" s="207"/>
      <c r="H250" s="210">
        <v>91</v>
      </c>
      <c r="I250" s="211"/>
      <c r="J250" s="207"/>
      <c r="K250" s="207"/>
      <c r="L250" s="212"/>
      <c r="M250" s="213"/>
      <c r="N250" s="214"/>
      <c r="O250" s="214"/>
      <c r="P250" s="214"/>
      <c r="Q250" s="214"/>
      <c r="R250" s="214"/>
      <c r="S250" s="214"/>
      <c r="T250" s="215"/>
      <c r="AT250" s="216" t="s">
        <v>175</v>
      </c>
      <c r="AU250" s="216" t="s">
        <v>87</v>
      </c>
      <c r="AV250" s="13" t="s">
        <v>87</v>
      </c>
      <c r="AW250" s="13" t="s">
        <v>34</v>
      </c>
      <c r="AX250" s="13" t="s">
        <v>85</v>
      </c>
      <c r="AY250" s="216" t="s">
        <v>149</v>
      </c>
    </row>
    <row r="251" spans="1:65" s="2" customFormat="1" ht="33" customHeight="1">
      <c r="A251" s="34"/>
      <c r="B251" s="35"/>
      <c r="C251" s="185" t="s">
        <v>431</v>
      </c>
      <c r="D251" s="185" t="s">
        <v>150</v>
      </c>
      <c r="E251" s="186" t="s">
        <v>432</v>
      </c>
      <c r="F251" s="187" t="s">
        <v>433</v>
      </c>
      <c r="G251" s="188" t="s">
        <v>202</v>
      </c>
      <c r="H251" s="189">
        <v>91</v>
      </c>
      <c r="I251" s="190"/>
      <c r="J251" s="191">
        <f>ROUND(I251*H251,2)</f>
        <v>0</v>
      </c>
      <c r="K251" s="192"/>
      <c r="L251" s="39"/>
      <c r="M251" s="193" t="s">
        <v>1</v>
      </c>
      <c r="N251" s="194" t="s">
        <v>42</v>
      </c>
      <c r="O251" s="71"/>
      <c r="P251" s="195">
        <f>O251*H251</f>
        <v>0</v>
      </c>
      <c r="Q251" s="195">
        <v>3.47E-3</v>
      </c>
      <c r="R251" s="195">
        <f>Q251*H251</f>
        <v>0.31577</v>
      </c>
      <c r="S251" s="195">
        <v>0</v>
      </c>
      <c r="T251" s="196">
        <f>S251*H251</f>
        <v>0</v>
      </c>
      <c r="U251" s="34"/>
      <c r="V251" s="34"/>
      <c r="W251" s="34"/>
      <c r="X251" s="34"/>
      <c r="Y251" s="34"/>
      <c r="Z251" s="34"/>
      <c r="AA251" s="34"/>
      <c r="AB251" s="34"/>
      <c r="AC251" s="34"/>
      <c r="AD251" s="34"/>
      <c r="AE251" s="34"/>
      <c r="AR251" s="197" t="s">
        <v>243</v>
      </c>
      <c r="AT251" s="197" t="s">
        <v>150</v>
      </c>
      <c r="AU251" s="197" t="s">
        <v>87</v>
      </c>
      <c r="AY251" s="17" t="s">
        <v>149</v>
      </c>
      <c r="BE251" s="198">
        <f>IF(N251="základní",J251,0)</f>
        <v>0</v>
      </c>
      <c r="BF251" s="198">
        <f>IF(N251="snížená",J251,0)</f>
        <v>0</v>
      </c>
      <c r="BG251" s="198">
        <f>IF(N251="zákl. přenesená",J251,0)</f>
        <v>0</v>
      </c>
      <c r="BH251" s="198">
        <f>IF(N251="sníž. přenesená",J251,0)</f>
        <v>0</v>
      </c>
      <c r="BI251" s="198">
        <f>IF(N251="nulová",J251,0)</f>
        <v>0</v>
      </c>
      <c r="BJ251" s="17" t="s">
        <v>85</v>
      </c>
      <c r="BK251" s="198">
        <f>ROUND(I251*H251,2)</f>
        <v>0</v>
      </c>
      <c r="BL251" s="17" t="s">
        <v>243</v>
      </c>
      <c r="BM251" s="197" t="s">
        <v>434</v>
      </c>
    </row>
    <row r="252" spans="1:65" s="2" customFormat="1" ht="78">
      <c r="A252" s="34"/>
      <c r="B252" s="35"/>
      <c r="C252" s="36"/>
      <c r="D252" s="199" t="s">
        <v>154</v>
      </c>
      <c r="E252" s="36"/>
      <c r="F252" s="200" t="s">
        <v>416</v>
      </c>
      <c r="G252" s="36"/>
      <c r="H252" s="36"/>
      <c r="I252" s="201"/>
      <c r="J252" s="36"/>
      <c r="K252" s="36"/>
      <c r="L252" s="39"/>
      <c r="M252" s="202"/>
      <c r="N252" s="203"/>
      <c r="O252" s="71"/>
      <c r="P252" s="71"/>
      <c r="Q252" s="71"/>
      <c r="R252" s="71"/>
      <c r="S252" s="71"/>
      <c r="T252" s="72"/>
      <c r="U252" s="34"/>
      <c r="V252" s="34"/>
      <c r="W252" s="34"/>
      <c r="X252" s="34"/>
      <c r="Y252" s="34"/>
      <c r="Z252" s="34"/>
      <c r="AA252" s="34"/>
      <c r="AB252" s="34"/>
      <c r="AC252" s="34"/>
      <c r="AD252" s="34"/>
      <c r="AE252" s="34"/>
      <c r="AT252" s="17" t="s">
        <v>154</v>
      </c>
      <c r="AU252" s="17" t="s">
        <v>87</v>
      </c>
    </row>
    <row r="253" spans="1:65" s="2" customFormat="1" ht="21.75" customHeight="1">
      <c r="A253" s="34"/>
      <c r="B253" s="35"/>
      <c r="C253" s="185" t="s">
        <v>435</v>
      </c>
      <c r="D253" s="185" t="s">
        <v>150</v>
      </c>
      <c r="E253" s="186" t="s">
        <v>436</v>
      </c>
      <c r="F253" s="187" t="s">
        <v>437</v>
      </c>
      <c r="G253" s="188" t="s">
        <v>202</v>
      </c>
      <c r="H253" s="189">
        <v>89.4</v>
      </c>
      <c r="I253" s="190"/>
      <c r="J253" s="191">
        <f>ROUND(I253*H253,2)</f>
        <v>0</v>
      </c>
      <c r="K253" s="192"/>
      <c r="L253" s="39"/>
      <c r="M253" s="193" t="s">
        <v>1</v>
      </c>
      <c r="N253" s="194" t="s">
        <v>42</v>
      </c>
      <c r="O253" s="71"/>
      <c r="P253" s="195">
        <f>O253*H253</f>
        <v>0</v>
      </c>
      <c r="Q253" s="195">
        <v>0</v>
      </c>
      <c r="R253" s="195">
        <f>Q253*H253</f>
        <v>0</v>
      </c>
      <c r="S253" s="195">
        <v>1.7700000000000001E-3</v>
      </c>
      <c r="T253" s="196">
        <f>S253*H253</f>
        <v>0.15823800000000002</v>
      </c>
      <c r="U253" s="34"/>
      <c r="V253" s="34"/>
      <c r="W253" s="34"/>
      <c r="X253" s="34"/>
      <c r="Y253" s="34"/>
      <c r="Z253" s="34"/>
      <c r="AA253" s="34"/>
      <c r="AB253" s="34"/>
      <c r="AC253" s="34"/>
      <c r="AD253" s="34"/>
      <c r="AE253" s="34"/>
      <c r="AR253" s="197" t="s">
        <v>243</v>
      </c>
      <c r="AT253" s="197" t="s">
        <v>150</v>
      </c>
      <c r="AU253" s="197" t="s">
        <v>87</v>
      </c>
      <c r="AY253" s="17" t="s">
        <v>149</v>
      </c>
      <c r="BE253" s="198">
        <f>IF(N253="základní",J253,0)</f>
        <v>0</v>
      </c>
      <c r="BF253" s="198">
        <f>IF(N253="snížená",J253,0)</f>
        <v>0</v>
      </c>
      <c r="BG253" s="198">
        <f>IF(N253="zákl. přenesená",J253,0)</f>
        <v>0</v>
      </c>
      <c r="BH253" s="198">
        <f>IF(N253="sníž. přenesená",J253,0)</f>
        <v>0</v>
      </c>
      <c r="BI253" s="198">
        <f>IF(N253="nulová",J253,0)</f>
        <v>0</v>
      </c>
      <c r="BJ253" s="17" t="s">
        <v>85</v>
      </c>
      <c r="BK253" s="198">
        <f>ROUND(I253*H253,2)</f>
        <v>0</v>
      </c>
      <c r="BL253" s="17" t="s">
        <v>243</v>
      </c>
      <c r="BM253" s="197" t="s">
        <v>438</v>
      </c>
    </row>
    <row r="254" spans="1:65" s="13" customFormat="1" ht="11.25">
      <c r="B254" s="206"/>
      <c r="C254" s="207"/>
      <c r="D254" s="199" t="s">
        <v>175</v>
      </c>
      <c r="E254" s="208" t="s">
        <v>1</v>
      </c>
      <c r="F254" s="209" t="s">
        <v>439</v>
      </c>
      <c r="G254" s="207"/>
      <c r="H254" s="210">
        <v>89.4</v>
      </c>
      <c r="I254" s="211"/>
      <c r="J254" s="207"/>
      <c r="K254" s="207"/>
      <c r="L254" s="212"/>
      <c r="M254" s="213"/>
      <c r="N254" s="214"/>
      <c r="O254" s="214"/>
      <c r="P254" s="214"/>
      <c r="Q254" s="214"/>
      <c r="R254" s="214"/>
      <c r="S254" s="214"/>
      <c r="T254" s="215"/>
      <c r="AT254" s="216" t="s">
        <v>175</v>
      </c>
      <c r="AU254" s="216" t="s">
        <v>87</v>
      </c>
      <c r="AV254" s="13" t="s">
        <v>87</v>
      </c>
      <c r="AW254" s="13" t="s">
        <v>34</v>
      </c>
      <c r="AX254" s="13" t="s">
        <v>85</v>
      </c>
      <c r="AY254" s="216" t="s">
        <v>149</v>
      </c>
    </row>
    <row r="255" spans="1:65" s="2" customFormat="1" ht="33" customHeight="1">
      <c r="A255" s="34"/>
      <c r="B255" s="35"/>
      <c r="C255" s="185" t="s">
        <v>440</v>
      </c>
      <c r="D255" s="185" t="s">
        <v>150</v>
      </c>
      <c r="E255" s="186" t="s">
        <v>441</v>
      </c>
      <c r="F255" s="187" t="s">
        <v>442</v>
      </c>
      <c r="G255" s="188" t="s">
        <v>202</v>
      </c>
      <c r="H255" s="189">
        <v>89.4</v>
      </c>
      <c r="I255" s="190"/>
      <c r="J255" s="191">
        <f>ROUND(I255*H255,2)</f>
        <v>0</v>
      </c>
      <c r="K255" s="192"/>
      <c r="L255" s="39"/>
      <c r="M255" s="193" t="s">
        <v>1</v>
      </c>
      <c r="N255" s="194" t="s">
        <v>42</v>
      </c>
      <c r="O255" s="71"/>
      <c r="P255" s="195">
        <f>O255*H255</f>
        <v>0</v>
      </c>
      <c r="Q255" s="195">
        <v>3.5699999999999998E-3</v>
      </c>
      <c r="R255" s="195">
        <f>Q255*H255</f>
        <v>0.319158</v>
      </c>
      <c r="S255" s="195">
        <v>0</v>
      </c>
      <c r="T255" s="196">
        <f>S255*H255</f>
        <v>0</v>
      </c>
      <c r="U255" s="34"/>
      <c r="V255" s="34"/>
      <c r="W255" s="34"/>
      <c r="X255" s="34"/>
      <c r="Y255" s="34"/>
      <c r="Z255" s="34"/>
      <c r="AA255" s="34"/>
      <c r="AB255" s="34"/>
      <c r="AC255" s="34"/>
      <c r="AD255" s="34"/>
      <c r="AE255" s="34"/>
      <c r="AR255" s="197" t="s">
        <v>243</v>
      </c>
      <c r="AT255" s="197" t="s">
        <v>150</v>
      </c>
      <c r="AU255" s="197" t="s">
        <v>87</v>
      </c>
      <c r="AY255" s="17" t="s">
        <v>149</v>
      </c>
      <c r="BE255" s="198">
        <f>IF(N255="základní",J255,0)</f>
        <v>0</v>
      </c>
      <c r="BF255" s="198">
        <f>IF(N255="snížená",J255,0)</f>
        <v>0</v>
      </c>
      <c r="BG255" s="198">
        <f>IF(N255="zákl. přenesená",J255,0)</f>
        <v>0</v>
      </c>
      <c r="BH255" s="198">
        <f>IF(N255="sníž. přenesená",J255,0)</f>
        <v>0</v>
      </c>
      <c r="BI255" s="198">
        <f>IF(N255="nulová",J255,0)</f>
        <v>0</v>
      </c>
      <c r="BJ255" s="17" t="s">
        <v>85</v>
      </c>
      <c r="BK255" s="198">
        <f>ROUND(I255*H255,2)</f>
        <v>0</v>
      </c>
      <c r="BL255" s="17" t="s">
        <v>243</v>
      </c>
      <c r="BM255" s="197" t="s">
        <v>443</v>
      </c>
    </row>
    <row r="256" spans="1:65" s="2" customFormat="1" ht="78">
      <c r="A256" s="34"/>
      <c r="B256" s="35"/>
      <c r="C256" s="36"/>
      <c r="D256" s="199" t="s">
        <v>154</v>
      </c>
      <c r="E256" s="36"/>
      <c r="F256" s="200" t="s">
        <v>416</v>
      </c>
      <c r="G256" s="36"/>
      <c r="H256" s="36"/>
      <c r="I256" s="201"/>
      <c r="J256" s="36"/>
      <c r="K256" s="36"/>
      <c r="L256" s="39"/>
      <c r="M256" s="202"/>
      <c r="N256" s="203"/>
      <c r="O256" s="71"/>
      <c r="P256" s="71"/>
      <c r="Q256" s="71"/>
      <c r="R256" s="71"/>
      <c r="S256" s="71"/>
      <c r="T256" s="72"/>
      <c r="U256" s="34"/>
      <c r="V256" s="34"/>
      <c r="W256" s="34"/>
      <c r="X256" s="34"/>
      <c r="Y256" s="34"/>
      <c r="Z256" s="34"/>
      <c r="AA256" s="34"/>
      <c r="AB256" s="34"/>
      <c r="AC256" s="34"/>
      <c r="AD256" s="34"/>
      <c r="AE256" s="34"/>
      <c r="AT256" s="17" t="s">
        <v>154</v>
      </c>
      <c r="AU256" s="17" t="s">
        <v>87</v>
      </c>
    </row>
    <row r="257" spans="1:65" s="2" customFormat="1" ht="16.5" customHeight="1">
      <c r="A257" s="34"/>
      <c r="B257" s="35"/>
      <c r="C257" s="185" t="s">
        <v>444</v>
      </c>
      <c r="D257" s="185" t="s">
        <v>150</v>
      </c>
      <c r="E257" s="186" t="s">
        <v>445</v>
      </c>
      <c r="F257" s="187" t="s">
        <v>446</v>
      </c>
      <c r="G257" s="188" t="s">
        <v>202</v>
      </c>
      <c r="H257" s="189">
        <v>89.4</v>
      </c>
      <c r="I257" s="190"/>
      <c r="J257" s="191">
        <f>ROUND(I257*H257,2)</f>
        <v>0</v>
      </c>
      <c r="K257" s="192"/>
      <c r="L257" s="39"/>
      <c r="M257" s="193" t="s">
        <v>1</v>
      </c>
      <c r="N257" s="194" t="s">
        <v>42</v>
      </c>
      <c r="O257" s="71"/>
      <c r="P257" s="195">
        <f>O257*H257</f>
        <v>0</v>
      </c>
      <c r="Q257" s="195">
        <v>0</v>
      </c>
      <c r="R257" s="195">
        <f>Q257*H257</f>
        <v>0</v>
      </c>
      <c r="S257" s="195">
        <v>1.7600000000000001E-3</v>
      </c>
      <c r="T257" s="196">
        <f>S257*H257</f>
        <v>0.15734400000000001</v>
      </c>
      <c r="U257" s="34"/>
      <c r="V257" s="34"/>
      <c r="W257" s="34"/>
      <c r="X257" s="34"/>
      <c r="Y257" s="34"/>
      <c r="Z257" s="34"/>
      <c r="AA257" s="34"/>
      <c r="AB257" s="34"/>
      <c r="AC257" s="34"/>
      <c r="AD257" s="34"/>
      <c r="AE257" s="34"/>
      <c r="AR257" s="197" t="s">
        <v>243</v>
      </c>
      <c r="AT257" s="197" t="s">
        <v>150</v>
      </c>
      <c r="AU257" s="197" t="s">
        <v>87</v>
      </c>
      <c r="AY257" s="17" t="s">
        <v>149</v>
      </c>
      <c r="BE257" s="198">
        <f>IF(N257="základní",J257,0)</f>
        <v>0</v>
      </c>
      <c r="BF257" s="198">
        <f>IF(N257="snížená",J257,0)</f>
        <v>0</v>
      </c>
      <c r="BG257" s="198">
        <f>IF(N257="zákl. přenesená",J257,0)</f>
        <v>0</v>
      </c>
      <c r="BH257" s="198">
        <f>IF(N257="sníž. přenesená",J257,0)</f>
        <v>0</v>
      </c>
      <c r="BI257" s="198">
        <f>IF(N257="nulová",J257,0)</f>
        <v>0</v>
      </c>
      <c r="BJ257" s="17" t="s">
        <v>85</v>
      </c>
      <c r="BK257" s="198">
        <f>ROUND(I257*H257,2)</f>
        <v>0</v>
      </c>
      <c r="BL257" s="17" t="s">
        <v>243</v>
      </c>
      <c r="BM257" s="197" t="s">
        <v>447</v>
      </c>
    </row>
    <row r="258" spans="1:65" s="2" customFormat="1" ht="21.75" customHeight="1">
      <c r="A258" s="34"/>
      <c r="B258" s="35"/>
      <c r="C258" s="185" t="s">
        <v>448</v>
      </c>
      <c r="D258" s="185" t="s">
        <v>150</v>
      </c>
      <c r="E258" s="186" t="s">
        <v>449</v>
      </c>
      <c r="F258" s="187" t="s">
        <v>450</v>
      </c>
      <c r="G258" s="188" t="s">
        <v>202</v>
      </c>
      <c r="H258" s="189">
        <v>89.4</v>
      </c>
      <c r="I258" s="190"/>
      <c r="J258" s="191">
        <f>ROUND(I258*H258,2)</f>
        <v>0</v>
      </c>
      <c r="K258" s="192"/>
      <c r="L258" s="39"/>
      <c r="M258" s="193" t="s">
        <v>1</v>
      </c>
      <c r="N258" s="194" t="s">
        <v>42</v>
      </c>
      <c r="O258" s="71"/>
      <c r="P258" s="195">
        <f>O258*H258</f>
        <v>0</v>
      </c>
      <c r="Q258" s="195">
        <v>3.5400000000000002E-3</v>
      </c>
      <c r="R258" s="195">
        <f>Q258*H258</f>
        <v>0.31647600000000004</v>
      </c>
      <c r="S258" s="195">
        <v>0</v>
      </c>
      <c r="T258" s="196">
        <f>S258*H258</f>
        <v>0</v>
      </c>
      <c r="U258" s="34"/>
      <c r="V258" s="34"/>
      <c r="W258" s="34"/>
      <c r="X258" s="34"/>
      <c r="Y258" s="34"/>
      <c r="Z258" s="34"/>
      <c r="AA258" s="34"/>
      <c r="AB258" s="34"/>
      <c r="AC258" s="34"/>
      <c r="AD258" s="34"/>
      <c r="AE258" s="34"/>
      <c r="AR258" s="197" t="s">
        <v>243</v>
      </c>
      <c r="AT258" s="197" t="s">
        <v>150</v>
      </c>
      <c r="AU258" s="197" t="s">
        <v>87</v>
      </c>
      <c r="AY258" s="17" t="s">
        <v>149</v>
      </c>
      <c r="BE258" s="198">
        <f>IF(N258="základní",J258,0)</f>
        <v>0</v>
      </c>
      <c r="BF258" s="198">
        <f>IF(N258="snížená",J258,0)</f>
        <v>0</v>
      </c>
      <c r="BG258" s="198">
        <f>IF(N258="zákl. přenesená",J258,0)</f>
        <v>0</v>
      </c>
      <c r="BH258" s="198">
        <f>IF(N258="sníž. přenesená",J258,0)</f>
        <v>0</v>
      </c>
      <c r="BI258" s="198">
        <f>IF(N258="nulová",J258,0)</f>
        <v>0</v>
      </c>
      <c r="BJ258" s="17" t="s">
        <v>85</v>
      </c>
      <c r="BK258" s="198">
        <f>ROUND(I258*H258,2)</f>
        <v>0</v>
      </c>
      <c r="BL258" s="17" t="s">
        <v>243</v>
      </c>
      <c r="BM258" s="197" t="s">
        <v>451</v>
      </c>
    </row>
    <row r="259" spans="1:65" s="2" customFormat="1" ht="78">
      <c r="A259" s="34"/>
      <c r="B259" s="35"/>
      <c r="C259" s="36"/>
      <c r="D259" s="199" t="s">
        <v>154</v>
      </c>
      <c r="E259" s="36"/>
      <c r="F259" s="200" t="s">
        <v>390</v>
      </c>
      <c r="G259" s="36"/>
      <c r="H259" s="36"/>
      <c r="I259" s="201"/>
      <c r="J259" s="36"/>
      <c r="K259" s="36"/>
      <c r="L259" s="39"/>
      <c r="M259" s="202"/>
      <c r="N259" s="203"/>
      <c r="O259" s="71"/>
      <c r="P259" s="71"/>
      <c r="Q259" s="71"/>
      <c r="R259" s="71"/>
      <c r="S259" s="71"/>
      <c r="T259" s="72"/>
      <c r="U259" s="34"/>
      <c r="V259" s="34"/>
      <c r="W259" s="34"/>
      <c r="X259" s="34"/>
      <c r="Y259" s="34"/>
      <c r="Z259" s="34"/>
      <c r="AA259" s="34"/>
      <c r="AB259" s="34"/>
      <c r="AC259" s="34"/>
      <c r="AD259" s="34"/>
      <c r="AE259" s="34"/>
      <c r="AT259" s="17" t="s">
        <v>154</v>
      </c>
      <c r="AU259" s="17" t="s">
        <v>87</v>
      </c>
    </row>
    <row r="260" spans="1:65" s="2" customFormat="1" ht="16.5" customHeight="1">
      <c r="A260" s="34"/>
      <c r="B260" s="35"/>
      <c r="C260" s="185" t="s">
        <v>452</v>
      </c>
      <c r="D260" s="185" t="s">
        <v>150</v>
      </c>
      <c r="E260" s="186" t="s">
        <v>453</v>
      </c>
      <c r="F260" s="187" t="s">
        <v>454</v>
      </c>
      <c r="G260" s="188" t="s">
        <v>184</v>
      </c>
      <c r="H260" s="189">
        <v>8</v>
      </c>
      <c r="I260" s="190"/>
      <c r="J260" s="191">
        <f>ROUND(I260*H260,2)</f>
        <v>0</v>
      </c>
      <c r="K260" s="192"/>
      <c r="L260" s="39"/>
      <c r="M260" s="193" t="s">
        <v>1</v>
      </c>
      <c r="N260" s="194" t="s">
        <v>42</v>
      </c>
      <c r="O260" s="71"/>
      <c r="P260" s="195">
        <f>O260*H260</f>
        <v>0</v>
      </c>
      <c r="Q260" s="195">
        <v>0</v>
      </c>
      <c r="R260" s="195">
        <f>Q260*H260</f>
        <v>0</v>
      </c>
      <c r="S260" s="195">
        <v>9.0600000000000003E-3</v>
      </c>
      <c r="T260" s="196">
        <f>S260*H260</f>
        <v>7.2480000000000003E-2</v>
      </c>
      <c r="U260" s="34"/>
      <c r="V260" s="34"/>
      <c r="W260" s="34"/>
      <c r="X260" s="34"/>
      <c r="Y260" s="34"/>
      <c r="Z260" s="34"/>
      <c r="AA260" s="34"/>
      <c r="AB260" s="34"/>
      <c r="AC260" s="34"/>
      <c r="AD260" s="34"/>
      <c r="AE260" s="34"/>
      <c r="AR260" s="197" t="s">
        <v>243</v>
      </c>
      <c r="AT260" s="197" t="s">
        <v>150</v>
      </c>
      <c r="AU260" s="197" t="s">
        <v>87</v>
      </c>
      <c r="AY260" s="17" t="s">
        <v>149</v>
      </c>
      <c r="BE260" s="198">
        <f>IF(N260="základní",J260,0)</f>
        <v>0</v>
      </c>
      <c r="BF260" s="198">
        <f>IF(N260="snížená",J260,0)</f>
        <v>0</v>
      </c>
      <c r="BG260" s="198">
        <f>IF(N260="zákl. přenesená",J260,0)</f>
        <v>0</v>
      </c>
      <c r="BH260" s="198">
        <f>IF(N260="sníž. přenesená",J260,0)</f>
        <v>0</v>
      </c>
      <c r="BI260" s="198">
        <f>IF(N260="nulová",J260,0)</f>
        <v>0</v>
      </c>
      <c r="BJ260" s="17" t="s">
        <v>85</v>
      </c>
      <c r="BK260" s="198">
        <f>ROUND(I260*H260,2)</f>
        <v>0</v>
      </c>
      <c r="BL260" s="17" t="s">
        <v>243</v>
      </c>
      <c r="BM260" s="197" t="s">
        <v>455</v>
      </c>
    </row>
    <row r="261" spans="1:65" s="2" customFormat="1" ht="21.75" customHeight="1">
      <c r="A261" s="34"/>
      <c r="B261" s="35"/>
      <c r="C261" s="185" t="s">
        <v>456</v>
      </c>
      <c r="D261" s="185" t="s">
        <v>150</v>
      </c>
      <c r="E261" s="186" t="s">
        <v>457</v>
      </c>
      <c r="F261" s="187" t="s">
        <v>458</v>
      </c>
      <c r="G261" s="188" t="s">
        <v>184</v>
      </c>
      <c r="H261" s="189">
        <v>7</v>
      </c>
      <c r="I261" s="190"/>
      <c r="J261" s="191">
        <f>ROUND(I261*H261,2)</f>
        <v>0</v>
      </c>
      <c r="K261" s="192"/>
      <c r="L261" s="39"/>
      <c r="M261" s="193" t="s">
        <v>1</v>
      </c>
      <c r="N261" s="194" t="s">
        <v>42</v>
      </c>
      <c r="O261" s="71"/>
      <c r="P261" s="195">
        <f>O261*H261</f>
        <v>0</v>
      </c>
      <c r="Q261" s="195">
        <v>3.5999999999999999E-3</v>
      </c>
      <c r="R261" s="195">
        <f>Q261*H261</f>
        <v>2.52E-2</v>
      </c>
      <c r="S261" s="195">
        <v>0</v>
      </c>
      <c r="T261" s="196">
        <f>S261*H261</f>
        <v>0</v>
      </c>
      <c r="U261" s="34"/>
      <c r="V261" s="34"/>
      <c r="W261" s="34"/>
      <c r="X261" s="34"/>
      <c r="Y261" s="34"/>
      <c r="Z261" s="34"/>
      <c r="AA261" s="34"/>
      <c r="AB261" s="34"/>
      <c r="AC261" s="34"/>
      <c r="AD261" s="34"/>
      <c r="AE261" s="34"/>
      <c r="AR261" s="197" t="s">
        <v>243</v>
      </c>
      <c r="AT261" s="197" t="s">
        <v>150</v>
      </c>
      <c r="AU261" s="197" t="s">
        <v>87</v>
      </c>
      <c r="AY261" s="17" t="s">
        <v>149</v>
      </c>
      <c r="BE261" s="198">
        <f>IF(N261="základní",J261,0)</f>
        <v>0</v>
      </c>
      <c r="BF261" s="198">
        <f>IF(N261="snížená",J261,0)</f>
        <v>0</v>
      </c>
      <c r="BG261" s="198">
        <f>IF(N261="zákl. přenesená",J261,0)</f>
        <v>0</v>
      </c>
      <c r="BH261" s="198">
        <f>IF(N261="sníž. přenesená",J261,0)</f>
        <v>0</v>
      </c>
      <c r="BI261" s="198">
        <f>IF(N261="nulová",J261,0)</f>
        <v>0</v>
      </c>
      <c r="BJ261" s="17" t="s">
        <v>85</v>
      </c>
      <c r="BK261" s="198">
        <f>ROUND(I261*H261,2)</f>
        <v>0</v>
      </c>
      <c r="BL261" s="17" t="s">
        <v>243</v>
      </c>
      <c r="BM261" s="197" t="s">
        <v>459</v>
      </c>
    </row>
    <row r="262" spans="1:65" s="2" customFormat="1" ht="78">
      <c r="A262" s="34"/>
      <c r="B262" s="35"/>
      <c r="C262" s="36"/>
      <c r="D262" s="199" t="s">
        <v>154</v>
      </c>
      <c r="E262" s="36"/>
      <c r="F262" s="200" t="s">
        <v>416</v>
      </c>
      <c r="G262" s="36"/>
      <c r="H262" s="36"/>
      <c r="I262" s="201"/>
      <c r="J262" s="36"/>
      <c r="K262" s="36"/>
      <c r="L262" s="39"/>
      <c r="M262" s="202"/>
      <c r="N262" s="203"/>
      <c r="O262" s="71"/>
      <c r="P262" s="71"/>
      <c r="Q262" s="71"/>
      <c r="R262" s="71"/>
      <c r="S262" s="71"/>
      <c r="T262" s="72"/>
      <c r="U262" s="34"/>
      <c r="V262" s="34"/>
      <c r="W262" s="34"/>
      <c r="X262" s="34"/>
      <c r="Y262" s="34"/>
      <c r="Z262" s="34"/>
      <c r="AA262" s="34"/>
      <c r="AB262" s="34"/>
      <c r="AC262" s="34"/>
      <c r="AD262" s="34"/>
      <c r="AE262" s="34"/>
      <c r="AT262" s="17" t="s">
        <v>154</v>
      </c>
      <c r="AU262" s="17" t="s">
        <v>87</v>
      </c>
    </row>
    <row r="263" spans="1:65" s="13" customFormat="1" ht="11.25">
      <c r="B263" s="206"/>
      <c r="C263" s="207"/>
      <c r="D263" s="199" t="s">
        <v>175</v>
      </c>
      <c r="E263" s="208" t="s">
        <v>1</v>
      </c>
      <c r="F263" s="209" t="s">
        <v>460</v>
      </c>
      <c r="G263" s="207"/>
      <c r="H263" s="210">
        <v>4</v>
      </c>
      <c r="I263" s="211"/>
      <c r="J263" s="207"/>
      <c r="K263" s="207"/>
      <c r="L263" s="212"/>
      <c r="M263" s="213"/>
      <c r="N263" s="214"/>
      <c r="O263" s="214"/>
      <c r="P263" s="214"/>
      <c r="Q263" s="214"/>
      <c r="R263" s="214"/>
      <c r="S263" s="214"/>
      <c r="T263" s="215"/>
      <c r="AT263" s="216" t="s">
        <v>175</v>
      </c>
      <c r="AU263" s="216" t="s">
        <v>87</v>
      </c>
      <c r="AV263" s="13" t="s">
        <v>87</v>
      </c>
      <c r="AW263" s="13" t="s">
        <v>34</v>
      </c>
      <c r="AX263" s="13" t="s">
        <v>77</v>
      </c>
      <c r="AY263" s="216" t="s">
        <v>149</v>
      </c>
    </row>
    <row r="264" spans="1:65" s="13" customFormat="1" ht="11.25">
      <c r="B264" s="206"/>
      <c r="C264" s="207"/>
      <c r="D264" s="199" t="s">
        <v>175</v>
      </c>
      <c r="E264" s="208" t="s">
        <v>1</v>
      </c>
      <c r="F264" s="209" t="s">
        <v>461</v>
      </c>
      <c r="G264" s="207"/>
      <c r="H264" s="210">
        <v>3</v>
      </c>
      <c r="I264" s="211"/>
      <c r="J264" s="207"/>
      <c r="K264" s="207"/>
      <c r="L264" s="212"/>
      <c r="M264" s="213"/>
      <c r="N264" s="214"/>
      <c r="O264" s="214"/>
      <c r="P264" s="214"/>
      <c r="Q264" s="214"/>
      <c r="R264" s="214"/>
      <c r="S264" s="214"/>
      <c r="T264" s="215"/>
      <c r="AT264" s="216" t="s">
        <v>175</v>
      </c>
      <c r="AU264" s="216" t="s">
        <v>87</v>
      </c>
      <c r="AV264" s="13" t="s">
        <v>87</v>
      </c>
      <c r="AW264" s="13" t="s">
        <v>34</v>
      </c>
      <c r="AX264" s="13" t="s">
        <v>77</v>
      </c>
      <c r="AY264" s="216" t="s">
        <v>149</v>
      </c>
    </row>
    <row r="265" spans="1:65" s="14" customFormat="1" ht="11.25">
      <c r="B265" s="217"/>
      <c r="C265" s="218"/>
      <c r="D265" s="199" t="s">
        <v>175</v>
      </c>
      <c r="E265" s="219" t="s">
        <v>1</v>
      </c>
      <c r="F265" s="220" t="s">
        <v>221</v>
      </c>
      <c r="G265" s="218"/>
      <c r="H265" s="221">
        <v>7</v>
      </c>
      <c r="I265" s="222"/>
      <c r="J265" s="218"/>
      <c r="K265" s="218"/>
      <c r="L265" s="223"/>
      <c r="M265" s="224"/>
      <c r="N265" s="225"/>
      <c r="O265" s="225"/>
      <c r="P265" s="225"/>
      <c r="Q265" s="225"/>
      <c r="R265" s="225"/>
      <c r="S265" s="225"/>
      <c r="T265" s="226"/>
      <c r="AT265" s="227" t="s">
        <v>175</v>
      </c>
      <c r="AU265" s="227" t="s">
        <v>87</v>
      </c>
      <c r="AV265" s="14" t="s">
        <v>148</v>
      </c>
      <c r="AW265" s="14" t="s">
        <v>34</v>
      </c>
      <c r="AX265" s="14" t="s">
        <v>85</v>
      </c>
      <c r="AY265" s="227" t="s">
        <v>149</v>
      </c>
    </row>
    <row r="266" spans="1:65" s="2" customFormat="1" ht="16.5" customHeight="1">
      <c r="A266" s="34"/>
      <c r="B266" s="35"/>
      <c r="C266" s="185" t="s">
        <v>462</v>
      </c>
      <c r="D266" s="185" t="s">
        <v>150</v>
      </c>
      <c r="E266" s="186" t="s">
        <v>463</v>
      </c>
      <c r="F266" s="187" t="s">
        <v>464</v>
      </c>
      <c r="G266" s="188" t="s">
        <v>202</v>
      </c>
      <c r="H266" s="189">
        <v>28</v>
      </c>
      <c r="I266" s="190"/>
      <c r="J266" s="191">
        <f>ROUND(I266*H266,2)</f>
        <v>0</v>
      </c>
      <c r="K266" s="192"/>
      <c r="L266" s="39"/>
      <c r="M266" s="193" t="s">
        <v>1</v>
      </c>
      <c r="N266" s="194" t="s">
        <v>42</v>
      </c>
      <c r="O266" s="71"/>
      <c r="P266" s="195">
        <f>O266*H266</f>
        <v>0</v>
      </c>
      <c r="Q266" s="195">
        <v>0</v>
      </c>
      <c r="R266" s="195">
        <f>Q266*H266</f>
        <v>0</v>
      </c>
      <c r="S266" s="195">
        <v>1.75E-3</v>
      </c>
      <c r="T266" s="196">
        <f>S266*H266</f>
        <v>4.9000000000000002E-2</v>
      </c>
      <c r="U266" s="34"/>
      <c r="V266" s="34"/>
      <c r="W266" s="34"/>
      <c r="X266" s="34"/>
      <c r="Y266" s="34"/>
      <c r="Z266" s="34"/>
      <c r="AA266" s="34"/>
      <c r="AB266" s="34"/>
      <c r="AC266" s="34"/>
      <c r="AD266" s="34"/>
      <c r="AE266" s="34"/>
      <c r="AR266" s="197" t="s">
        <v>243</v>
      </c>
      <c r="AT266" s="197" t="s">
        <v>150</v>
      </c>
      <c r="AU266" s="197" t="s">
        <v>87</v>
      </c>
      <c r="AY266" s="17" t="s">
        <v>149</v>
      </c>
      <c r="BE266" s="198">
        <f>IF(N266="základní",J266,0)</f>
        <v>0</v>
      </c>
      <c r="BF266" s="198">
        <f>IF(N266="snížená",J266,0)</f>
        <v>0</v>
      </c>
      <c r="BG266" s="198">
        <f>IF(N266="zákl. přenesená",J266,0)</f>
        <v>0</v>
      </c>
      <c r="BH266" s="198">
        <f>IF(N266="sníž. přenesená",J266,0)</f>
        <v>0</v>
      </c>
      <c r="BI266" s="198">
        <f>IF(N266="nulová",J266,0)</f>
        <v>0</v>
      </c>
      <c r="BJ266" s="17" t="s">
        <v>85</v>
      </c>
      <c r="BK266" s="198">
        <f>ROUND(I266*H266,2)</f>
        <v>0</v>
      </c>
      <c r="BL266" s="17" t="s">
        <v>243</v>
      </c>
      <c r="BM266" s="197" t="s">
        <v>465</v>
      </c>
    </row>
    <row r="267" spans="1:65" s="13" customFormat="1" ht="11.25">
      <c r="B267" s="206"/>
      <c r="C267" s="207"/>
      <c r="D267" s="199" t="s">
        <v>175</v>
      </c>
      <c r="E267" s="208" t="s">
        <v>1</v>
      </c>
      <c r="F267" s="209" t="s">
        <v>466</v>
      </c>
      <c r="G267" s="207"/>
      <c r="H267" s="210">
        <v>28</v>
      </c>
      <c r="I267" s="211"/>
      <c r="J267" s="207"/>
      <c r="K267" s="207"/>
      <c r="L267" s="212"/>
      <c r="M267" s="213"/>
      <c r="N267" s="214"/>
      <c r="O267" s="214"/>
      <c r="P267" s="214"/>
      <c r="Q267" s="214"/>
      <c r="R267" s="214"/>
      <c r="S267" s="214"/>
      <c r="T267" s="215"/>
      <c r="AT267" s="216" t="s">
        <v>175</v>
      </c>
      <c r="AU267" s="216" t="s">
        <v>87</v>
      </c>
      <c r="AV267" s="13" t="s">
        <v>87</v>
      </c>
      <c r="AW267" s="13" t="s">
        <v>34</v>
      </c>
      <c r="AX267" s="13" t="s">
        <v>85</v>
      </c>
      <c r="AY267" s="216" t="s">
        <v>149</v>
      </c>
    </row>
    <row r="268" spans="1:65" s="2" customFormat="1" ht="21.75" customHeight="1">
      <c r="A268" s="34"/>
      <c r="B268" s="35"/>
      <c r="C268" s="185" t="s">
        <v>467</v>
      </c>
      <c r="D268" s="185" t="s">
        <v>150</v>
      </c>
      <c r="E268" s="186" t="s">
        <v>468</v>
      </c>
      <c r="F268" s="187" t="s">
        <v>469</v>
      </c>
      <c r="G268" s="188" t="s">
        <v>202</v>
      </c>
      <c r="H268" s="189">
        <v>28</v>
      </c>
      <c r="I268" s="190"/>
      <c r="J268" s="191">
        <f>ROUND(I268*H268,2)</f>
        <v>0</v>
      </c>
      <c r="K268" s="192"/>
      <c r="L268" s="39"/>
      <c r="M268" s="193" t="s">
        <v>1</v>
      </c>
      <c r="N268" s="194" t="s">
        <v>42</v>
      </c>
      <c r="O268" s="71"/>
      <c r="P268" s="195">
        <f>O268*H268</f>
        <v>0</v>
      </c>
      <c r="Q268" s="195">
        <v>2.8900000000000002E-3</v>
      </c>
      <c r="R268" s="195">
        <f>Q268*H268</f>
        <v>8.0920000000000006E-2</v>
      </c>
      <c r="S268" s="195">
        <v>0</v>
      </c>
      <c r="T268" s="196">
        <f>S268*H268</f>
        <v>0</v>
      </c>
      <c r="U268" s="34"/>
      <c r="V268" s="34"/>
      <c r="W268" s="34"/>
      <c r="X268" s="34"/>
      <c r="Y268" s="34"/>
      <c r="Z268" s="34"/>
      <c r="AA268" s="34"/>
      <c r="AB268" s="34"/>
      <c r="AC268" s="34"/>
      <c r="AD268" s="34"/>
      <c r="AE268" s="34"/>
      <c r="AR268" s="197" t="s">
        <v>243</v>
      </c>
      <c r="AT268" s="197" t="s">
        <v>150</v>
      </c>
      <c r="AU268" s="197" t="s">
        <v>87</v>
      </c>
      <c r="AY268" s="17" t="s">
        <v>149</v>
      </c>
      <c r="BE268" s="198">
        <f>IF(N268="základní",J268,0)</f>
        <v>0</v>
      </c>
      <c r="BF268" s="198">
        <f>IF(N268="snížená",J268,0)</f>
        <v>0</v>
      </c>
      <c r="BG268" s="198">
        <f>IF(N268="zákl. přenesená",J268,0)</f>
        <v>0</v>
      </c>
      <c r="BH268" s="198">
        <f>IF(N268="sníž. přenesená",J268,0)</f>
        <v>0</v>
      </c>
      <c r="BI268" s="198">
        <f>IF(N268="nulová",J268,0)</f>
        <v>0</v>
      </c>
      <c r="BJ268" s="17" t="s">
        <v>85</v>
      </c>
      <c r="BK268" s="198">
        <f>ROUND(I268*H268,2)</f>
        <v>0</v>
      </c>
      <c r="BL268" s="17" t="s">
        <v>243</v>
      </c>
      <c r="BM268" s="197" t="s">
        <v>470</v>
      </c>
    </row>
    <row r="269" spans="1:65" s="2" customFormat="1" ht="78">
      <c r="A269" s="34"/>
      <c r="B269" s="35"/>
      <c r="C269" s="36"/>
      <c r="D269" s="199" t="s">
        <v>154</v>
      </c>
      <c r="E269" s="36"/>
      <c r="F269" s="200" t="s">
        <v>416</v>
      </c>
      <c r="G269" s="36"/>
      <c r="H269" s="36"/>
      <c r="I269" s="201"/>
      <c r="J269" s="36"/>
      <c r="K269" s="36"/>
      <c r="L269" s="39"/>
      <c r="M269" s="202"/>
      <c r="N269" s="203"/>
      <c r="O269" s="71"/>
      <c r="P269" s="71"/>
      <c r="Q269" s="71"/>
      <c r="R269" s="71"/>
      <c r="S269" s="71"/>
      <c r="T269" s="72"/>
      <c r="U269" s="34"/>
      <c r="V269" s="34"/>
      <c r="W269" s="34"/>
      <c r="X269" s="34"/>
      <c r="Y269" s="34"/>
      <c r="Z269" s="34"/>
      <c r="AA269" s="34"/>
      <c r="AB269" s="34"/>
      <c r="AC269" s="34"/>
      <c r="AD269" s="34"/>
      <c r="AE269" s="34"/>
      <c r="AT269" s="17" t="s">
        <v>154</v>
      </c>
      <c r="AU269" s="17" t="s">
        <v>87</v>
      </c>
    </row>
    <row r="270" spans="1:65" s="2" customFormat="1" ht="16.5" customHeight="1">
      <c r="A270" s="34"/>
      <c r="B270" s="35"/>
      <c r="C270" s="185" t="s">
        <v>471</v>
      </c>
      <c r="D270" s="185" t="s">
        <v>150</v>
      </c>
      <c r="E270" s="186" t="s">
        <v>472</v>
      </c>
      <c r="F270" s="187" t="s">
        <v>473</v>
      </c>
      <c r="G270" s="188" t="s">
        <v>225</v>
      </c>
      <c r="H270" s="189">
        <v>11.5</v>
      </c>
      <c r="I270" s="190"/>
      <c r="J270" s="191">
        <f>ROUND(I270*H270,2)</f>
        <v>0</v>
      </c>
      <c r="K270" s="192"/>
      <c r="L270" s="39"/>
      <c r="M270" s="193" t="s">
        <v>1</v>
      </c>
      <c r="N270" s="194" t="s">
        <v>42</v>
      </c>
      <c r="O270" s="71"/>
      <c r="P270" s="195">
        <f>O270*H270</f>
        <v>0</v>
      </c>
      <c r="Q270" s="195">
        <v>0</v>
      </c>
      <c r="R270" s="195">
        <f>Q270*H270</f>
        <v>0</v>
      </c>
      <c r="S270" s="195">
        <v>5.8399999999999997E-3</v>
      </c>
      <c r="T270" s="196">
        <f>S270*H270</f>
        <v>6.7159999999999997E-2</v>
      </c>
      <c r="U270" s="34"/>
      <c r="V270" s="34"/>
      <c r="W270" s="34"/>
      <c r="X270" s="34"/>
      <c r="Y270" s="34"/>
      <c r="Z270" s="34"/>
      <c r="AA270" s="34"/>
      <c r="AB270" s="34"/>
      <c r="AC270" s="34"/>
      <c r="AD270" s="34"/>
      <c r="AE270" s="34"/>
      <c r="AR270" s="197" t="s">
        <v>243</v>
      </c>
      <c r="AT270" s="197" t="s">
        <v>150</v>
      </c>
      <c r="AU270" s="197" t="s">
        <v>87</v>
      </c>
      <c r="AY270" s="17" t="s">
        <v>149</v>
      </c>
      <c r="BE270" s="198">
        <f>IF(N270="základní",J270,0)</f>
        <v>0</v>
      </c>
      <c r="BF270" s="198">
        <f>IF(N270="snížená",J270,0)</f>
        <v>0</v>
      </c>
      <c r="BG270" s="198">
        <f>IF(N270="zákl. přenesená",J270,0)</f>
        <v>0</v>
      </c>
      <c r="BH270" s="198">
        <f>IF(N270="sníž. přenesená",J270,0)</f>
        <v>0</v>
      </c>
      <c r="BI270" s="198">
        <f>IF(N270="nulová",J270,0)</f>
        <v>0</v>
      </c>
      <c r="BJ270" s="17" t="s">
        <v>85</v>
      </c>
      <c r="BK270" s="198">
        <f>ROUND(I270*H270,2)</f>
        <v>0</v>
      </c>
      <c r="BL270" s="17" t="s">
        <v>243</v>
      </c>
      <c r="BM270" s="197" t="s">
        <v>474</v>
      </c>
    </row>
    <row r="271" spans="1:65" s="13" customFormat="1" ht="11.25">
      <c r="B271" s="206"/>
      <c r="C271" s="207"/>
      <c r="D271" s="199" t="s">
        <v>175</v>
      </c>
      <c r="E271" s="208" t="s">
        <v>1</v>
      </c>
      <c r="F271" s="209" t="s">
        <v>475</v>
      </c>
      <c r="G271" s="207"/>
      <c r="H271" s="210">
        <v>11.5</v>
      </c>
      <c r="I271" s="211"/>
      <c r="J271" s="207"/>
      <c r="K271" s="207"/>
      <c r="L271" s="212"/>
      <c r="M271" s="213"/>
      <c r="N271" s="214"/>
      <c r="O271" s="214"/>
      <c r="P271" s="214"/>
      <c r="Q271" s="214"/>
      <c r="R271" s="214"/>
      <c r="S271" s="214"/>
      <c r="T271" s="215"/>
      <c r="AT271" s="216" t="s">
        <v>175</v>
      </c>
      <c r="AU271" s="216" t="s">
        <v>87</v>
      </c>
      <c r="AV271" s="13" t="s">
        <v>87</v>
      </c>
      <c r="AW271" s="13" t="s">
        <v>34</v>
      </c>
      <c r="AX271" s="13" t="s">
        <v>85</v>
      </c>
      <c r="AY271" s="216" t="s">
        <v>149</v>
      </c>
    </row>
    <row r="272" spans="1:65" s="2" customFormat="1" ht="21.75" customHeight="1">
      <c r="A272" s="34"/>
      <c r="B272" s="35"/>
      <c r="C272" s="185" t="s">
        <v>476</v>
      </c>
      <c r="D272" s="185" t="s">
        <v>150</v>
      </c>
      <c r="E272" s="186" t="s">
        <v>477</v>
      </c>
      <c r="F272" s="187" t="s">
        <v>478</v>
      </c>
      <c r="G272" s="188" t="s">
        <v>225</v>
      </c>
      <c r="H272" s="189">
        <v>6</v>
      </c>
      <c r="I272" s="190"/>
      <c r="J272" s="191">
        <f>ROUND(I272*H272,2)</f>
        <v>0</v>
      </c>
      <c r="K272" s="192"/>
      <c r="L272" s="39"/>
      <c r="M272" s="193" t="s">
        <v>1</v>
      </c>
      <c r="N272" s="194" t="s">
        <v>42</v>
      </c>
      <c r="O272" s="71"/>
      <c r="P272" s="195">
        <f>O272*H272</f>
        <v>0</v>
      </c>
      <c r="Q272" s="195">
        <v>1.082E-2</v>
      </c>
      <c r="R272" s="195">
        <f>Q272*H272</f>
        <v>6.4920000000000005E-2</v>
      </c>
      <c r="S272" s="195">
        <v>0</v>
      </c>
      <c r="T272" s="196">
        <f>S272*H272</f>
        <v>0</v>
      </c>
      <c r="U272" s="34"/>
      <c r="V272" s="34"/>
      <c r="W272" s="34"/>
      <c r="X272" s="34"/>
      <c r="Y272" s="34"/>
      <c r="Z272" s="34"/>
      <c r="AA272" s="34"/>
      <c r="AB272" s="34"/>
      <c r="AC272" s="34"/>
      <c r="AD272" s="34"/>
      <c r="AE272" s="34"/>
      <c r="AR272" s="197" t="s">
        <v>243</v>
      </c>
      <c r="AT272" s="197" t="s">
        <v>150</v>
      </c>
      <c r="AU272" s="197" t="s">
        <v>87</v>
      </c>
      <c r="AY272" s="17" t="s">
        <v>149</v>
      </c>
      <c r="BE272" s="198">
        <f>IF(N272="základní",J272,0)</f>
        <v>0</v>
      </c>
      <c r="BF272" s="198">
        <f>IF(N272="snížená",J272,0)</f>
        <v>0</v>
      </c>
      <c r="BG272" s="198">
        <f>IF(N272="zákl. přenesená",J272,0)</f>
        <v>0</v>
      </c>
      <c r="BH272" s="198">
        <f>IF(N272="sníž. přenesená",J272,0)</f>
        <v>0</v>
      </c>
      <c r="BI272" s="198">
        <f>IF(N272="nulová",J272,0)</f>
        <v>0</v>
      </c>
      <c r="BJ272" s="17" t="s">
        <v>85</v>
      </c>
      <c r="BK272" s="198">
        <f>ROUND(I272*H272,2)</f>
        <v>0</v>
      </c>
      <c r="BL272" s="17" t="s">
        <v>243</v>
      </c>
      <c r="BM272" s="197" t="s">
        <v>479</v>
      </c>
    </row>
    <row r="273" spans="1:65" s="2" customFormat="1" ht="78">
      <c r="A273" s="34"/>
      <c r="B273" s="35"/>
      <c r="C273" s="36"/>
      <c r="D273" s="199" t="s">
        <v>154</v>
      </c>
      <c r="E273" s="36"/>
      <c r="F273" s="200" t="s">
        <v>416</v>
      </c>
      <c r="G273" s="36"/>
      <c r="H273" s="36"/>
      <c r="I273" s="201"/>
      <c r="J273" s="36"/>
      <c r="K273" s="36"/>
      <c r="L273" s="39"/>
      <c r="M273" s="202"/>
      <c r="N273" s="203"/>
      <c r="O273" s="71"/>
      <c r="P273" s="71"/>
      <c r="Q273" s="71"/>
      <c r="R273" s="71"/>
      <c r="S273" s="71"/>
      <c r="T273" s="72"/>
      <c r="U273" s="34"/>
      <c r="V273" s="34"/>
      <c r="W273" s="34"/>
      <c r="X273" s="34"/>
      <c r="Y273" s="34"/>
      <c r="Z273" s="34"/>
      <c r="AA273" s="34"/>
      <c r="AB273" s="34"/>
      <c r="AC273" s="34"/>
      <c r="AD273" s="34"/>
      <c r="AE273" s="34"/>
      <c r="AT273" s="17" t="s">
        <v>154</v>
      </c>
      <c r="AU273" s="17" t="s">
        <v>87</v>
      </c>
    </row>
    <row r="274" spans="1:65" s="13" customFormat="1" ht="11.25">
      <c r="B274" s="206"/>
      <c r="C274" s="207"/>
      <c r="D274" s="199" t="s">
        <v>175</v>
      </c>
      <c r="E274" s="208" t="s">
        <v>1</v>
      </c>
      <c r="F274" s="209" t="s">
        <v>480</v>
      </c>
      <c r="G274" s="207"/>
      <c r="H274" s="210">
        <v>6</v>
      </c>
      <c r="I274" s="211"/>
      <c r="J274" s="207"/>
      <c r="K274" s="207"/>
      <c r="L274" s="212"/>
      <c r="M274" s="213"/>
      <c r="N274" s="214"/>
      <c r="O274" s="214"/>
      <c r="P274" s="214"/>
      <c r="Q274" s="214"/>
      <c r="R274" s="214"/>
      <c r="S274" s="214"/>
      <c r="T274" s="215"/>
      <c r="AT274" s="216" t="s">
        <v>175</v>
      </c>
      <c r="AU274" s="216" t="s">
        <v>87</v>
      </c>
      <c r="AV274" s="13" t="s">
        <v>87</v>
      </c>
      <c r="AW274" s="13" t="s">
        <v>34</v>
      </c>
      <c r="AX274" s="13" t="s">
        <v>85</v>
      </c>
      <c r="AY274" s="216" t="s">
        <v>149</v>
      </c>
    </row>
    <row r="275" spans="1:65" s="2" customFormat="1" ht="33" customHeight="1">
      <c r="A275" s="34"/>
      <c r="B275" s="35"/>
      <c r="C275" s="185" t="s">
        <v>164</v>
      </c>
      <c r="D275" s="185" t="s">
        <v>150</v>
      </c>
      <c r="E275" s="186" t="s">
        <v>481</v>
      </c>
      <c r="F275" s="187" t="s">
        <v>482</v>
      </c>
      <c r="G275" s="188" t="s">
        <v>184</v>
      </c>
      <c r="H275" s="189">
        <v>19</v>
      </c>
      <c r="I275" s="190"/>
      <c r="J275" s="191">
        <f>ROUND(I275*H275,2)</f>
        <v>0</v>
      </c>
      <c r="K275" s="192"/>
      <c r="L275" s="39"/>
      <c r="M275" s="193" t="s">
        <v>1</v>
      </c>
      <c r="N275" s="194" t="s">
        <v>42</v>
      </c>
      <c r="O275" s="71"/>
      <c r="P275" s="195">
        <f>O275*H275</f>
        <v>0</v>
      </c>
      <c r="Q275" s="195">
        <v>0</v>
      </c>
      <c r="R275" s="195">
        <f>Q275*H275</f>
        <v>0</v>
      </c>
      <c r="S275" s="195">
        <v>1.8799999999999999E-3</v>
      </c>
      <c r="T275" s="196">
        <f>S275*H275</f>
        <v>3.5720000000000002E-2</v>
      </c>
      <c r="U275" s="34"/>
      <c r="V275" s="34"/>
      <c r="W275" s="34"/>
      <c r="X275" s="34"/>
      <c r="Y275" s="34"/>
      <c r="Z275" s="34"/>
      <c r="AA275" s="34"/>
      <c r="AB275" s="34"/>
      <c r="AC275" s="34"/>
      <c r="AD275" s="34"/>
      <c r="AE275" s="34"/>
      <c r="AR275" s="197" t="s">
        <v>243</v>
      </c>
      <c r="AT275" s="197" t="s">
        <v>150</v>
      </c>
      <c r="AU275" s="197" t="s">
        <v>87</v>
      </c>
      <c r="AY275" s="17" t="s">
        <v>149</v>
      </c>
      <c r="BE275" s="198">
        <f>IF(N275="základní",J275,0)</f>
        <v>0</v>
      </c>
      <c r="BF275" s="198">
        <f>IF(N275="snížená",J275,0)</f>
        <v>0</v>
      </c>
      <c r="BG275" s="198">
        <f>IF(N275="zákl. přenesená",J275,0)</f>
        <v>0</v>
      </c>
      <c r="BH275" s="198">
        <f>IF(N275="sníž. přenesená",J275,0)</f>
        <v>0</v>
      </c>
      <c r="BI275" s="198">
        <f>IF(N275="nulová",J275,0)</f>
        <v>0</v>
      </c>
      <c r="BJ275" s="17" t="s">
        <v>85</v>
      </c>
      <c r="BK275" s="198">
        <f>ROUND(I275*H275,2)</f>
        <v>0</v>
      </c>
      <c r="BL275" s="17" t="s">
        <v>243</v>
      </c>
      <c r="BM275" s="197" t="s">
        <v>483</v>
      </c>
    </row>
    <row r="276" spans="1:65" s="2" customFormat="1" ht="33" customHeight="1">
      <c r="A276" s="34"/>
      <c r="B276" s="35"/>
      <c r="C276" s="185" t="s">
        <v>484</v>
      </c>
      <c r="D276" s="185" t="s">
        <v>150</v>
      </c>
      <c r="E276" s="186" t="s">
        <v>485</v>
      </c>
      <c r="F276" s="187" t="s">
        <v>486</v>
      </c>
      <c r="G276" s="188" t="s">
        <v>184</v>
      </c>
      <c r="H276" s="189">
        <v>19</v>
      </c>
      <c r="I276" s="190"/>
      <c r="J276" s="191">
        <f>ROUND(I276*H276,2)</f>
        <v>0</v>
      </c>
      <c r="K276" s="192"/>
      <c r="L276" s="39"/>
      <c r="M276" s="193" t="s">
        <v>1</v>
      </c>
      <c r="N276" s="194" t="s">
        <v>42</v>
      </c>
      <c r="O276" s="71"/>
      <c r="P276" s="195">
        <f>O276*H276</f>
        <v>0</v>
      </c>
      <c r="Q276" s="195">
        <v>2.7299999999999998E-3</v>
      </c>
      <c r="R276" s="195">
        <f>Q276*H276</f>
        <v>5.1869999999999999E-2</v>
      </c>
      <c r="S276" s="195">
        <v>0</v>
      </c>
      <c r="T276" s="196">
        <f>S276*H276</f>
        <v>0</v>
      </c>
      <c r="U276" s="34"/>
      <c r="V276" s="34"/>
      <c r="W276" s="34"/>
      <c r="X276" s="34"/>
      <c r="Y276" s="34"/>
      <c r="Z276" s="34"/>
      <c r="AA276" s="34"/>
      <c r="AB276" s="34"/>
      <c r="AC276" s="34"/>
      <c r="AD276" s="34"/>
      <c r="AE276" s="34"/>
      <c r="AR276" s="197" t="s">
        <v>243</v>
      </c>
      <c r="AT276" s="197" t="s">
        <v>150</v>
      </c>
      <c r="AU276" s="197" t="s">
        <v>87</v>
      </c>
      <c r="AY276" s="17" t="s">
        <v>149</v>
      </c>
      <c r="BE276" s="198">
        <f>IF(N276="základní",J276,0)</f>
        <v>0</v>
      </c>
      <c r="BF276" s="198">
        <f>IF(N276="snížená",J276,0)</f>
        <v>0</v>
      </c>
      <c r="BG276" s="198">
        <f>IF(N276="zákl. přenesená",J276,0)</f>
        <v>0</v>
      </c>
      <c r="BH276" s="198">
        <f>IF(N276="sníž. přenesená",J276,0)</f>
        <v>0</v>
      </c>
      <c r="BI276" s="198">
        <f>IF(N276="nulová",J276,0)</f>
        <v>0</v>
      </c>
      <c r="BJ276" s="17" t="s">
        <v>85</v>
      </c>
      <c r="BK276" s="198">
        <f>ROUND(I276*H276,2)</f>
        <v>0</v>
      </c>
      <c r="BL276" s="17" t="s">
        <v>243</v>
      </c>
      <c r="BM276" s="197" t="s">
        <v>487</v>
      </c>
    </row>
    <row r="277" spans="1:65" s="2" customFormat="1" ht="78">
      <c r="A277" s="34"/>
      <c r="B277" s="35"/>
      <c r="C277" s="36"/>
      <c r="D277" s="199" t="s">
        <v>154</v>
      </c>
      <c r="E277" s="36"/>
      <c r="F277" s="200" t="s">
        <v>416</v>
      </c>
      <c r="G277" s="36"/>
      <c r="H277" s="36"/>
      <c r="I277" s="201"/>
      <c r="J277" s="36"/>
      <c r="K277" s="36"/>
      <c r="L277" s="39"/>
      <c r="M277" s="202"/>
      <c r="N277" s="203"/>
      <c r="O277" s="71"/>
      <c r="P277" s="71"/>
      <c r="Q277" s="71"/>
      <c r="R277" s="71"/>
      <c r="S277" s="71"/>
      <c r="T277" s="72"/>
      <c r="U277" s="34"/>
      <c r="V277" s="34"/>
      <c r="W277" s="34"/>
      <c r="X277" s="34"/>
      <c r="Y277" s="34"/>
      <c r="Z277" s="34"/>
      <c r="AA277" s="34"/>
      <c r="AB277" s="34"/>
      <c r="AC277" s="34"/>
      <c r="AD277" s="34"/>
      <c r="AE277" s="34"/>
      <c r="AT277" s="17" t="s">
        <v>154</v>
      </c>
      <c r="AU277" s="17" t="s">
        <v>87</v>
      </c>
    </row>
    <row r="278" spans="1:65" s="2" customFormat="1" ht="16.5" customHeight="1">
      <c r="A278" s="34"/>
      <c r="B278" s="35"/>
      <c r="C278" s="185" t="s">
        <v>488</v>
      </c>
      <c r="D278" s="185" t="s">
        <v>150</v>
      </c>
      <c r="E278" s="186" t="s">
        <v>489</v>
      </c>
      <c r="F278" s="187" t="s">
        <v>490</v>
      </c>
      <c r="G278" s="188" t="s">
        <v>202</v>
      </c>
      <c r="H278" s="189">
        <v>91.4</v>
      </c>
      <c r="I278" s="190"/>
      <c r="J278" s="191">
        <f>ROUND(I278*H278,2)</f>
        <v>0</v>
      </c>
      <c r="K278" s="192"/>
      <c r="L278" s="39"/>
      <c r="M278" s="193" t="s">
        <v>1</v>
      </c>
      <c r="N278" s="194" t="s">
        <v>42</v>
      </c>
      <c r="O278" s="71"/>
      <c r="P278" s="195">
        <f>O278*H278</f>
        <v>0</v>
      </c>
      <c r="Q278" s="195">
        <v>0</v>
      </c>
      <c r="R278" s="195">
        <f>Q278*H278</f>
        <v>0</v>
      </c>
      <c r="S278" s="195">
        <v>2.5999999999999999E-3</v>
      </c>
      <c r="T278" s="196">
        <f>S278*H278</f>
        <v>0.23763999999999999</v>
      </c>
      <c r="U278" s="34"/>
      <c r="V278" s="34"/>
      <c r="W278" s="34"/>
      <c r="X278" s="34"/>
      <c r="Y278" s="34"/>
      <c r="Z278" s="34"/>
      <c r="AA278" s="34"/>
      <c r="AB278" s="34"/>
      <c r="AC278" s="34"/>
      <c r="AD278" s="34"/>
      <c r="AE278" s="34"/>
      <c r="AR278" s="197" t="s">
        <v>243</v>
      </c>
      <c r="AT278" s="197" t="s">
        <v>150</v>
      </c>
      <c r="AU278" s="197" t="s">
        <v>87</v>
      </c>
      <c r="AY278" s="17" t="s">
        <v>149</v>
      </c>
      <c r="BE278" s="198">
        <f>IF(N278="základní",J278,0)</f>
        <v>0</v>
      </c>
      <c r="BF278" s="198">
        <f>IF(N278="snížená",J278,0)</f>
        <v>0</v>
      </c>
      <c r="BG278" s="198">
        <f>IF(N278="zákl. přenesená",J278,0)</f>
        <v>0</v>
      </c>
      <c r="BH278" s="198">
        <f>IF(N278="sníž. přenesená",J278,0)</f>
        <v>0</v>
      </c>
      <c r="BI278" s="198">
        <f>IF(N278="nulová",J278,0)</f>
        <v>0</v>
      </c>
      <c r="BJ278" s="17" t="s">
        <v>85</v>
      </c>
      <c r="BK278" s="198">
        <f>ROUND(I278*H278,2)</f>
        <v>0</v>
      </c>
      <c r="BL278" s="17" t="s">
        <v>243</v>
      </c>
      <c r="BM278" s="197" t="s">
        <v>491</v>
      </c>
    </row>
    <row r="279" spans="1:65" s="2" customFormat="1" ht="21.75" customHeight="1">
      <c r="A279" s="34"/>
      <c r="B279" s="35"/>
      <c r="C279" s="185" t="s">
        <v>492</v>
      </c>
      <c r="D279" s="185" t="s">
        <v>150</v>
      </c>
      <c r="E279" s="186" t="s">
        <v>493</v>
      </c>
      <c r="F279" s="187" t="s">
        <v>494</v>
      </c>
      <c r="G279" s="188" t="s">
        <v>202</v>
      </c>
      <c r="H279" s="189">
        <v>91.4</v>
      </c>
      <c r="I279" s="190"/>
      <c r="J279" s="191">
        <f>ROUND(I279*H279,2)</f>
        <v>0</v>
      </c>
      <c r="K279" s="192"/>
      <c r="L279" s="39"/>
      <c r="M279" s="193" t="s">
        <v>1</v>
      </c>
      <c r="N279" s="194" t="s">
        <v>42</v>
      </c>
      <c r="O279" s="71"/>
      <c r="P279" s="195">
        <f>O279*H279</f>
        <v>0</v>
      </c>
      <c r="Q279" s="195">
        <v>2.8600000000000001E-3</v>
      </c>
      <c r="R279" s="195">
        <f>Q279*H279</f>
        <v>0.26140400000000003</v>
      </c>
      <c r="S279" s="195">
        <v>0</v>
      </c>
      <c r="T279" s="196">
        <f>S279*H279</f>
        <v>0</v>
      </c>
      <c r="U279" s="34"/>
      <c r="V279" s="34"/>
      <c r="W279" s="34"/>
      <c r="X279" s="34"/>
      <c r="Y279" s="34"/>
      <c r="Z279" s="34"/>
      <c r="AA279" s="34"/>
      <c r="AB279" s="34"/>
      <c r="AC279" s="34"/>
      <c r="AD279" s="34"/>
      <c r="AE279" s="34"/>
      <c r="AR279" s="197" t="s">
        <v>243</v>
      </c>
      <c r="AT279" s="197" t="s">
        <v>150</v>
      </c>
      <c r="AU279" s="197" t="s">
        <v>87</v>
      </c>
      <c r="AY279" s="17" t="s">
        <v>149</v>
      </c>
      <c r="BE279" s="198">
        <f>IF(N279="základní",J279,0)</f>
        <v>0</v>
      </c>
      <c r="BF279" s="198">
        <f>IF(N279="snížená",J279,0)</f>
        <v>0</v>
      </c>
      <c r="BG279" s="198">
        <f>IF(N279="zákl. přenesená",J279,0)</f>
        <v>0</v>
      </c>
      <c r="BH279" s="198">
        <f>IF(N279="sníž. přenesená",J279,0)</f>
        <v>0</v>
      </c>
      <c r="BI279" s="198">
        <f>IF(N279="nulová",J279,0)</f>
        <v>0</v>
      </c>
      <c r="BJ279" s="17" t="s">
        <v>85</v>
      </c>
      <c r="BK279" s="198">
        <f>ROUND(I279*H279,2)</f>
        <v>0</v>
      </c>
      <c r="BL279" s="17" t="s">
        <v>243</v>
      </c>
      <c r="BM279" s="197" t="s">
        <v>495</v>
      </c>
    </row>
    <row r="280" spans="1:65" s="2" customFormat="1" ht="21.75" customHeight="1">
      <c r="A280" s="34"/>
      <c r="B280" s="35"/>
      <c r="C280" s="185" t="s">
        <v>496</v>
      </c>
      <c r="D280" s="185" t="s">
        <v>150</v>
      </c>
      <c r="E280" s="186" t="s">
        <v>497</v>
      </c>
      <c r="F280" s="187" t="s">
        <v>498</v>
      </c>
      <c r="G280" s="188" t="s">
        <v>184</v>
      </c>
      <c r="H280" s="189">
        <v>12</v>
      </c>
      <c r="I280" s="190"/>
      <c r="J280" s="191">
        <f>ROUND(I280*H280,2)</f>
        <v>0</v>
      </c>
      <c r="K280" s="192"/>
      <c r="L280" s="39"/>
      <c r="M280" s="193" t="s">
        <v>1</v>
      </c>
      <c r="N280" s="194" t="s">
        <v>42</v>
      </c>
      <c r="O280" s="71"/>
      <c r="P280" s="195">
        <f>O280*H280</f>
        <v>0</v>
      </c>
      <c r="Q280" s="195">
        <v>4.8000000000000001E-4</v>
      </c>
      <c r="R280" s="195">
        <f>Q280*H280</f>
        <v>5.7600000000000004E-3</v>
      </c>
      <c r="S280" s="195">
        <v>0</v>
      </c>
      <c r="T280" s="196">
        <f>S280*H280</f>
        <v>0</v>
      </c>
      <c r="U280" s="34"/>
      <c r="V280" s="34"/>
      <c r="W280" s="34"/>
      <c r="X280" s="34"/>
      <c r="Y280" s="34"/>
      <c r="Z280" s="34"/>
      <c r="AA280" s="34"/>
      <c r="AB280" s="34"/>
      <c r="AC280" s="34"/>
      <c r="AD280" s="34"/>
      <c r="AE280" s="34"/>
      <c r="AR280" s="197" t="s">
        <v>243</v>
      </c>
      <c r="AT280" s="197" t="s">
        <v>150</v>
      </c>
      <c r="AU280" s="197" t="s">
        <v>87</v>
      </c>
      <c r="AY280" s="17" t="s">
        <v>149</v>
      </c>
      <c r="BE280" s="198">
        <f>IF(N280="základní",J280,0)</f>
        <v>0</v>
      </c>
      <c r="BF280" s="198">
        <f>IF(N280="snížená",J280,0)</f>
        <v>0</v>
      </c>
      <c r="BG280" s="198">
        <f>IF(N280="zákl. přenesená",J280,0)</f>
        <v>0</v>
      </c>
      <c r="BH280" s="198">
        <f>IF(N280="sníž. přenesená",J280,0)</f>
        <v>0</v>
      </c>
      <c r="BI280" s="198">
        <f>IF(N280="nulová",J280,0)</f>
        <v>0</v>
      </c>
      <c r="BJ280" s="17" t="s">
        <v>85</v>
      </c>
      <c r="BK280" s="198">
        <f>ROUND(I280*H280,2)</f>
        <v>0</v>
      </c>
      <c r="BL280" s="17" t="s">
        <v>243</v>
      </c>
      <c r="BM280" s="197" t="s">
        <v>499</v>
      </c>
    </row>
    <row r="281" spans="1:65" s="2" customFormat="1" ht="16.5" customHeight="1">
      <c r="A281" s="34"/>
      <c r="B281" s="35"/>
      <c r="C281" s="185" t="s">
        <v>500</v>
      </c>
      <c r="D281" s="185" t="s">
        <v>150</v>
      </c>
      <c r="E281" s="186" t="s">
        <v>501</v>
      </c>
      <c r="F281" s="187" t="s">
        <v>502</v>
      </c>
      <c r="G281" s="188" t="s">
        <v>184</v>
      </c>
      <c r="H281" s="189">
        <v>12</v>
      </c>
      <c r="I281" s="190"/>
      <c r="J281" s="191">
        <f>ROUND(I281*H281,2)</f>
        <v>0</v>
      </c>
      <c r="K281" s="192"/>
      <c r="L281" s="39"/>
      <c r="M281" s="193" t="s">
        <v>1</v>
      </c>
      <c r="N281" s="194" t="s">
        <v>42</v>
      </c>
      <c r="O281" s="71"/>
      <c r="P281" s="195">
        <f>O281*H281</f>
        <v>0</v>
      </c>
      <c r="Q281" s="195">
        <v>2.0000000000000001E-4</v>
      </c>
      <c r="R281" s="195">
        <f>Q281*H281</f>
        <v>2.4000000000000002E-3</v>
      </c>
      <c r="S281" s="195">
        <v>0</v>
      </c>
      <c r="T281" s="196">
        <f>S281*H281</f>
        <v>0</v>
      </c>
      <c r="U281" s="34"/>
      <c r="V281" s="34"/>
      <c r="W281" s="34"/>
      <c r="X281" s="34"/>
      <c r="Y281" s="34"/>
      <c r="Z281" s="34"/>
      <c r="AA281" s="34"/>
      <c r="AB281" s="34"/>
      <c r="AC281" s="34"/>
      <c r="AD281" s="34"/>
      <c r="AE281" s="34"/>
      <c r="AR281" s="197" t="s">
        <v>243</v>
      </c>
      <c r="AT281" s="197" t="s">
        <v>150</v>
      </c>
      <c r="AU281" s="197" t="s">
        <v>87</v>
      </c>
      <c r="AY281" s="17" t="s">
        <v>149</v>
      </c>
      <c r="BE281" s="198">
        <f>IF(N281="základní",J281,0)</f>
        <v>0</v>
      </c>
      <c r="BF281" s="198">
        <f>IF(N281="snížená",J281,0)</f>
        <v>0</v>
      </c>
      <c r="BG281" s="198">
        <f>IF(N281="zákl. přenesená",J281,0)</f>
        <v>0</v>
      </c>
      <c r="BH281" s="198">
        <f>IF(N281="sníž. přenesená",J281,0)</f>
        <v>0</v>
      </c>
      <c r="BI281" s="198">
        <f>IF(N281="nulová",J281,0)</f>
        <v>0</v>
      </c>
      <c r="BJ281" s="17" t="s">
        <v>85</v>
      </c>
      <c r="BK281" s="198">
        <f>ROUND(I281*H281,2)</f>
        <v>0</v>
      </c>
      <c r="BL281" s="17" t="s">
        <v>243</v>
      </c>
      <c r="BM281" s="197" t="s">
        <v>503</v>
      </c>
    </row>
    <row r="282" spans="1:65" s="2" customFormat="1" ht="21.75" customHeight="1">
      <c r="A282" s="34"/>
      <c r="B282" s="35"/>
      <c r="C282" s="185" t="s">
        <v>504</v>
      </c>
      <c r="D282" s="185" t="s">
        <v>150</v>
      </c>
      <c r="E282" s="186" t="s">
        <v>505</v>
      </c>
      <c r="F282" s="187" t="s">
        <v>506</v>
      </c>
      <c r="G282" s="188" t="s">
        <v>202</v>
      </c>
      <c r="H282" s="189">
        <v>89.4</v>
      </c>
      <c r="I282" s="190"/>
      <c r="J282" s="191">
        <f>ROUND(I282*H282,2)</f>
        <v>0</v>
      </c>
      <c r="K282" s="192"/>
      <c r="L282" s="39"/>
      <c r="M282" s="193" t="s">
        <v>1</v>
      </c>
      <c r="N282" s="194" t="s">
        <v>42</v>
      </c>
      <c r="O282" s="71"/>
      <c r="P282" s="195">
        <f>O282*H282</f>
        <v>0</v>
      </c>
      <c r="Q282" s="195">
        <v>0</v>
      </c>
      <c r="R282" s="195">
        <f>Q282*H282</f>
        <v>0</v>
      </c>
      <c r="S282" s="195">
        <v>0</v>
      </c>
      <c r="T282" s="196">
        <f>S282*H282</f>
        <v>0</v>
      </c>
      <c r="U282" s="34"/>
      <c r="V282" s="34"/>
      <c r="W282" s="34"/>
      <c r="X282" s="34"/>
      <c r="Y282" s="34"/>
      <c r="Z282" s="34"/>
      <c r="AA282" s="34"/>
      <c r="AB282" s="34"/>
      <c r="AC282" s="34"/>
      <c r="AD282" s="34"/>
      <c r="AE282" s="34"/>
      <c r="AR282" s="197" t="s">
        <v>243</v>
      </c>
      <c r="AT282" s="197" t="s">
        <v>150</v>
      </c>
      <c r="AU282" s="197" t="s">
        <v>87</v>
      </c>
      <c r="AY282" s="17" t="s">
        <v>149</v>
      </c>
      <c r="BE282" s="198">
        <f>IF(N282="základní",J282,0)</f>
        <v>0</v>
      </c>
      <c r="BF282" s="198">
        <f>IF(N282="snížená",J282,0)</f>
        <v>0</v>
      </c>
      <c r="BG282" s="198">
        <f>IF(N282="zákl. přenesená",J282,0)</f>
        <v>0</v>
      </c>
      <c r="BH282" s="198">
        <f>IF(N282="sníž. přenesená",J282,0)</f>
        <v>0</v>
      </c>
      <c r="BI282" s="198">
        <f>IF(N282="nulová",J282,0)</f>
        <v>0</v>
      </c>
      <c r="BJ282" s="17" t="s">
        <v>85</v>
      </c>
      <c r="BK282" s="198">
        <f>ROUND(I282*H282,2)</f>
        <v>0</v>
      </c>
      <c r="BL282" s="17" t="s">
        <v>243</v>
      </c>
      <c r="BM282" s="197" t="s">
        <v>507</v>
      </c>
    </row>
    <row r="283" spans="1:65" s="2" customFormat="1" ht="78">
      <c r="A283" s="34"/>
      <c r="B283" s="35"/>
      <c r="C283" s="36"/>
      <c r="D283" s="199" t="s">
        <v>154</v>
      </c>
      <c r="E283" s="36"/>
      <c r="F283" s="200" t="s">
        <v>416</v>
      </c>
      <c r="G283" s="36"/>
      <c r="H283" s="36"/>
      <c r="I283" s="201"/>
      <c r="J283" s="36"/>
      <c r="K283" s="36"/>
      <c r="L283" s="39"/>
      <c r="M283" s="202"/>
      <c r="N283" s="203"/>
      <c r="O283" s="71"/>
      <c r="P283" s="71"/>
      <c r="Q283" s="71"/>
      <c r="R283" s="71"/>
      <c r="S283" s="71"/>
      <c r="T283" s="72"/>
      <c r="U283" s="34"/>
      <c r="V283" s="34"/>
      <c r="W283" s="34"/>
      <c r="X283" s="34"/>
      <c r="Y283" s="34"/>
      <c r="Z283" s="34"/>
      <c r="AA283" s="34"/>
      <c r="AB283" s="34"/>
      <c r="AC283" s="34"/>
      <c r="AD283" s="34"/>
      <c r="AE283" s="34"/>
      <c r="AT283" s="17" t="s">
        <v>154</v>
      </c>
      <c r="AU283" s="17" t="s">
        <v>87</v>
      </c>
    </row>
    <row r="284" spans="1:65" s="2" customFormat="1" ht="33" customHeight="1">
      <c r="A284" s="34"/>
      <c r="B284" s="35"/>
      <c r="C284" s="185" t="s">
        <v>508</v>
      </c>
      <c r="D284" s="185" t="s">
        <v>150</v>
      </c>
      <c r="E284" s="186" t="s">
        <v>509</v>
      </c>
      <c r="F284" s="187" t="s">
        <v>510</v>
      </c>
      <c r="G284" s="188" t="s">
        <v>184</v>
      </c>
      <c r="H284" s="189">
        <v>6</v>
      </c>
      <c r="I284" s="190"/>
      <c r="J284" s="191">
        <f>ROUND(I284*H284,2)</f>
        <v>0</v>
      </c>
      <c r="K284" s="192"/>
      <c r="L284" s="39"/>
      <c r="M284" s="193" t="s">
        <v>1</v>
      </c>
      <c r="N284" s="194" t="s">
        <v>42</v>
      </c>
      <c r="O284" s="71"/>
      <c r="P284" s="195">
        <f>O284*H284</f>
        <v>0</v>
      </c>
      <c r="Q284" s="195">
        <v>1.4E-3</v>
      </c>
      <c r="R284" s="195">
        <f>Q284*H284</f>
        <v>8.3999999999999995E-3</v>
      </c>
      <c r="S284" s="195">
        <v>0</v>
      </c>
      <c r="T284" s="196">
        <f>S284*H284</f>
        <v>0</v>
      </c>
      <c r="U284" s="34"/>
      <c r="V284" s="34"/>
      <c r="W284" s="34"/>
      <c r="X284" s="34"/>
      <c r="Y284" s="34"/>
      <c r="Z284" s="34"/>
      <c r="AA284" s="34"/>
      <c r="AB284" s="34"/>
      <c r="AC284" s="34"/>
      <c r="AD284" s="34"/>
      <c r="AE284" s="34"/>
      <c r="AR284" s="197" t="s">
        <v>243</v>
      </c>
      <c r="AT284" s="197" t="s">
        <v>150</v>
      </c>
      <c r="AU284" s="197" t="s">
        <v>87</v>
      </c>
      <c r="AY284" s="17" t="s">
        <v>149</v>
      </c>
      <c r="BE284" s="198">
        <f>IF(N284="základní",J284,0)</f>
        <v>0</v>
      </c>
      <c r="BF284" s="198">
        <f>IF(N284="snížená",J284,0)</f>
        <v>0</v>
      </c>
      <c r="BG284" s="198">
        <f>IF(N284="zákl. přenesená",J284,0)</f>
        <v>0</v>
      </c>
      <c r="BH284" s="198">
        <f>IF(N284="sníž. přenesená",J284,0)</f>
        <v>0</v>
      </c>
      <c r="BI284" s="198">
        <f>IF(N284="nulová",J284,0)</f>
        <v>0</v>
      </c>
      <c r="BJ284" s="17" t="s">
        <v>85</v>
      </c>
      <c r="BK284" s="198">
        <f>ROUND(I284*H284,2)</f>
        <v>0</v>
      </c>
      <c r="BL284" s="17" t="s">
        <v>243</v>
      </c>
      <c r="BM284" s="197" t="s">
        <v>511</v>
      </c>
    </row>
    <row r="285" spans="1:65" s="2" customFormat="1" ht="21.75" customHeight="1">
      <c r="A285" s="34"/>
      <c r="B285" s="35"/>
      <c r="C285" s="185" t="s">
        <v>512</v>
      </c>
      <c r="D285" s="185" t="s">
        <v>150</v>
      </c>
      <c r="E285" s="186" t="s">
        <v>513</v>
      </c>
      <c r="F285" s="187" t="s">
        <v>514</v>
      </c>
      <c r="G285" s="188" t="s">
        <v>378</v>
      </c>
      <c r="H285" s="239"/>
      <c r="I285" s="190"/>
      <c r="J285" s="191">
        <f>ROUND(I285*H285,2)</f>
        <v>0</v>
      </c>
      <c r="K285" s="192"/>
      <c r="L285" s="39"/>
      <c r="M285" s="193" t="s">
        <v>1</v>
      </c>
      <c r="N285" s="194" t="s">
        <v>42</v>
      </c>
      <c r="O285" s="71"/>
      <c r="P285" s="195">
        <f>O285*H285</f>
        <v>0</v>
      </c>
      <c r="Q285" s="195">
        <v>0</v>
      </c>
      <c r="R285" s="195">
        <f>Q285*H285</f>
        <v>0</v>
      </c>
      <c r="S285" s="195">
        <v>0</v>
      </c>
      <c r="T285" s="196">
        <f>S285*H285</f>
        <v>0</v>
      </c>
      <c r="U285" s="34"/>
      <c r="V285" s="34"/>
      <c r="W285" s="34"/>
      <c r="X285" s="34"/>
      <c r="Y285" s="34"/>
      <c r="Z285" s="34"/>
      <c r="AA285" s="34"/>
      <c r="AB285" s="34"/>
      <c r="AC285" s="34"/>
      <c r="AD285" s="34"/>
      <c r="AE285" s="34"/>
      <c r="AR285" s="197" t="s">
        <v>243</v>
      </c>
      <c r="AT285" s="197" t="s">
        <v>150</v>
      </c>
      <c r="AU285" s="197" t="s">
        <v>87</v>
      </c>
      <c r="AY285" s="17" t="s">
        <v>149</v>
      </c>
      <c r="BE285" s="198">
        <f>IF(N285="základní",J285,0)</f>
        <v>0</v>
      </c>
      <c r="BF285" s="198">
        <f>IF(N285="snížená",J285,0)</f>
        <v>0</v>
      </c>
      <c r="BG285" s="198">
        <f>IF(N285="zákl. přenesená",J285,0)</f>
        <v>0</v>
      </c>
      <c r="BH285" s="198">
        <f>IF(N285="sníž. přenesená",J285,0)</f>
        <v>0</v>
      </c>
      <c r="BI285" s="198">
        <f>IF(N285="nulová",J285,0)</f>
        <v>0</v>
      </c>
      <c r="BJ285" s="17" t="s">
        <v>85</v>
      </c>
      <c r="BK285" s="198">
        <f>ROUND(I285*H285,2)</f>
        <v>0</v>
      </c>
      <c r="BL285" s="17" t="s">
        <v>243</v>
      </c>
      <c r="BM285" s="197" t="s">
        <v>515</v>
      </c>
    </row>
    <row r="286" spans="1:65" s="12" customFormat="1" ht="22.9" customHeight="1">
      <c r="B286" s="171"/>
      <c r="C286" s="172"/>
      <c r="D286" s="173" t="s">
        <v>76</v>
      </c>
      <c r="E286" s="204" t="s">
        <v>516</v>
      </c>
      <c r="F286" s="204" t="s">
        <v>517</v>
      </c>
      <c r="G286" s="172"/>
      <c r="H286" s="172"/>
      <c r="I286" s="175"/>
      <c r="J286" s="205">
        <f>BK286</f>
        <v>0</v>
      </c>
      <c r="K286" s="172"/>
      <c r="L286" s="177"/>
      <c r="M286" s="178"/>
      <c r="N286" s="179"/>
      <c r="O286" s="179"/>
      <c r="P286" s="180">
        <f>SUM(P287:P292)</f>
        <v>0</v>
      </c>
      <c r="Q286" s="179"/>
      <c r="R286" s="180">
        <f>SUM(R287:R292)</f>
        <v>2.3653870000000001</v>
      </c>
      <c r="S286" s="179"/>
      <c r="T286" s="181">
        <f>SUM(T287:T292)</f>
        <v>4.101</v>
      </c>
      <c r="AR286" s="182" t="s">
        <v>87</v>
      </c>
      <c r="AT286" s="183" t="s">
        <v>76</v>
      </c>
      <c r="AU286" s="183" t="s">
        <v>85</v>
      </c>
      <c r="AY286" s="182" t="s">
        <v>149</v>
      </c>
      <c r="BK286" s="184">
        <f>SUM(BK287:BK292)</f>
        <v>0</v>
      </c>
    </row>
    <row r="287" spans="1:65" s="2" customFormat="1" ht="21.75" customHeight="1">
      <c r="A287" s="34"/>
      <c r="B287" s="35"/>
      <c r="C287" s="185" t="s">
        <v>518</v>
      </c>
      <c r="D287" s="185" t="s">
        <v>150</v>
      </c>
      <c r="E287" s="186" t="s">
        <v>519</v>
      </c>
      <c r="F287" s="187" t="s">
        <v>520</v>
      </c>
      <c r="G287" s="188" t="s">
        <v>225</v>
      </c>
      <c r="H287" s="189">
        <v>820.2</v>
      </c>
      <c r="I287" s="190"/>
      <c r="J287" s="191">
        <f>ROUND(I287*H287,2)</f>
        <v>0</v>
      </c>
      <c r="K287" s="192"/>
      <c r="L287" s="39"/>
      <c r="M287" s="193" t="s">
        <v>1</v>
      </c>
      <c r="N287" s="194" t="s">
        <v>42</v>
      </c>
      <c r="O287" s="71"/>
      <c r="P287" s="195">
        <f>O287*H287</f>
        <v>0</v>
      </c>
      <c r="Q287" s="195">
        <v>0</v>
      </c>
      <c r="R287" s="195">
        <f>Q287*H287</f>
        <v>0</v>
      </c>
      <c r="S287" s="195">
        <v>5.0000000000000001E-3</v>
      </c>
      <c r="T287" s="196">
        <f>S287*H287</f>
        <v>4.101</v>
      </c>
      <c r="U287" s="34"/>
      <c r="V287" s="34"/>
      <c r="W287" s="34"/>
      <c r="X287" s="34"/>
      <c r="Y287" s="34"/>
      <c r="Z287" s="34"/>
      <c r="AA287" s="34"/>
      <c r="AB287" s="34"/>
      <c r="AC287" s="34"/>
      <c r="AD287" s="34"/>
      <c r="AE287" s="34"/>
      <c r="AR287" s="197" t="s">
        <v>243</v>
      </c>
      <c r="AT287" s="197" t="s">
        <v>150</v>
      </c>
      <c r="AU287" s="197" t="s">
        <v>87</v>
      </c>
      <c r="AY287" s="17" t="s">
        <v>149</v>
      </c>
      <c r="BE287" s="198">
        <f>IF(N287="základní",J287,0)</f>
        <v>0</v>
      </c>
      <c r="BF287" s="198">
        <f>IF(N287="snížená",J287,0)</f>
        <v>0</v>
      </c>
      <c r="BG287" s="198">
        <f>IF(N287="zákl. přenesená",J287,0)</f>
        <v>0</v>
      </c>
      <c r="BH287" s="198">
        <f>IF(N287="sníž. přenesená",J287,0)</f>
        <v>0</v>
      </c>
      <c r="BI287" s="198">
        <f>IF(N287="nulová",J287,0)</f>
        <v>0</v>
      </c>
      <c r="BJ287" s="17" t="s">
        <v>85</v>
      </c>
      <c r="BK287" s="198">
        <f>ROUND(I287*H287,2)</f>
        <v>0</v>
      </c>
      <c r="BL287" s="17" t="s">
        <v>243</v>
      </c>
      <c r="BM287" s="197" t="s">
        <v>521</v>
      </c>
    </row>
    <row r="288" spans="1:65" s="2" customFormat="1" ht="21.75" customHeight="1">
      <c r="A288" s="34"/>
      <c r="B288" s="35"/>
      <c r="C288" s="185" t="s">
        <v>522</v>
      </c>
      <c r="D288" s="185" t="s">
        <v>150</v>
      </c>
      <c r="E288" s="186" t="s">
        <v>523</v>
      </c>
      <c r="F288" s="187" t="s">
        <v>524</v>
      </c>
      <c r="G288" s="188" t="s">
        <v>225</v>
      </c>
      <c r="H288" s="189">
        <v>820.2</v>
      </c>
      <c r="I288" s="190"/>
      <c r="J288" s="191">
        <f>ROUND(I288*H288,2)</f>
        <v>0</v>
      </c>
      <c r="K288" s="192"/>
      <c r="L288" s="39"/>
      <c r="M288" s="193" t="s">
        <v>1</v>
      </c>
      <c r="N288" s="194" t="s">
        <v>42</v>
      </c>
      <c r="O288" s="71"/>
      <c r="P288" s="195">
        <f>O288*H288</f>
        <v>0</v>
      </c>
      <c r="Q288" s="195">
        <v>0</v>
      </c>
      <c r="R288" s="195">
        <f>Q288*H288</f>
        <v>0</v>
      </c>
      <c r="S288" s="195">
        <v>0</v>
      </c>
      <c r="T288" s="196">
        <f>S288*H288</f>
        <v>0</v>
      </c>
      <c r="U288" s="34"/>
      <c r="V288" s="34"/>
      <c r="W288" s="34"/>
      <c r="X288" s="34"/>
      <c r="Y288" s="34"/>
      <c r="Z288" s="34"/>
      <c r="AA288" s="34"/>
      <c r="AB288" s="34"/>
      <c r="AC288" s="34"/>
      <c r="AD288" s="34"/>
      <c r="AE288" s="34"/>
      <c r="AR288" s="197" t="s">
        <v>243</v>
      </c>
      <c r="AT288" s="197" t="s">
        <v>150</v>
      </c>
      <c r="AU288" s="197" t="s">
        <v>87</v>
      </c>
      <c r="AY288" s="17" t="s">
        <v>149</v>
      </c>
      <c r="BE288" s="198">
        <f>IF(N288="základní",J288,0)</f>
        <v>0</v>
      </c>
      <c r="BF288" s="198">
        <f>IF(N288="snížená",J288,0)</f>
        <v>0</v>
      </c>
      <c r="BG288" s="198">
        <f>IF(N288="zákl. přenesená",J288,0)</f>
        <v>0</v>
      </c>
      <c r="BH288" s="198">
        <f>IF(N288="sníž. přenesená",J288,0)</f>
        <v>0</v>
      </c>
      <c r="BI288" s="198">
        <f>IF(N288="nulová",J288,0)</f>
        <v>0</v>
      </c>
      <c r="BJ288" s="17" t="s">
        <v>85</v>
      </c>
      <c r="BK288" s="198">
        <f>ROUND(I288*H288,2)</f>
        <v>0</v>
      </c>
      <c r="BL288" s="17" t="s">
        <v>243</v>
      </c>
      <c r="BM288" s="197" t="s">
        <v>525</v>
      </c>
    </row>
    <row r="289" spans="1:65" s="2" customFormat="1" ht="33" customHeight="1">
      <c r="A289" s="34"/>
      <c r="B289" s="35"/>
      <c r="C289" s="228" t="s">
        <v>526</v>
      </c>
      <c r="D289" s="228" t="s">
        <v>156</v>
      </c>
      <c r="E289" s="229" t="s">
        <v>527</v>
      </c>
      <c r="F289" s="230" t="s">
        <v>528</v>
      </c>
      <c r="G289" s="231" t="s">
        <v>225</v>
      </c>
      <c r="H289" s="232">
        <v>943.23</v>
      </c>
      <c r="I289" s="233"/>
      <c r="J289" s="234">
        <f>ROUND(I289*H289,2)</f>
        <v>0</v>
      </c>
      <c r="K289" s="235"/>
      <c r="L289" s="236"/>
      <c r="M289" s="237" t="s">
        <v>1</v>
      </c>
      <c r="N289" s="238" t="s">
        <v>42</v>
      </c>
      <c r="O289" s="71"/>
      <c r="P289" s="195">
        <f>O289*H289</f>
        <v>0</v>
      </c>
      <c r="Q289" s="195">
        <v>2.5000000000000001E-3</v>
      </c>
      <c r="R289" s="195">
        <f>Q289*H289</f>
        <v>2.3580749999999999</v>
      </c>
      <c r="S289" s="195">
        <v>0</v>
      </c>
      <c r="T289" s="196">
        <f>S289*H289</f>
        <v>0</v>
      </c>
      <c r="U289" s="34"/>
      <c r="V289" s="34"/>
      <c r="W289" s="34"/>
      <c r="X289" s="34"/>
      <c r="Y289" s="34"/>
      <c r="Z289" s="34"/>
      <c r="AA289" s="34"/>
      <c r="AB289" s="34"/>
      <c r="AC289" s="34"/>
      <c r="AD289" s="34"/>
      <c r="AE289" s="34"/>
      <c r="AR289" s="197" t="s">
        <v>285</v>
      </c>
      <c r="AT289" s="197" t="s">
        <v>156</v>
      </c>
      <c r="AU289" s="197" t="s">
        <v>87</v>
      </c>
      <c r="AY289" s="17" t="s">
        <v>149</v>
      </c>
      <c r="BE289" s="198">
        <f>IF(N289="základní",J289,0)</f>
        <v>0</v>
      </c>
      <c r="BF289" s="198">
        <f>IF(N289="snížená",J289,0)</f>
        <v>0</v>
      </c>
      <c r="BG289" s="198">
        <f>IF(N289="zákl. přenesená",J289,0)</f>
        <v>0</v>
      </c>
      <c r="BH289" s="198">
        <f>IF(N289="sníž. přenesená",J289,0)</f>
        <v>0</v>
      </c>
      <c r="BI289" s="198">
        <f>IF(N289="nulová",J289,0)</f>
        <v>0</v>
      </c>
      <c r="BJ289" s="17" t="s">
        <v>85</v>
      </c>
      <c r="BK289" s="198">
        <f>ROUND(I289*H289,2)</f>
        <v>0</v>
      </c>
      <c r="BL289" s="17" t="s">
        <v>243</v>
      </c>
      <c r="BM289" s="197" t="s">
        <v>529</v>
      </c>
    </row>
    <row r="290" spans="1:65" s="13" customFormat="1" ht="11.25">
      <c r="B290" s="206"/>
      <c r="C290" s="207"/>
      <c r="D290" s="199" t="s">
        <v>175</v>
      </c>
      <c r="E290" s="207"/>
      <c r="F290" s="209" t="s">
        <v>530</v>
      </c>
      <c r="G290" s="207"/>
      <c r="H290" s="210">
        <v>943.23</v>
      </c>
      <c r="I290" s="211"/>
      <c r="J290" s="207"/>
      <c r="K290" s="207"/>
      <c r="L290" s="212"/>
      <c r="M290" s="213"/>
      <c r="N290" s="214"/>
      <c r="O290" s="214"/>
      <c r="P290" s="214"/>
      <c r="Q290" s="214"/>
      <c r="R290" s="214"/>
      <c r="S290" s="214"/>
      <c r="T290" s="215"/>
      <c r="AT290" s="216" t="s">
        <v>175</v>
      </c>
      <c r="AU290" s="216" t="s">
        <v>87</v>
      </c>
      <c r="AV290" s="13" t="s">
        <v>87</v>
      </c>
      <c r="AW290" s="13" t="s">
        <v>4</v>
      </c>
      <c r="AX290" s="13" t="s">
        <v>85</v>
      </c>
      <c r="AY290" s="216" t="s">
        <v>149</v>
      </c>
    </row>
    <row r="291" spans="1:65" s="2" customFormat="1" ht="16.5" customHeight="1">
      <c r="A291" s="34"/>
      <c r="B291" s="35"/>
      <c r="C291" s="185" t="s">
        <v>531</v>
      </c>
      <c r="D291" s="185" t="s">
        <v>150</v>
      </c>
      <c r="E291" s="186" t="s">
        <v>532</v>
      </c>
      <c r="F291" s="187" t="s">
        <v>533</v>
      </c>
      <c r="G291" s="188" t="s">
        <v>202</v>
      </c>
      <c r="H291" s="189">
        <v>91.4</v>
      </c>
      <c r="I291" s="190"/>
      <c r="J291" s="191">
        <f>ROUND(I291*H291,2)</f>
        <v>0</v>
      </c>
      <c r="K291" s="192"/>
      <c r="L291" s="39"/>
      <c r="M291" s="193" t="s">
        <v>1</v>
      </c>
      <c r="N291" s="194" t="s">
        <v>42</v>
      </c>
      <c r="O291" s="71"/>
      <c r="P291" s="195">
        <f>O291*H291</f>
        <v>0</v>
      </c>
      <c r="Q291" s="195">
        <v>8.0000000000000007E-5</v>
      </c>
      <c r="R291" s="195">
        <f>Q291*H291</f>
        <v>7.3120000000000008E-3</v>
      </c>
      <c r="S291" s="195">
        <v>0</v>
      </c>
      <c r="T291" s="196">
        <f>S291*H291</f>
        <v>0</v>
      </c>
      <c r="U291" s="34"/>
      <c r="V291" s="34"/>
      <c r="W291" s="34"/>
      <c r="X291" s="34"/>
      <c r="Y291" s="34"/>
      <c r="Z291" s="34"/>
      <c r="AA291" s="34"/>
      <c r="AB291" s="34"/>
      <c r="AC291" s="34"/>
      <c r="AD291" s="34"/>
      <c r="AE291" s="34"/>
      <c r="AR291" s="197" t="s">
        <v>243</v>
      </c>
      <c r="AT291" s="197" t="s">
        <v>150</v>
      </c>
      <c r="AU291" s="197" t="s">
        <v>87</v>
      </c>
      <c r="AY291" s="17" t="s">
        <v>149</v>
      </c>
      <c r="BE291" s="198">
        <f>IF(N291="základní",J291,0)</f>
        <v>0</v>
      </c>
      <c r="BF291" s="198">
        <f>IF(N291="snížená",J291,0)</f>
        <v>0</v>
      </c>
      <c r="BG291" s="198">
        <f>IF(N291="zákl. přenesená",J291,0)</f>
        <v>0</v>
      </c>
      <c r="BH291" s="198">
        <f>IF(N291="sníž. přenesená",J291,0)</f>
        <v>0</v>
      </c>
      <c r="BI291" s="198">
        <f>IF(N291="nulová",J291,0)</f>
        <v>0</v>
      </c>
      <c r="BJ291" s="17" t="s">
        <v>85</v>
      </c>
      <c r="BK291" s="198">
        <f>ROUND(I291*H291,2)</f>
        <v>0</v>
      </c>
      <c r="BL291" s="17" t="s">
        <v>243</v>
      </c>
      <c r="BM291" s="197" t="s">
        <v>534</v>
      </c>
    </row>
    <row r="292" spans="1:65" s="2" customFormat="1" ht="21.75" customHeight="1">
      <c r="A292" s="34"/>
      <c r="B292" s="35"/>
      <c r="C292" s="185" t="s">
        <v>535</v>
      </c>
      <c r="D292" s="185" t="s">
        <v>150</v>
      </c>
      <c r="E292" s="186" t="s">
        <v>536</v>
      </c>
      <c r="F292" s="187" t="s">
        <v>537</v>
      </c>
      <c r="G292" s="188" t="s">
        <v>378</v>
      </c>
      <c r="H292" s="239"/>
      <c r="I292" s="190"/>
      <c r="J292" s="191">
        <f>ROUND(I292*H292,2)</f>
        <v>0</v>
      </c>
      <c r="K292" s="192"/>
      <c r="L292" s="39"/>
      <c r="M292" s="193" t="s">
        <v>1</v>
      </c>
      <c r="N292" s="194" t="s">
        <v>42</v>
      </c>
      <c r="O292" s="71"/>
      <c r="P292" s="195">
        <f>O292*H292</f>
        <v>0</v>
      </c>
      <c r="Q292" s="195">
        <v>0</v>
      </c>
      <c r="R292" s="195">
        <f>Q292*H292</f>
        <v>0</v>
      </c>
      <c r="S292" s="195">
        <v>0</v>
      </c>
      <c r="T292" s="196">
        <f>S292*H292</f>
        <v>0</v>
      </c>
      <c r="U292" s="34"/>
      <c r="V292" s="34"/>
      <c r="W292" s="34"/>
      <c r="X292" s="34"/>
      <c r="Y292" s="34"/>
      <c r="Z292" s="34"/>
      <c r="AA292" s="34"/>
      <c r="AB292" s="34"/>
      <c r="AC292" s="34"/>
      <c r="AD292" s="34"/>
      <c r="AE292" s="34"/>
      <c r="AR292" s="197" t="s">
        <v>243</v>
      </c>
      <c r="AT292" s="197" t="s">
        <v>150</v>
      </c>
      <c r="AU292" s="197" t="s">
        <v>87</v>
      </c>
      <c r="AY292" s="17" t="s">
        <v>149</v>
      </c>
      <c r="BE292" s="198">
        <f>IF(N292="základní",J292,0)</f>
        <v>0</v>
      </c>
      <c r="BF292" s="198">
        <f>IF(N292="snížená",J292,0)</f>
        <v>0</v>
      </c>
      <c r="BG292" s="198">
        <f>IF(N292="zákl. přenesená",J292,0)</f>
        <v>0</v>
      </c>
      <c r="BH292" s="198">
        <f>IF(N292="sníž. přenesená",J292,0)</f>
        <v>0</v>
      </c>
      <c r="BI292" s="198">
        <f>IF(N292="nulová",J292,0)</f>
        <v>0</v>
      </c>
      <c r="BJ292" s="17" t="s">
        <v>85</v>
      </c>
      <c r="BK292" s="198">
        <f>ROUND(I292*H292,2)</f>
        <v>0</v>
      </c>
      <c r="BL292" s="17" t="s">
        <v>243</v>
      </c>
      <c r="BM292" s="197" t="s">
        <v>538</v>
      </c>
    </row>
    <row r="293" spans="1:65" s="12" customFormat="1" ht="22.9" customHeight="1">
      <c r="B293" s="171"/>
      <c r="C293" s="172"/>
      <c r="D293" s="173" t="s">
        <v>76</v>
      </c>
      <c r="E293" s="204" t="s">
        <v>539</v>
      </c>
      <c r="F293" s="204" t="s">
        <v>540</v>
      </c>
      <c r="G293" s="172"/>
      <c r="H293" s="172"/>
      <c r="I293" s="175"/>
      <c r="J293" s="205">
        <f>BK293</f>
        <v>0</v>
      </c>
      <c r="K293" s="172"/>
      <c r="L293" s="177"/>
      <c r="M293" s="178"/>
      <c r="N293" s="179"/>
      <c r="O293" s="179"/>
      <c r="P293" s="180">
        <f>SUM(P294:P300)</f>
        <v>0</v>
      </c>
      <c r="Q293" s="179"/>
      <c r="R293" s="180">
        <f>SUM(R294:R300)</f>
        <v>5.6000000000000001E-2</v>
      </c>
      <c r="S293" s="179"/>
      <c r="T293" s="181">
        <f>SUM(T294:T300)</f>
        <v>0</v>
      </c>
      <c r="AR293" s="182" t="s">
        <v>87</v>
      </c>
      <c r="AT293" s="183" t="s">
        <v>76</v>
      </c>
      <c r="AU293" s="183" t="s">
        <v>85</v>
      </c>
      <c r="AY293" s="182" t="s">
        <v>149</v>
      </c>
      <c r="BK293" s="184">
        <f>SUM(BK294:BK300)</f>
        <v>0</v>
      </c>
    </row>
    <row r="294" spans="1:65" s="2" customFormat="1" ht="16.5" customHeight="1">
      <c r="A294" s="34"/>
      <c r="B294" s="35"/>
      <c r="C294" s="185" t="s">
        <v>541</v>
      </c>
      <c r="D294" s="185" t="s">
        <v>150</v>
      </c>
      <c r="E294" s="186" t="s">
        <v>542</v>
      </c>
      <c r="F294" s="187" t="s">
        <v>543</v>
      </c>
      <c r="G294" s="188" t="s">
        <v>202</v>
      </c>
      <c r="H294" s="189">
        <v>14</v>
      </c>
      <c r="I294" s="190"/>
      <c r="J294" s="191">
        <f>ROUND(I294*H294,2)</f>
        <v>0</v>
      </c>
      <c r="K294" s="192"/>
      <c r="L294" s="39"/>
      <c r="M294" s="193" t="s">
        <v>1</v>
      </c>
      <c r="N294" s="194" t="s">
        <v>42</v>
      </c>
      <c r="O294" s="71"/>
      <c r="P294" s="195">
        <f>O294*H294</f>
        <v>0</v>
      </c>
      <c r="Q294" s="195">
        <v>0</v>
      </c>
      <c r="R294" s="195">
        <f>Q294*H294</f>
        <v>0</v>
      </c>
      <c r="S294" s="195">
        <v>0</v>
      </c>
      <c r="T294" s="196">
        <f>S294*H294</f>
        <v>0</v>
      </c>
      <c r="U294" s="34"/>
      <c r="V294" s="34"/>
      <c r="W294" s="34"/>
      <c r="X294" s="34"/>
      <c r="Y294" s="34"/>
      <c r="Z294" s="34"/>
      <c r="AA294" s="34"/>
      <c r="AB294" s="34"/>
      <c r="AC294" s="34"/>
      <c r="AD294" s="34"/>
      <c r="AE294" s="34"/>
      <c r="AR294" s="197" t="s">
        <v>243</v>
      </c>
      <c r="AT294" s="197" t="s">
        <v>150</v>
      </c>
      <c r="AU294" s="197" t="s">
        <v>87</v>
      </c>
      <c r="AY294" s="17" t="s">
        <v>149</v>
      </c>
      <c r="BE294" s="198">
        <f>IF(N294="základní",J294,0)</f>
        <v>0</v>
      </c>
      <c r="BF294" s="198">
        <f>IF(N294="snížená",J294,0)</f>
        <v>0</v>
      </c>
      <c r="BG294" s="198">
        <f>IF(N294="zákl. přenesená",J294,0)</f>
        <v>0</v>
      </c>
      <c r="BH294" s="198">
        <f>IF(N294="sníž. přenesená",J294,0)</f>
        <v>0</v>
      </c>
      <c r="BI294" s="198">
        <f>IF(N294="nulová",J294,0)</f>
        <v>0</v>
      </c>
      <c r="BJ294" s="17" t="s">
        <v>85</v>
      </c>
      <c r="BK294" s="198">
        <f>ROUND(I294*H294,2)</f>
        <v>0</v>
      </c>
      <c r="BL294" s="17" t="s">
        <v>243</v>
      </c>
      <c r="BM294" s="197" t="s">
        <v>544</v>
      </c>
    </row>
    <row r="295" spans="1:65" s="13" customFormat="1" ht="11.25">
      <c r="B295" s="206"/>
      <c r="C295" s="207"/>
      <c r="D295" s="199" t="s">
        <v>175</v>
      </c>
      <c r="E295" s="208" t="s">
        <v>1</v>
      </c>
      <c r="F295" s="209" t="s">
        <v>545</v>
      </c>
      <c r="G295" s="207"/>
      <c r="H295" s="210">
        <v>8</v>
      </c>
      <c r="I295" s="211"/>
      <c r="J295" s="207"/>
      <c r="K295" s="207"/>
      <c r="L295" s="212"/>
      <c r="M295" s="213"/>
      <c r="N295" s="214"/>
      <c r="O295" s="214"/>
      <c r="P295" s="214"/>
      <c r="Q295" s="214"/>
      <c r="R295" s="214"/>
      <c r="S295" s="214"/>
      <c r="T295" s="215"/>
      <c r="AT295" s="216" t="s">
        <v>175</v>
      </c>
      <c r="AU295" s="216" t="s">
        <v>87</v>
      </c>
      <c r="AV295" s="13" t="s">
        <v>87</v>
      </c>
      <c r="AW295" s="13" t="s">
        <v>34</v>
      </c>
      <c r="AX295" s="13" t="s">
        <v>77</v>
      </c>
      <c r="AY295" s="216" t="s">
        <v>149</v>
      </c>
    </row>
    <row r="296" spans="1:65" s="13" customFormat="1" ht="11.25">
      <c r="B296" s="206"/>
      <c r="C296" s="207"/>
      <c r="D296" s="199" t="s">
        <v>175</v>
      </c>
      <c r="E296" s="208" t="s">
        <v>1</v>
      </c>
      <c r="F296" s="209" t="s">
        <v>546</v>
      </c>
      <c r="G296" s="207"/>
      <c r="H296" s="210">
        <v>6</v>
      </c>
      <c r="I296" s="211"/>
      <c r="J296" s="207"/>
      <c r="K296" s="207"/>
      <c r="L296" s="212"/>
      <c r="M296" s="213"/>
      <c r="N296" s="214"/>
      <c r="O296" s="214"/>
      <c r="P296" s="214"/>
      <c r="Q296" s="214"/>
      <c r="R296" s="214"/>
      <c r="S296" s="214"/>
      <c r="T296" s="215"/>
      <c r="AT296" s="216" t="s">
        <v>175</v>
      </c>
      <c r="AU296" s="216" t="s">
        <v>87</v>
      </c>
      <c r="AV296" s="13" t="s">
        <v>87</v>
      </c>
      <c r="AW296" s="13" t="s">
        <v>34</v>
      </c>
      <c r="AX296" s="13" t="s">
        <v>77</v>
      </c>
      <c r="AY296" s="216" t="s">
        <v>149</v>
      </c>
    </row>
    <row r="297" spans="1:65" s="14" customFormat="1" ht="11.25">
      <c r="B297" s="217"/>
      <c r="C297" s="218"/>
      <c r="D297" s="199" t="s">
        <v>175</v>
      </c>
      <c r="E297" s="219" t="s">
        <v>1</v>
      </c>
      <c r="F297" s="220" t="s">
        <v>221</v>
      </c>
      <c r="G297" s="218"/>
      <c r="H297" s="221">
        <v>14</v>
      </c>
      <c r="I297" s="222"/>
      <c r="J297" s="218"/>
      <c r="K297" s="218"/>
      <c r="L297" s="223"/>
      <c r="M297" s="224"/>
      <c r="N297" s="225"/>
      <c r="O297" s="225"/>
      <c r="P297" s="225"/>
      <c r="Q297" s="225"/>
      <c r="R297" s="225"/>
      <c r="S297" s="225"/>
      <c r="T297" s="226"/>
      <c r="AT297" s="227" t="s">
        <v>175</v>
      </c>
      <c r="AU297" s="227" t="s">
        <v>87</v>
      </c>
      <c r="AV297" s="14" t="s">
        <v>148</v>
      </c>
      <c r="AW297" s="14" t="s">
        <v>34</v>
      </c>
      <c r="AX297" s="14" t="s">
        <v>85</v>
      </c>
      <c r="AY297" s="227" t="s">
        <v>149</v>
      </c>
    </row>
    <row r="298" spans="1:65" s="2" customFormat="1" ht="21.75" customHeight="1">
      <c r="A298" s="34"/>
      <c r="B298" s="35"/>
      <c r="C298" s="228" t="s">
        <v>547</v>
      </c>
      <c r="D298" s="228" t="s">
        <v>156</v>
      </c>
      <c r="E298" s="229" t="s">
        <v>548</v>
      </c>
      <c r="F298" s="230" t="s">
        <v>549</v>
      </c>
      <c r="G298" s="231" t="s">
        <v>202</v>
      </c>
      <c r="H298" s="232">
        <v>14</v>
      </c>
      <c r="I298" s="233"/>
      <c r="J298" s="234">
        <f>ROUND(I298*H298,2)</f>
        <v>0</v>
      </c>
      <c r="K298" s="235"/>
      <c r="L298" s="236"/>
      <c r="M298" s="237" t="s">
        <v>1</v>
      </c>
      <c r="N298" s="238" t="s">
        <v>42</v>
      </c>
      <c r="O298" s="71"/>
      <c r="P298" s="195">
        <f>O298*H298</f>
        <v>0</v>
      </c>
      <c r="Q298" s="195">
        <v>4.0000000000000001E-3</v>
      </c>
      <c r="R298" s="195">
        <f>Q298*H298</f>
        <v>5.6000000000000001E-2</v>
      </c>
      <c r="S298" s="195">
        <v>0</v>
      </c>
      <c r="T298" s="196">
        <f>S298*H298</f>
        <v>0</v>
      </c>
      <c r="U298" s="34"/>
      <c r="V298" s="34"/>
      <c r="W298" s="34"/>
      <c r="X298" s="34"/>
      <c r="Y298" s="34"/>
      <c r="Z298" s="34"/>
      <c r="AA298" s="34"/>
      <c r="AB298" s="34"/>
      <c r="AC298" s="34"/>
      <c r="AD298" s="34"/>
      <c r="AE298" s="34"/>
      <c r="AR298" s="197" t="s">
        <v>285</v>
      </c>
      <c r="AT298" s="197" t="s">
        <v>156</v>
      </c>
      <c r="AU298" s="197" t="s">
        <v>87</v>
      </c>
      <c r="AY298" s="17" t="s">
        <v>149</v>
      </c>
      <c r="BE298" s="198">
        <f>IF(N298="základní",J298,0)</f>
        <v>0</v>
      </c>
      <c r="BF298" s="198">
        <f>IF(N298="snížená",J298,0)</f>
        <v>0</v>
      </c>
      <c r="BG298" s="198">
        <f>IF(N298="zákl. přenesená",J298,0)</f>
        <v>0</v>
      </c>
      <c r="BH298" s="198">
        <f>IF(N298="sníž. přenesená",J298,0)</f>
        <v>0</v>
      </c>
      <c r="BI298" s="198">
        <f>IF(N298="nulová",J298,0)</f>
        <v>0</v>
      </c>
      <c r="BJ298" s="17" t="s">
        <v>85</v>
      </c>
      <c r="BK298" s="198">
        <f>ROUND(I298*H298,2)</f>
        <v>0</v>
      </c>
      <c r="BL298" s="17" t="s">
        <v>243</v>
      </c>
      <c r="BM298" s="197" t="s">
        <v>550</v>
      </c>
    </row>
    <row r="299" spans="1:65" s="2" customFormat="1" ht="19.5">
      <c r="A299" s="34"/>
      <c r="B299" s="35"/>
      <c r="C299" s="36"/>
      <c r="D299" s="199" t="s">
        <v>154</v>
      </c>
      <c r="E299" s="36"/>
      <c r="F299" s="200" t="s">
        <v>551</v>
      </c>
      <c r="G299" s="36"/>
      <c r="H299" s="36"/>
      <c r="I299" s="201"/>
      <c r="J299" s="36"/>
      <c r="K299" s="36"/>
      <c r="L299" s="39"/>
      <c r="M299" s="202"/>
      <c r="N299" s="203"/>
      <c r="O299" s="71"/>
      <c r="P299" s="71"/>
      <c r="Q299" s="71"/>
      <c r="R299" s="71"/>
      <c r="S299" s="71"/>
      <c r="T299" s="72"/>
      <c r="U299" s="34"/>
      <c r="V299" s="34"/>
      <c r="W299" s="34"/>
      <c r="X299" s="34"/>
      <c r="Y299" s="34"/>
      <c r="Z299" s="34"/>
      <c r="AA299" s="34"/>
      <c r="AB299" s="34"/>
      <c r="AC299" s="34"/>
      <c r="AD299" s="34"/>
      <c r="AE299" s="34"/>
      <c r="AT299" s="17" t="s">
        <v>154</v>
      </c>
      <c r="AU299" s="17" t="s">
        <v>87</v>
      </c>
    </row>
    <row r="300" spans="1:65" s="2" customFormat="1" ht="21.75" customHeight="1">
      <c r="A300" s="34"/>
      <c r="B300" s="35"/>
      <c r="C300" s="185" t="s">
        <v>552</v>
      </c>
      <c r="D300" s="185" t="s">
        <v>150</v>
      </c>
      <c r="E300" s="186" t="s">
        <v>553</v>
      </c>
      <c r="F300" s="187" t="s">
        <v>554</v>
      </c>
      <c r="G300" s="188" t="s">
        <v>378</v>
      </c>
      <c r="H300" s="239"/>
      <c r="I300" s="190"/>
      <c r="J300" s="191">
        <f>ROUND(I300*H300,2)</f>
        <v>0</v>
      </c>
      <c r="K300" s="192"/>
      <c r="L300" s="39"/>
      <c r="M300" s="193" t="s">
        <v>1</v>
      </c>
      <c r="N300" s="194" t="s">
        <v>42</v>
      </c>
      <c r="O300" s="71"/>
      <c r="P300" s="195">
        <f>O300*H300</f>
        <v>0</v>
      </c>
      <c r="Q300" s="195">
        <v>0</v>
      </c>
      <c r="R300" s="195">
        <f>Q300*H300</f>
        <v>0</v>
      </c>
      <c r="S300" s="195">
        <v>0</v>
      </c>
      <c r="T300" s="196">
        <f>S300*H300</f>
        <v>0</v>
      </c>
      <c r="U300" s="34"/>
      <c r="V300" s="34"/>
      <c r="W300" s="34"/>
      <c r="X300" s="34"/>
      <c r="Y300" s="34"/>
      <c r="Z300" s="34"/>
      <c r="AA300" s="34"/>
      <c r="AB300" s="34"/>
      <c r="AC300" s="34"/>
      <c r="AD300" s="34"/>
      <c r="AE300" s="34"/>
      <c r="AR300" s="197" t="s">
        <v>243</v>
      </c>
      <c r="AT300" s="197" t="s">
        <v>150</v>
      </c>
      <c r="AU300" s="197" t="s">
        <v>87</v>
      </c>
      <c r="AY300" s="17" t="s">
        <v>149</v>
      </c>
      <c r="BE300" s="198">
        <f>IF(N300="základní",J300,0)</f>
        <v>0</v>
      </c>
      <c r="BF300" s="198">
        <f>IF(N300="snížená",J300,0)</f>
        <v>0</v>
      </c>
      <c r="BG300" s="198">
        <f>IF(N300="zákl. přenesená",J300,0)</f>
        <v>0</v>
      </c>
      <c r="BH300" s="198">
        <f>IF(N300="sníž. přenesená",J300,0)</f>
        <v>0</v>
      </c>
      <c r="BI300" s="198">
        <f>IF(N300="nulová",J300,0)</f>
        <v>0</v>
      </c>
      <c r="BJ300" s="17" t="s">
        <v>85</v>
      </c>
      <c r="BK300" s="198">
        <f>ROUND(I300*H300,2)</f>
        <v>0</v>
      </c>
      <c r="BL300" s="17" t="s">
        <v>243</v>
      </c>
      <c r="BM300" s="197" t="s">
        <v>555</v>
      </c>
    </row>
    <row r="301" spans="1:65" s="12" customFormat="1" ht="22.9" customHeight="1">
      <c r="B301" s="171"/>
      <c r="C301" s="172"/>
      <c r="D301" s="173" t="s">
        <v>76</v>
      </c>
      <c r="E301" s="204" t="s">
        <v>556</v>
      </c>
      <c r="F301" s="204" t="s">
        <v>557</v>
      </c>
      <c r="G301" s="172"/>
      <c r="H301" s="172"/>
      <c r="I301" s="175"/>
      <c r="J301" s="205">
        <f>BK301</f>
        <v>0</v>
      </c>
      <c r="K301" s="172"/>
      <c r="L301" s="177"/>
      <c r="M301" s="178"/>
      <c r="N301" s="179"/>
      <c r="O301" s="179"/>
      <c r="P301" s="180">
        <f>SUM(P302:P320)</f>
        <v>0</v>
      </c>
      <c r="Q301" s="179"/>
      <c r="R301" s="180">
        <f>SUM(R302:R320)</f>
        <v>0.35036988000000002</v>
      </c>
      <c r="S301" s="179"/>
      <c r="T301" s="181">
        <f>SUM(T302:T320)</f>
        <v>0</v>
      </c>
      <c r="AR301" s="182" t="s">
        <v>87</v>
      </c>
      <c r="AT301" s="183" t="s">
        <v>76</v>
      </c>
      <c r="AU301" s="183" t="s">
        <v>85</v>
      </c>
      <c r="AY301" s="182" t="s">
        <v>149</v>
      </c>
      <c r="BK301" s="184">
        <f>SUM(BK302:BK320)</f>
        <v>0</v>
      </c>
    </row>
    <row r="302" spans="1:65" s="2" customFormat="1" ht="21.75" customHeight="1">
      <c r="A302" s="34"/>
      <c r="B302" s="35"/>
      <c r="C302" s="185" t="s">
        <v>558</v>
      </c>
      <c r="D302" s="185" t="s">
        <v>150</v>
      </c>
      <c r="E302" s="186" t="s">
        <v>559</v>
      </c>
      <c r="F302" s="187" t="s">
        <v>560</v>
      </c>
      <c r="G302" s="188" t="s">
        <v>225</v>
      </c>
      <c r="H302" s="189">
        <v>492.12</v>
      </c>
      <c r="I302" s="190"/>
      <c r="J302" s="191">
        <f>ROUND(I302*H302,2)</f>
        <v>0</v>
      </c>
      <c r="K302" s="192"/>
      <c r="L302" s="39"/>
      <c r="M302" s="193" t="s">
        <v>1</v>
      </c>
      <c r="N302" s="194" t="s">
        <v>42</v>
      </c>
      <c r="O302" s="71"/>
      <c r="P302" s="195">
        <f>O302*H302</f>
        <v>0</v>
      </c>
      <c r="Q302" s="195">
        <v>2.0000000000000002E-5</v>
      </c>
      <c r="R302" s="195">
        <f>Q302*H302</f>
        <v>9.8424000000000011E-3</v>
      </c>
      <c r="S302" s="195">
        <v>0</v>
      </c>
      <c r="T302" s="196">
        <f>S302*H302</f>
        <v>0</v>
      </c>
      <c r="U302" s="34"/>
      <c r="V302" s="34"/>
      <c r="W302" s="34"/>
      <c r="X302" s="34"/>
      <c r="Y302" s="34"/>
      <c r="Z302" s="34"/>
      <c r="AA302" s="34"/>
      <c r="AB302" s="34"/>
      <c r="AC302" s="34"/>
      <c r="AD302" s="34"/>
      <c r="AE302" s="34"/>
      <c r="AR302" s="197" t="s">
        <v>243</v>
      </c>
      <c r="AT302" s="197" t="s">
        <v>150</v>
      </c>
      <c r="AU302" s="197" t="s">
        <v>87</v>
      </c>
      <c r="AY302" s="17" t="s">
        <v>149</v>
      </c>
      <c r="BE302" s="198">
        <f>IF(N302="základní",J302,0)</f>
        <v>0</v>
      </c>
      <c r="BF302" s="198">
        <f>IF(N302="snížená",J302,0)</f>
        <v>0</v>
      </c>
      <c r="BG302" s="198">
        <f>IF(N302="zákl. přenesená",J302,0)</f>
        <v>0</v>
      </c>
      <c r="BH302" s="198">
        <f>IF(N302="sníž. přenesená",J302,0)</f>
        <v>0</v>
      </c>
      <c r="BI302" s="198">
        <f>IF(N302="nulová",J302,0)</f>
        <v>0</v>
      </c>
      <c r="BJ302" s="17" t="s">
        <v>85</v>
      </c>
      <c r="BK302" s="198">
        <f>ROUND(I302*H302,2)</f>
        <v>0</v>
      </c>
      <c r="BL302" s="17" t="s">
        <v>243</v>
      </c>
      <c r="BM302" s="197" t="s">
        <v>561</v>
      </c>
    </row>
    <row r="303" spans="1:65" s="13" customFormat="1" ht="11.25">
      <c r="B303" s="206"/>
      <c r="C303" s="207"/>
      <c r="D303" s="199" t="s">
        <v>175</v>
      </c>
      <c r="E303" s="208" t="s">
        <v>1</v>
      </c>
      <c r="F303" s="209" t="s">
        <v>562</v>
      </c>
      <c r="G303" s="207"/>
      <c r="H303" s="210">
        <v>820.2</v>
      </c>
      <c r="I303" s="211"/>
      <c r="J303" s="207"/>
      <c r="K303" s="207"/>
      <c r="L303" s="212"/>
      <c r="M303" s="213"/>
      <c r="N303" s="214"/>
      <c r="O303" s="214"/>
      <c r="P303" s="214"/>
      <c r="Q303" s="214"/>
      <c r="R303" s="214"/>
      <c r="S303" s="214"/>
      <c r="T303" s="215"/>
      <c r="AT303" s="216" t="s">
        <v>175</v>
      </c>
      <c r="AU303" s="216" t="s">
        <v>87</v>
      </c>
      <c r="AV303" s="13" t="s">
        <v>87</v>
      </c>
      <c r="AW303" s="13" t="s">
        <v>34</v>
      </c>
      <c r="AX303" s="13" t="s">
        <v>77</v>
      </c>
      <c r="AY303" s="216" t="s">
        <v>149</v>
      </c>
    </row>
    <row r="304" spans="1:65" s="13" customFormat="1" ht="11.25">
      <c r="B304" s="206"/>
      <c r="C304" s="207"/>
      <c r="D304" s="199" t="s">
        <v>175</v>
      </c>
      <c r="E304" s="208" t="s">
        <v>1</v>
      </c>
      <c r="F304" s="209" t="s">
        <v>563</v>
      </c>
      <c r="G304" s="207"/>
      <c r="H304" s="210">
        <v>-328.08</v>
      </c>
      <c r="I304" s="211"/>
      <c r="J304" s="207"/>
      <c r="K304" s="207"/>
      <c r="L304" s="212"/>
      <c r="M304" s="213"/>
      <c r="N304" s="214"/>
      <c r="O304" s="214"/>
      <c r="P304" s="214"/>
      <c r="Q304" s="214"/>
      <c r="R304" s="214"/>
      <c r="S304" s="214"/>
      <c r="T304" s="215"/>
      <c r="AT304" s="216" t="s">
        <v>175</v>
      </c>
      <c r="AU304" s="216" t="s">
        <v>87</v>
      </c>
      <c r="AV304" s="13" t="s">
        <v>87</v>
      </c>
      <c r="AW304" s="13" t="s">
        <v>34</v>
      </c>
      <c r="AX304" s="13" t="s">
        <v>77</v>
      </c>
      <c r="AY304" s="216" t="s">
        <v>149</v>
      </c>
    </row>
    <row r="305" spans="1:65" s="14" customFormat="1" ht="11.25">
      <c r="B305" s="217"/>
      <c r="C305" s="218"/>
      <c r="D305" s="199" t="s">
        <v>175</v>
      </c>
      <c r="E305" s="219" t="s">
        <v>1</v>
      </c>
      <c r="F305" s="220" t="s">
        <v>221</v>
      </c>
      <c r="G305" s="218"/>
      <c r="H305" s="221">
        <v>492.12</v>
      </c>
      <c r="I305" s="222"/>
      <c r="J305" s="218"/>
      <c r="K305" s="218"/>
      <c r="L305" s="223"/>
      <c r="M305" s="224"/>
      <c r="N305" s="225"/>
      <c r="O305" s="225"/>
      <c r="P305" s="225"/>
      <c r="Q305" s="225"/>
      <c r="R305" s="225"/>
      <c r="S305" s="225"/>
      <c r="T305" s="226"/>
      <c r="AT305" s="227" t="s">
        <v>175</v>
      </c>
      <c r="AU305" s="227" t="s">
        <v>87</v>
      </c>
      <c r="AV305" s="14" t="s">
        <v>148</v>
      </c>
      <c r="AW305" s="14" t="s">
        <v>34</v>
      </c>
      <c r="AX305" s="14" t="s">
        <v>85</v>
      </c>
      <c r="AY305" s="227" t="s">
        <v>149</v>
      </c>
    </row>
    <row r="306" spans="1:65" s="2" customFormat="1" ht="33" customHeight="1">
      <c r="A306" s="34"/>
      <c r="B306" s="35"/>
      <c r="C306" s="185" t="s">
        <v>564</v>
      </c>
      <c r="D306" s="185" t="s">
        <v>150</v>
      </c>
      <c r="E306" s="186" t="s">
        <v>565</v>
      </c>
      <c r="F306" s="187" t="s">
        <v>566</v>
      </c>
      <c r="G306" s="188" t="s">
        <v>225</v>
      </c>
      <c r="H306" s="189">
        <v>294.12</v>
      </c>
      <c r="I306" s="190"/>
      <c r="J306" s="191">
        <f>ROUND(I306*H306,2)</f>
        <v>0</v>
      </c>
      <c r="K306" s="192"/>
      <c r="L306" s="39"/>
      <c r="M306" s="193" t="s">
        <v>1</v>
      </c>
      <c r="N306" s="194" t="s">
        <v>42</v>
      </c>
      <c r="O306" s="71"/>
      <c r="P306" s="195">
        <f>O306*H306</f>
        <v>0</v>
      </c>
      <c r="Q306" s="195">
        <v>2.0000000000000002E-5</v>
      </c>
      <c r="R306" s="195">
        <f>Q306*H306</f>
        <v>5.8824000000000003E-3</v>
      </c>
      <c r="S306" s="195">
        <v>0</v>
      </c>
      <c r="T306" s="196">
        <f>S306*H306</f>
        <v>0</v>
      </c>
      <c r="U306" s="34"/>
      <c r="V306" s="34"/>
      <c r="W306" s="34"/>
      <c r="X306" s="34"/>
      <c r="Y306" s="34"/>
      <c r="Z306" s="34"/>
      <c r="AA306" s="34"/>
      <c r="AB306" s="34"/>
      <c r="AC306" s="34"/>
      <c r="AD306" s="34"/>
      <c r="AE306" s="34"/>
      <c r="AR306" s="197" t="s">
        <v>243</v>
      </c>
      <c r="AT306" s="197" t="s">
        <v>150</v>
      </c>
      <c r="AU306" s="197" t="s">
        <v>87</v>
      </c>
      <c r="AY306" s="17" t="s">
        <v>149</v>
      </c>
      <c r="BE306" s="198">
        <f>IF(N306="základní",J306,0)</f>
        <v>0</v>
      </c>
      <c r="BF306" s="198">
        <f>IF(N306="snížená",J306,0)</f>
        <v>0</v>
      </c>
      <c r="BG306" s="198">
        <f>IF(N306="zákl. přenesená",J306,0)</f>
        <v>0</v>
      </c>
      <c r="BH306" s="198">
        <f>IF(N306="sníž. přenesená",J306,0)</f>
        <v>0</v>
      </c>
      <c r="BI306" s="198">
        <f>IF(N306="nulová",J306,0)</f>
        <v>0</v>
      </c>
      <c r="BJ306" s="17" t="s">
        <v>85</v>
      </c>
      <c r="BK306" s="198">
        <f>ROUND(I306*H306,2)</f>
        <v>0</v>
      </c>
      <c r="BL306" s="17" t="s">
        <v>243</v>
      </c>
      <c r="BM306" s="197" t="s">
        <v>567</v>
      </c>
    </row>
    <row r="307" spans="1:65" s="13" customFormat="1" ht="11.25">
      <c r="B307" s="206"/>
      <c r="C307" s="207"/>
      <c r="D307" s="199" t="s">
        <v>175</v>
      </c>
      <c r="E307" s="208" t="s">
        <v>1</v>
      </c>
      <c r="F307" s="209" t="s">
        <v>568</v>
      </c>
      <c r="G307" s="207"/>
      <c r="H307" s="210">
        <v>294.12</v>
      </c>
      <c r="I307" s="211"/>
      <c r="J307" s="207"/>
      <c r="K307" s="207"/>
      <c r="L307" s="212"/>
      <c r="M307" s="213"/>
      <c r="N307" s="214"/>
      <c r="O307" s="214"/>
      <c r="P307" s="214"/>
      <c r="Q307" s="214"/>
      <c r="R307" s="214"/>
      <c r="S307" s="214"/>
      <c r="T307" s="215"/>
      <c r="AT307" s="216" t="s">
        <v>175</v>
      </c>
      <c r="AU307" s="216" t="s">
        <v>87</v>
      </c>
      <c r="AV307" s="13" t="s">
        <v>87</v>
      </c>
      <c r="AW307" s="13" t="s">
        <v>34</v>
      </c>
      <c r="AX307" s="13" t="s">
        <v>85</v>
      </c>
      <c r="AY307" s="216" t="s">
        <v>149</v>
      </c>
    </row>
    <row r="308" spans="1:65" s="2" customFormat="1" ht="21.75" customHeight="1">
      <c r="A308" s="34"/>
      <c r="B308" s="35"/>
      <c r="C308" s="185" t="s">
        <v>569</v>
      </c>
      <c r="D308" s="185" t="s">
        <v>150</v>
      </c>
      <c r="E308" s="186" t="s">
        <v>570</v>
      </c>
      <c r="F308" s="187" t="s">
        <v>571</v>
      </c>
      <c r="G308" s="188" t="s">
        <v>225</v>
      </c>
      <c r="H308" s="189">
        <v>923.14200000000005</v>
      </c>
      <c r="I308" s="190"/>
      <c r="J308" s="191">
        <f>ROUND(I308*H308,2)</f>
        <v>0</v>
      </c>
      <c r="K308" s="192"/>
      <c r="L308" s="39"/>
      <c r="M308" s="193" t="s">
        <v>1</v>
      </c>
      <c r="N308" s="194" t="s">
        <v>42</v>
      </c>
      <c r="O308" s="71"/>
      <c r="P308" s="195">
        <f>O308*H308</f>
        <v>0</v>
      </c>
      <c r="Q308" s="195">
        <v>0</v>
      </c>
      <c r="R308" s="195">
        <f>Q308*H308</f>
        <v>0</v>
      </c>
      <c r="S308" s="195">
        <v>0</v>
      </c>
      <c r="T308" s="196">
        <f>S308*H308</f>
        <v>0</v>
      </c>
      <c r="U308" s="34"/>
      <c r="V308" s="34"/>
      <c r="W308" s="34"/>
      <c r="X308" s="34"/>
      <c r="Y308" s="34"/>
      <c r="Z308" s="34"/>
      <c r="AA308" s="34"/>
      <c r="AB308" s="34"/>
      <c r="AC308" s="34"/>
      <c r="AD308" s="34"/>
      <c r="AE308" s="34"/>
      <c r="AR308" s="197" t="s">
        <v>243</v>
      </c>
      <c r="AT308" s="197" t="s">
        <v>150</v>
      </c>
      <c r="AU308" s="197" t="s">
        <v>87</v>
      </c>
      <c r="AY308" s="17" t="s">
        <v>149</v>
      </c>
      <c r="BE308" s="198">
        <f>IF(N308="základní",J308,0)</f>
        <v>0</v>
      </c>
      <c r="BF308" s="198">
        <f>IF(N308="snížená",J308,0)</f>
        <v>0</v>
      </c>
      <c r="BG308" s="198">
        <f>IF(N308="zákl. přenesená",J308,0)</f>
        <v>0</v>
      </c>
      <c r="BH308" s="198">
        <f>IF(N308="sníž. přenesená",J308,0)</f>
        <v>0</v>
      </c>
      <c r="BI308" s="198">
        <f>IF(N308="nulová",J308,0)</f>
        <v>0</v>
      </c>
      <c r="BJ308" s="17" t="s">
        <v>85</v>
      </c>
      <c r="BK308" s="198">
        <f>ROUND(I308*H308,2)</f>
        <v>0</v>
      </c>
      <c r="BL308" s="17" t="s">
        <v>243</v>
      </c>
      <c r="BM308" s="197" t="s">
        <v>572</v>
      </c>
    </row>
    <row r="309" spans="1:65" s="13" customFormat="1" ht="11.25">
      <c r="B309" s="206"/>
      <c r="C309" s="207"/>
      <c r="D309" s="199" t="s">
        <v>175</v>
      </c>
      <c r="E309" s="208" t="s">
        <v>1</v>
      </c>
      <c r="F309" s="209" t="s">
        <v>573</v>
      </c>
      <c r="G309" s="207"/>
      <c r="H309" s="210">
        <v>526.08000000000004</v>
      </c>
      <c r="I309" s="211"/>
      <c r="J309" s="207"/>
      <c r="K309" s="207"/>
      <c r="L309" s="212"/>
      <c r="M309" s="213"/>
      <c r="N309" s="214"/>
      <c r="O309" s="214"/>
      <c r="P309" s="214"/>
      <c r="Q309" s="214"/>
      <c r="R309" s="214"/>
      <c r="S309" s="214"/>
      <c r="T309" s="215"/>
      <c r="AT309" s="216" t="s">
        <v>175</v>
      </c>
      <c r="AU309" s="216" t="s">
        <v>87</v>
      </c>
      <c r="AV309" s="13" t="s">
        <v>87</v>
      </c>
      <c r="AW309" s="13" t="s">
        <v>34</v>
      </c>
      <c r="AX309" s="13" t="s">
        <v>77</v>
      </c>
      <c r="AY309" s="216" t="s">
        <v>149</v>
      </c>
    </row>
    <row r="310" spans="1:65" s="13" customFormat="1" ht="11.25">
      <c r="B310" s="206"/>
      <c r="C310" s="207"/>
      <c r="D310" s="199" t="s">
        <v>175</v>
      </c>
      <c r="E310" s="208" t="s">
        <v>1</v>
      </c>
      <c r="F310" s="209" t="s">
        <v>574</v>
      </c>
      <c r="G310" s="207"/>
      <c r="H310" s="210">
        <v>397.06200000000001</v>
      </c>
      <c r="I310" s="211"/>
      <c r="J310" s="207"/>
      <c r="K310" s="207"/>
      <c r="L310" s="212"/>
      <c r="M310" s="213"/>
      <c r="N310" s="214"/>
      <c r="O310" s="214"/>
      <c r="P310" s="214"/>
      <c r="Q310" s="214"/>
      <c r="R310" s="214"/>
      <c r="S310" s="214"/>
      <c r="T310" s="215"/>
      <c r="AT310" s="216" t="s">
        <v>175</v>
      </c>
      <c r="AU310" s="216" t="s">
        <v>87</v>
      </c>
      <c r="AV310" s="13" t="s">
        <v>87</v>
      </c>
      <c r="AW310" s="13" t="s">
        <v>34</v>
      </c>
      <c r="AX310" s="13" t="s">
        <v>77</v>
      </c>
      <c r="AY310" s="216" t="s">
        <v>149</v>
      </c>
    </row>
    <row r="311" spans="1:65" s="14" customFormat="1" ht="11.25">
      <c r="B311" s="217"/>
      <c r="C311" s="218"/>
      <c r="D311" s="199" t="s">
        <v>175</v>
      </c>
      <c r="E311" s="219" t="s">
        <v>1</v>
      </c>
      <c r="F311" s="220" t="s">
        <v>221</v>
      </c>
      <c r="G311" s="218"/>
      <c r="H311" s="221">
        <v>923.14200000000005</v>
      </c>
      <c r="I311" s="222"/>
      <c r="J311" s="218"/>
      <c r="K311" s="218"/>
      <c r="L311" s="223"/>
      <c r="M311" s="224"/>
      <c r="N311" s="225"/>
      <c r="O311" s="225"/>
      <c r="P311" s="225"/>
      <c r="Q311" s="225"/>
      <c r="R311" s="225"/>
      <c r="S311" s="225"/>
      <c r="T311" s="226"/>
      <c r="AT311" s="227" t="s">
        <v>175</v>
      </c>
      <c r="AU311" s="227" t="s">
        <v>87</v>
      </c>
      <c r="AV311" s="14" t="s">
        <v>148</v>
      </c>
      <c r="AW311" s="14" t="s">
        <v>34</v>
      </c>
      <c r="AX311" s="14" t="s">
        <v>85</v>
      </c>
      <c r="AY311" s="227" t="s">
        <v>149</v>
      </c>
    </row>
    <row r="312" spans="1:65" s="2" customFormat="1" ht="33" customHeight="1">
      <c r="A312" s="34"/>
      <c r="B312" s="35"/>
      <c r="C312" s="185" t="s">
        <v>575</v>
      </c>
      <c r="D312" s="185" t="s">
        <v>150</v>
      </c>
      <c r="E312" s="186" t="s">
        <v>576</v>
      </c>
      <c r="F312" s="187" t="s">
        <v>577</v>
      </c>
      <c r="G312" s="188" t="s">
        <v>225</v>
      </c>
      <c r="H312" s="189">
        <v>820.2</v>
      </c>
      <c r="I312" s="190"/>
      <c r="J312" s="191">
        <f>ROUND(I312*H312,2)</f>
        <v>0</v>
      </c>
      <c r="K312" s="192"/>
      <c r="L312" s="39"/>
      <c r="M312" s="193" t="s">
        <v>1</v>
      </c>
      <c r="N312" s="194" t="s">
        <v>42</v>
      </c>
      <c r="O312" s="71"/>
      <c r="P312" s="195">
        <f>O312*H312</f>
        <v>0</v>
      </c>
      <c r="Q312" s="195">
        <v>2.2000000000000001E-4</v>
      </c>
      <c r="R312" s="195">
        <f>Q312*H312</f>
        <v>0.18044400000000002</v>
      </c>
      <c r="S312" s="195">
        <v>0</v>
      </c>
      <c r="T312" s="196">
        <f>S312*H312</f>
        <v>0</v>
      </c>
      <c r="U312" s="34"/>
      <c r="V312" s="34"/>
      <c r="W312" s="34"/>
      <c r="X312" s="34"/>
      <c r="Y312" s="34"/>
      <c r="Z312" s="34"/>
      <c r="AA312" s="34"/>
      <c r="AB312" s="34"/>
      <c r="AC312" s="34"/>
      <c r="AD312" s="34"/>
      <c r="AE312" s="34"/>
      <c r="AR312" s="197" t="s">
        <v>243</v>
      </c>
      <c r="AT312" s="197" t="s">
        <v>150</v>
      </c>
      <c r="AU312" s="197" t="s">
        <v>87</v>
      </c>
      <c r="AY312" s="17" t="s">
        <v>149</v>
      </c>
      <c r="BE312" s="198">
        <f>IF(N312="základní",J312,0)</f>
        <v>0</v>
      </c>
      <c r="BF312" s="198">
        <f>IF(N312="snížená",J312,0)</f>
        <v>0</v>
      </c>
      <c r="BG312" s="198">
        <f>IF(N312="zákl. přenesená",J312,0)</f>
        <v>0</v>
      </c>
      <c r="BH312" s="198">
        <f>IF(N312="sníž. přenesená",J312,0)</f>
        <v>0</v>
      </c>
      <c r="BI312" s="198">
        <f>IF(N312="nulová",J312,0)</f>
        <v>0</v>
      </c>
      <c r="BJ312" s="17" t="s">
        <v>85</v>
      </c>
      <c r="BK312" s="198">
        <f>ROUND(I312*H312,2)</f>
        <v>0</v>
      </c>
      <c r="BL312" s="17" t="s">
        <v>243</v>
      </c>
      <c r="BM312" s="197" t="s">
        <v>578</v>
      </c>
    </row>
    <row r="313" spans="1:65" s="13" customFormat="1" ht="33.75">
      <c r="B313" s="206"/>
      <c r="C313" s="207"/>
      <c r="D313" s="199" t="s">
        <v>175</v>
      </c>
      <c r="E313" s="208" t="s">
        <v>1</v>
      </c>
      <c r="F313" s="209" t="s">
        <v>579</v>
      </c>
      <c r="G313" s="207"/>
      <c r="H313" s="210">
        <v>820.2</v>
      </c>
      <c r="I313" s="211"/>
      <c r="J313" s="207"/>
      <c r="K313" s="207"/>
      <c r="L313" s="212"/>
      <c r="M313" s="213"/>
      <c r="N313" s="214"/>
      <c r="O313" s="214"/>
      <c r="P313" s="214"/>
      <c r="Q313" s="214"/>
      <c r="R313" s="214"/>
      <c r="S313" s="214"/>
      <c r="T313" s="215"/>
      <c r="AT313" s="216" t="s">
        <v>175</v>
      </c>
      <c r="AU313" s="216" t="s">
        <v>87</v>
      </c>
      <c r="AV313" s="13" t="s">
        <v>87</v>
      </c>
      <c r="AW313" s="13" t="s">
        <v>34</v>
      </c>
      <c r="AX313" s="13" t="s">
        <v>85</v>
      </c>
      <c r="AY313" s="216" t="s">
        <v>149</v>
      </c>
    </row>
    <row r="314" spans="1:65" s="2" customFormat="1" ht="21.75" customHeight="1">
      <c r="A314" s="34"/>
      <c r="B314" s="35"/>
      <c r="C314" s="185" t="s">
        <v>580</v>
      </c>
      <c r="D314" s="185" t="s">
        <v>150</v>
      </c>
      <c r="E314" s="186" t="s">
        <v>581</v>
      </c>
      <c r="F314" s="187" t="s">
        <v>582</v>
      </c>
      <c r="G314" s="188" t="s">
        <v>225</v>
      </c>
      <c r="H314" s="189">
        <v>397.06200000000001</v>
      </c>
      <c r="I314" s="190"/>
      <c r="J314" s="191">
        <f>ROUND(I314*H314,2)</f>
        <v>0</v>
      </c>
      <c r="K314" s="192"/>
      <c r="L314" s="39"/>
      <c r="M314" s="193" t="s">
        <v>1</v>
      </c>
      <c r="N314" s="194" t="s">
        <v>42</v>
      </c>
      <c r="O314" s="71"/>
      <c r="P314" s="195">
        <f>O314*H314</f>
        <v>0</v>
      </c>
      <c r="Q314" s="195">
        <v>3.4000000000000002E-4</v>
      </c>
      <c r="R314" s="195">
        <f>Q314*H314</f>
        <v>0.13500108000000002</v>
      </c>
      <c r="S314" s="195">
        <v>0</v>
      </c>
      <c r="T314" s="196">
        <f>S314*H314</f>
        <v>0</v>
      </c>
      <c r="U314" s="34"/>
      <c r="V314" s="34"/>
      <c r="W314" s="34"/>
      <c r="X314" s="34"/>
      <c r="Y314" s="34"/>
      <c r="Z314" s="34"/>
      <c r="AA314" s="34"/>
      <c r="AB314" s="34"/>
      <c r="AC314" s="34"/>
      <c r="AD314" s="34"/>
      <c r="AE314" s="34"/>
      <c r="AR314" s="197" t="s">
        <v>243</v>
      </c>
      <c r="AT314" s="197" t="s">
        <v>150</v>
      </c>
      <c r="AU314" s="197" t="s">
        <v>87</v>
      </c>
      <c r="AY314" s="17" t="s">
        <v>149</v>
      </c>
      <c r="BE314" s="198">
        <f>IF(N314="základní",J314,0)</f>
        <v>0</v>
      </c>
      <c r="BF314" s="198">
        <f>IF(N314="snížená",J314,0)</f>
        <v>0</v>
      </c>
      <c r="BG314" s="198">
        <f>IF(N314="zákl. přenesená",J314,0)</f>
        <v>0</v>
      </c>
      <c r="BH314" s="198">
        <f>IF(N314="sníž. přenesená",J314,0)</f>
        <v>0</v>
      </c>
      <c r="BI314" s="198">
        <f>IF(N314="nulová",J314,0)</f>
        <v>0</v>
      </c>
      <c r="BJ314" s="17" t="s">
        <v>85</v>
      </c>
      <c r="BK314" s="198">
        <f>ROUND(I314*H314,2)</f>
        <v>0</v>
      </c>
      <c r="BL314" s="17" t="s">
        <v>243</v>
      </c>
      <c r="BM314" s="197" t="s">
        <v>583</v>
      </c>
    </row>
    <row r="315" spans="1:65" s="2" customFormat="1" ht="19.5">
      <c r="A315" s="34"/>
      <c r="B315" s="35"/>
      <c r="C315" s="36"/>
      <c r="D315" s="199" t="s">
        <v>154</v>
      </c>
      <c r="E315" s="36"/>
      <c r="F315" s="200" t="s">
        <v>584</v>
      </c>
      <c r="G315" s="36"/>
      <c r="H315" s="36"/>
      <c r="I315" s="201"/>
      <c r="J315" s="36"/>
      <c r="K315" s="36"/>
      <c r="L315" s="39"/>
      <c r="M315" s="202"/>
      <c r="N315" s="203"/>
      <c r="O315" s="71"/>
      <c r="P315" s="71"/>
      <c r="Q315" s="71"/>
      <c r="R315" s="71"/>
      <c r="S315" s="71"/>
      <c r="T315" s="72"/>
      <c r="U315" s="34"/>
      <c r="V315" s="34"/>
      <c r="W315" s="34"/>
      <c r="X315" s="34"/>
      <c r="Y315" s="34"/>
      <c r="Z315" s="34"/>
      <c r="AA315" s="34"/>
      <c r="AB315" s="34"/>
      <c r="AC315" s="34"/>
      <c r="AD315" s="34"/>
      <c r="AE315" s="34"/>
      <c r="AT315" s="17" t="s">
        <v>154</v>
      </c>
      <c r="AU315" s="17" t="s">
        <v>87</v>
      </c>
    </row>
    <row r="316" spans="1:65" s="13" customFormat="1" ht="11.25">
      <c r="B316" s="206"/>
      <c r="C316" s="207"/>
      <c r="D316" s="199" t="s">
        <v>175</v>
      </c>
      <c r="E316" s="208" t="s">
        <v>1</v>
      </c>
      <c r="F316" s="209" t="s">
        <v>585</v>
      </c>
      <c r="G316" s="207"/>
      <c r="H316" s="210">
        <v>397.06200000000001</v>
      </c>
      <c r="I316" s="211"/>
      <c r="J316" s="207"/>
      <c r="K316" s="207"/>
      <c r="L316" s="212"/>
      <c r="M316" s="213"/>
      <c r="N316" s="214"/>
      <c r="O316" s="214"/>
      <c r="P316" s="214"/>
      <c r="Q316" s="214"/>
      <c r="R316" s="214"/>
      <c r="S316" s="214"/>
      <c r="T316" s="215"/>
      <c r="AT316" s="216" t="s">
        <v>175</v>
      </c>
      <c r="AU316" s="216" t="s">
        <v>87</v>
      </c>
      <c r="AV316" s="13" t="s">
        <v>87</v>
      </c>
      <c r="AW316" s="13" t="s">
        <v>34</v>
      </c>
      <c r="AX316" s="13" t="s">
        <v>85</v>
      </c>
      <c r="AY316" s="216" t="s">
        <v>149</v>
      </c>
    </row>
    <row r="317" spans="1:65" s="2" customFormat="1" ht="21.75" customHeight="1">
      <c r="A317" s="34"/>
      <c r="B317" s="35"/>
      <c r="C317" s="185" t="s">
        <v>586</v>
      </c>
      <c r="D317" s="185" t="s">
        <v>150</v>
      </c>
      <c r="E317" s="186" t="s">
        <v>587</v>
      </c>
      <c r="F317" s="187" t="s">
        <v>588</v>
      </c>
      <c r="G317" s="188" t="s">
        <v>225</v>
      </c>
      <c r="H317" s="189">
        <v>20</v>
      </c>
      <c r="I317" s="190"/>
      <c r="J317" s="191">
        <f>ROUND(I317*H317,2)</f>
        <v>0</v>
      </c>
      <c r="K317" s="192"/>
      <c r="L317" s="39"/>
      <c r="M317" s="193" t="s">
        <v>1</v>
      </c>
      <c r="N317" s="194" t="s">
        <v>42</v>
      </c>
      <c r="O317" s="71"/>
      <c r="P317" s="195">
        <f>O317*H317</f>
        <v>0</v>
      </c>
      <c r="Q317" s="195">
        <v>2.9999999999999997E-4</v>
      </c>
      <c r="R317" s="195">
        <f>Q317*H317</f>
        <v>5.9999999999999993E-3</v>
      </c>
      <c r="S317" s="195">
        <v>0</v>
      </c>
      <c r="T317" s="196">
        <f>S317*H317</f>
        <v>0</v>
      </c>
      <c r="U317" s="34"/>
      <c r="V317" s="34"/>
      <c r="W317" s="34"/>
      <c r="X317" s="34"/>
      <c r="Y317" s="34"/>
      <c r="Z317" s="34"/>
      <c r="AA317" s="34"/>
      <c r="AB317" s="34"/>
      <c r="AC317" s="34"/>
      <c r="AD317" s="34"/>
      <c r="AE317" s="34"/>
      <c r="AR317" s="197" t="s">
        <v>243</v>
      </c>
      <c r="AT317" s="197" t="s">
        <v>150</v>
      </c>
      <c r="AU317" s="197" t="s">
        <v>87</v>
      </c>
      <c r="AY317" s="17" t="s">
        <v>149</v>
      </c>
      <c r="BE317" s="198">
        <f>IF(N317="základní",J317,0)</f>
        <v>0</v>
      </c>
      <c r="BF317" s="198">
        <f>IF(N317="snížená",J317,0)</f>
        <v>0</v>
      </c>
      <c r="BG317" s="198">
        <f>IF(N317="zákl. přenesená",J317,0)</f>
        <v>0</v>
      </c>
      <c r="BH317" s="198">
        <f>IF(N317="sníž. přenesená",J317,0)</f>
        <v>0</v>
      </c>
      <c r="BI317" s="198">
        <f>IF(N317="nulová",J317,0)</f>
        <v>0</v>
      </c>
      <c r="BJ317" s="17" t="s">
        <v>85</v>
      </c>
      <c r="BK317" s="198">
        <f>ROUND(I317*H317,2)</f>
        <v>0</v>
      </c>
      <c r="BL317" s="17" t="s">
        <v>243</v>
      </c>
      <c r="BM317" s="197" t="s">
        <v>589</v>
      </c>
    </row>
    <row r="318" spans="1:65" s="13" customFormat="1" ht="11.25">
      <c r="B318" s="206"/>
      <c r="C318" s="207"/>
      <c r="D318" s="199" t="s">
        <v>175</v>
      </c>
      <c r="E318" s="208" t="s">
        <v>1</v>
      </c>
      <c r="F318" s="209" t="s">
        <v>590</v>
      </c>
      <c r="G318" s="207"/>
      <c r="H318" s="210">
        <v>20</v>
      </c>
      <c r="I318" s="211"/>
      <c r="J318" s="207"/>
      <c r="K318" s="207"/>
      <c r="L318" s="212"/>
      <c r="M318" s="213"/>
      <c r="N318" s="214"/>
      <c r="O318" s="214"/>
      <c r="P318" s="214"/>
      <c r="Q318" s="214"/>
      <c r="R318" s="214"/>
      <c r="S318" s="214"/>
      <c r="T318" s="215"/>
      <c r="AT318" s="216" t="s">
        <v>175</v>
      </c>
      <c r="AU318" s="216" t="s">
        <v>87</v>
      </c>
      <c r="AV318" s="13" t="s">
        <v>87</v>
      </c>
      <c r="AW318" s="13" t="s">
        <v>34</v>
      </c>
      <c r="AX318" s="13" t="s">
        <v>85</v>
      </c>
      <c r="AY318" s="216" t="s">
        <v>149</v>
      </c>
    </row>
    <row r="319" spans="1:65" s="2" customFormat="1" ht="21.75" customHeight="1">
      <c r="A319" s="34"/>
      <c r="B319" s="35"/>
      <c r="C319" s="185" t="s">
        <v>591</v>
      </c>
      <c r="D319" s="185" t="s">
        <v>150</v>
      </c>
      <c r="E319" s="186" t="s">
        <v>592</v>
      </c>
      <c r="F319" s="187" t="s">
        <v>593</v>
      </c>
      <c r="G319" s="188" t="s">
        <v>225</v>
      </c>
      <c r="H319" s="189">
        <v>20</v>
      </c>
      <c r="I319" s="190"/>
      <c r="J319" s="191">
        <f>ROUND(I319*H319,2)</f>
        <v>0</v>
      </c>
      <c r="K319" s="192"/>
      <c r="L319" s="39"/>
      <c r="M319" s="193" t="s">
        <v>1</v>
      </c>
      <c r="N319" s="194" t="s">
        <v>42</v>
      </c>
      <c r="O319" s="71"/>
      <c r="P319" s="195">
        <f>O319*H319</f>
        <v>0</v>
      </c>
      <c r="Q319" s="195">
        <v>6.6E-4</v>
      </c>
      <c r="R319" s="195">
        <f>Q319*H319</f>
        <v>1.32E-2</v>
      </c>
      <c r="S319" s="195">
        <v>0</v>
      </c>
      <c r="T319" s="196">
        <f>S319*H319</f>
        <v>0</v>
      </c>
      <c r="U319" s="34"/>
      <c r="V319" s="34"/>
      <c r="W319" s="34"/>
      <c r="X319" s="34"/>
      <c r="Y319" s="34"/>
      <c r="Z319" s="34"/>
      <c r="AA319" s="34"/>
      <c r="AB319" s="34"/>
      <c r="AC319" s="34"/>
      <c r="AD319" s="34"/>
      <c r="AE319" s="34"/>
      <c r="AR319" s="197" t="s">
        <v>243</v>
      </c>
      <c r="AT319" s="197" t="s">
        <v>150</v>
      </c>
      <c r="AU319" s="197" t="s">
        <v>87</v>
      </c>
      <c r="AY319" s="17" t="s">
        <v>149</v>
      </c>
      <c r="BE319" s="198">
        <f>IF(N319="základní",J319,0)</f>
        <v>0</v>
      </c>
      <c r="BF319" s="198">
        <f>IF(N319="snížená",J319,0)</f>
        <v>0</v>
      </c>
      <c r="BG319" s="198">
        <f>IF(N319="zákl. přenesená",J319,0)</f>
        <v>0</v>
      </c>
      <c r="BH319" s="198">
        <f>IF(N319="sníž. přenesená",J319,0)</f>
        <v>0</v>
      </c>
      <c r="BI319" s="198">
        <f>IF(N319="nulová",J319,0)</f>
        <v>0</v>
      </c>
      <c r="BJ319" s="17" t="s">
        <v>85</v>
      </c>
      <c r="BK319" s="198">
        <f>ROUND(I319*H319,2)</f>
        <v>0</v>
      </c>
      <c r="BL319" s="17" t="s">
        <v>243</v>
      </c>
      <c r="BM319" s="197" t="s">
        <v>594</v>
      </c>
    </row>
    <row r="320" spans="1:65" s="2" customFormat="1" ht="29.25">
      <c r="A320" s="34"/>
      <c r="B320" s="35"/>
      <c r="C320" s="36"/>
      <c r="D320" s="199" t="s">
        <v>154</v>
      </c>
      <c r="E320" s="36"/>
      <c r="F320" s="200" t="s">
        <v>595</v>
      </c>
      <c r="G320" s="36"/>
      <c r="H320" s="36"/>
      <c r="I320" s="201"/>
      <c r="J320" s="36"/>
      <c r="K320" s="36"/>
      <c r="L320" s="39"/>
      <c r="M320" s="240"/>
      <c r="N320" s="241"/>
      <c r="O320" s="242"/>
      <c r="P320" s="242"/>
      <c r="Q320" s="242"/>
      <c r="R320" s="242"/>
      <c r="S320" s="242"/>
      <c r="T320" s="243"/>
      <c r="U320" s="34"/>
      <c r="V320" s="34"/>
      <c r="W320" s="34"/>
      <c r="X320" s="34"/>
      <c r="Y320" s="34"/>
      <c r="Z320" s="34"/>
      <c r="AA320" s="34"/>
      <c r="AB320" s="34"/>
      <c r="AC320" s="34"/>
      <c r="AD320" s="34"/>
      <c r="AE320" s="34"/>
      <c r="AT320" s="17" t="s">
        <v>154</v>
      </c>
      <c r="AU320" s="17" t="s">
        <v>87</v>
      </c>
    </row>
    <row r="321" spans="1:31" s="2" customFormat="1" ht="6.95" customHeight="1">
      <c r="A321" s="34"/>
      <c r="B321" s="54"/>
      <c r="C321" s="55"/>
      <c r="D321" s="55"/>
      <c r="E321" s="55"/>
      <c r="F321" s="55"/>
      <c r="G321" s="55"/>
      <c r="H321" s="55"/>
      <c r="I321" s="55"/>
      <c r="J321" s="55"/>
      <c r="K321" s="55"/>
      <c r="L321" s="39"/>
      <c r="M321" s="34"/>
      <c r="O321" s="34"/>
      <c r="P321" s="34"/>
      <c r="Q321" s="34"/>
      <c r="R321" s="34"/>
      <c r="S321" s="34"/>
      <c r="T321" s="34"/>
      <c r="U321" s="34"/>
      <c r="V321" s="34"/>
      <c r="W321" s="34"/>
      <c r="X321" s="34"/>
      <c r="Y321" s="34"/>
      <c r="Z321" s="34"/>
      <c r="AA321" s="34"/>
      <c r="AB321" s="34"/>
      <c r="AC321" s="34"/>
      <c r="AD321" s="34"/>
      <c r="AE321" s="34"/>
    </row>
  </sheetData>
  <sheetProtection algorithmName="SHA-512" hashValue="6rjmuzgQE44ZbvtWY7ilS8wopMTqFLEuzDERtkfX0lBZYvgDyJ69rYLVuLwzoypoWMOICKpra3QLNATZqBm7tw==" saltValue="SL/GnQY0NmjXFQUG+M0UjQ==" spinCount="100000" sheet="1" objects="1" scenarios="1" formatColumns="0" formatRows="0" autoFilter="0"/>
  <autoFilter ref="C130:K320"/>
  <mergeCells count="9">
    <mergeCell ref="E87:H87"/>
    <mergeCell ref="E121:H121"/>
    <mergeCell ref="E123:H12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88"/>
  <sheetViews>
    <sheetView showGridLines="0" topLeftCell="A16" workbookViewId="0">
      <selection activeCell="E24" sqref="E24"/>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1"/>
      <c r="M2" s="301"/>
      <c r="N2" s="301"/>
      <c r="O2" s="301"/>
      <c r="P2" s="301"/>
      <c r="Q2" s="301"/>
      <c r="R2" s="301"/>
      <c r="S2" s="301"/>
      <c r="T2" s="301"/>
      <c r="U2" s="301"/>
      <c r="V2" s="301"/>
      <c r="AT2" s="17" t="s">
        <v>90</v>
      </c>
    </row>
    <row r="3" spans="1:46" s="1" customFormat="1" ht="6.95" customHeight="1">
      <c r="B3" s="108"/>
      <c r="C3" s="109"/>
      <c r="D3" s="109"/>
      <c r="E3" s="109"/>
      <c r="F3" s="109"/>
      <c r="G3" s="109"/>
      <c r="H3" s="109"/>
      <c r="I3" s="109"/>
      <c r="J3" s="109"/>
      <c r="K3" s="109"/>
      <c r="L3" s="20"/>
      <c r="AT3" s="17" t="s">
        <v>87</v>
      </c>
    </row>
    <row r="4" spans="1:46" s="1" customFormat="1" ht="24.95" customHeight="1">
      <c r="B4" s="20"/>
      <c r="D4" s="110" t="s">
        <v>110</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02" t="str">
        <f>'Rekapitulace zakázky'!K6</f>
        <v>Řevničov ON - oprava</v>
      </c>
      <c r="F7" s="303"/>
      <c r="G7" s="303"/>
      <c r="H7" s="303"/>
      <c r="L7" s="20"/>
    </row>
    <row r="8" spans="1:46" s="2" customFormat="1" ht="12" customHeight="1">
      <c r="A8" s="34"/>
      <c r="B8" s="39"/>
      <c r="C8" s="34"/>
      <c r="D8" s="112" t="s">
        <v>111</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304" t="s">
        <v>596</v>
      </c>
      <c r="F9" s="305"/>
      <c r="G9" s="305"/>
      <c r="H9" s="305"/>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21</v>
      </c>
      <c r="G12" s="34"/>
      <c r="H12" s="34"/>
      <c r="I12" s="112" t="s">
        <v>22</v>
      </c>
      <c r="J12" s="114" t="str">
        <f>'Rekapitulace zakázky'!AN8</f>
        <v>7. 3. 2021</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
        <v>26</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
        <v>27</v>
      </c>
      <c r="F15" s="34"/>
      <c r="G15" s="34"/>
      <c r="H15" s="34"/>
      <c r="I15" s="112" t="s">
        <v>28</v>
      </c>
      <c r="J15" s="113" t="s">
        <v>29</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30</v>
      </c>
      <c r="E17" s="34"/>
      <c r="F17" s="34"/>
      <c r="G17" s="34"/>
      <c r="H17" s="34"/>
      <c r="I17" s="112" t="s">
        <v>25</v>
      </c>
      <c r="J17" s="30" t="str">
        <f>'Rekapitulace zakázky'!AN13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06" t="str">
        <f>'Rekapitulace zakázky'!E14</f>
        <v>Vyplň údaj</v>
      </c>
      <c r="F18" s="307"/>
      <c r="G18" s="307"/>
      <c r="H18" s="307"/>
      <c r="I18" s="112" t="s">
        <v>28</v>
      </c>
      <c r="J18" s="30" t="str">
        <f>'Rekapitulace zakázky'!AN14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32</v>
      </c>
      <c r="E20" s="34"/>
      <c r="F20" s="34"/>
      <c r="G20" s="34"/>
      <c r="H20" s="34"/>
      <c r="I20" s="112" t="s">
        <v>25</v>
      </c>
      <c r="J20" s="113" t="str">
        <f>IF('Rekapitulace zakázky'!AN16="","",'Rekapitulace zakázky'!AN16)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zakázky'!E17="","",'Rekapitulace zakázky'!E17)</f>
        <v xml:space="preserve"> </v>
      </c>
      <c r="F21" s="34"/>
      <c r="G21" s="34"/>
      <c r="H21" s="34"/>
      <c r="I21" s="112" t="s">
        <v>28</v>
      </c>
      <c r="J21" s="113" t="str">
        <f>IF('Rekapitulace zakázky'!AN17="","",'Rekapitulace zakázky'!AN17)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35</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c r="F24" s="34"/>
      <c r="G24" s="34"/>
      <c r="H24" s="34"/>
      <c r="I24" s="112" t="s">
        <v>28</v>
      </c>
      <c r="J24" s="113"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36</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8" t="s">
        <v>1</v>
      </c>
      <c r="F27" s="308"/>
      <c r="G27" s="308"/>
      <c r="H27" s="308"/>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37</v>
      </c>
      <c r="E30" s="34"/>
      <c r="F30" s="34"/>
      <c r="G30" s="34"/>
      <c r="H30" s="34"/>
      <c r="I30" s="34"/>
      <c r="J30" s="120">
        <f>ROUND(J136,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39</v>
      </c>
      <c r="G32" s="34"/>
      <c r="H32" s="34"/>
      <c r="I32" s="121" t="s">
        <v>38</v>
      </c>
      <c r="J32" s="121" t="s">
        <v>40</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41</v>
      </c>
      <c r="E33" s="112" t="s">
        <v>42</v>
      </c>
      <c r="F33" s="123">
        <f>ROUND((SUM(BE136:BE387)),  2)</f>
        <v>0</v>
      </c>
      <c r="G33" s="34"/>
      <c r="H33" s="34"/>
      <c r="I33" s="124">
        <v>0.21</v>
      </c>
      <c r="J33" s="123">
        <f>ROUND(((SUM(BE136:BE387))*I33),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43</v>
      </c>
      <c r="F34" s="123">
        <f>ROUND((SUM(BF136:BF387)),  2)</f>
        <v>0</v>
      </c>
      <c r="G34" s="34"/>
      <c r="H34" s="34"/>
      <c r="I34" s="124">
        <v>0.15</v>
      </c>
      <c r="J34" s="123">
        <f>ROUND(((SUM(BF136:BF387))*I34),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44</v>
      </c>
      <c r="F35" s="123">
        <f>ROUND((SUM(BG136:BG387)),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45</v>
      </c>
      <c r="F36" s="123">
        <f>ROUND((SUM(BH136:BH387)),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46</v>
      </c>
      <c r="F37" s="123">
        <f>ROUND((SUM(BI136:BI387)),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47</v>
      </c>
      <c r="E39" s="127"/>
      <c r="F39" s="127"/>
      <c r="G39" s="128" t="s">
        <v>48</v>
      </c>
      <c r="H39" s="129" t="s">
        <v>49</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50</v>
      </c>
      <c r="E50" s="133"/>
      <c r="F50" s="133"/>
      <c r="G50" s="132" t="s">
        <v>51</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34" t="s">
        <v>52</v>
      </c>
      <c r="E61" s="135"/>
      <c r="F61" s="136" t="s">
        <v>53</v>
      </c>
      <c r="G61" s="134" t="s">
        <v>52</v>
      </c>
      <c r="H61" s="135"/>
      <c r="I61" s="135"/>
      <c r="J61" s="137" t="s">
        <v>53</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2" t="s">
        <v>54</v>
      </c>
      <c r="E65" s="138"/>
      <c r="F65" s="138"/>
      <c r="G65" s="132" t="s">
        <v>55</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34" t="s">
        <v>52</v>
      </c>
      <c r="E76" s="135"/>
      <c r="F76" s="136" t="s">
        <v>53</v>
      </c>
      <c r="G76" s="134" t="s">
        <v>52</v>
      </c>
      <c r="H76" s="135"/>
      <c r="I76" s="135"/>
      <c r="J76" s="137" t="s">
        <v>53</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113</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9" t="str">
        <f>E7</f>
        <v>Řevničov ON - oprava</v>
      </c>
      <c r="F85" s="310"/>
      <c r="G85" s="310"/>
      <c r="H85" s="310"/>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111</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61" t="str">
        <f>E9</f>
        <v>002 - Oprava vnějšího pláště</v>
      </c>
      <c r="F87" s="311"/>
      <c r="G87" s="311"/>
      <c r="H87" s="311"/>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žst. Řevničov</v>
      </c>
      <c r="G89" s="36"/>
      <c r="H89" s="36"/>
      <c r="I89" s="29" t="s">
        <v>22</v>
      </c>
      <c r="J89" s="66" t="str">
        <f>IF(J12="","",J12)</f>
        <v>7. 3. 2021</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Správa železnic, státní organizace</v>
      </c>
      <c r="G91" s="36"/>
      <c r="H91" s="36"/>
      <c r="I91" s="29" t="s">
        <v>32</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30</v>
      </c>
      <c r="D92" s="36"/>
      <c r="E92" s="36"/>
      <c r="F92" s="27" t="str">
        <f>IF(E18="","",E18)</f>
        <v>Vyplň údaj</v>
      </c>
      <c r="G92" s="36"/>
      <c r="H92" s="36"/>
      <c r="I92" s="29" t="s">
        <v>35</v>
      </c>
      <c r="J92" s="32">
        <f>E24</f>
        <v>0</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114</v>
      </c>
      <c r="D94" s="144"/>
      <c r="E94" s="144"/>
      <c r="F94" s="144"/>
      <c r="G94" s="144"/>
      <c r="H94" s="144"/>
      <c r="I94" s="144"/>
      <c r="J94" s="145" t="s">
        <v>115</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116</v>
      </c>
      <c r="D96" s="36"/>
      <c r="E96" s="36"/>
      <c r="F96" s="36"/>
      <c r="G96" s="36"/>
      <c r="H96" s="36"/>
      <c r="I96" s="36"/>
      <c r="J96" s="84">
        <f>J136</f>
        <v>0</v>
      </c>
      <c r="K96" s="36"/>
      <c r="L96" s="51"/>
      <c r="S96" s="34"/>
      <c r="T96" s="34"/>
      <c r="U96" s="34"/>
      <c r="V96" s="34"/>
      <c r="W96" s="34"/>
      <c r="X96" s="34"/>
      <c r="Y96" s="34"/>
      <c r="Z96" s="34"/>
      <c r="AA96" s="34"/>
      <c r="AB96" s="34"/>
      <c r="AC96" s="34"/>
      <c r="AD96" s="34"/>
      <c r="AE96" s="34"/>
      <c r="AU96" s="17" t="s">
        <v>117</v>
      </c>
    </row>
    <row r="97" spans="2:12" s="9" customFormat="1" ht="24.95" customHeight="1">
      <c r="B97" s="147"/>
      <c r="C97" s="148"/>
      <c r="D97" s="149" t="s">
        <v>118</v>
      </c>
      <c r="E97" s="150"/>
      <c r="F97" s="150"/>
      <c r="G97" s="150"/>
      <c r="H97" s="150"/>
      <c r="I97" s="150"/>
      <c r="J97" s="151">
        <f>J137</f>
        <v>0</v>
      </c>
      <c r="K97" s="148"/>
      <c r="L97" s="152"/>
    </row>
    <row r="98" spans="2:12" s="9" customFormat="1" ht="24.95" customHeight="1">
      <c r="B98" s="147"/>
      <c r="C98" s="148"/>
      <c r="D98" s="149" t="s">
        <v>121</v>
      </c>
      <c r="E98" s="150"/>
      <c r="F98" s="150"/>
      <c r="G98" s="150"/>
      <c r="H98" s="150"/>
      <c r="I98" s="150"/>
      <c r="J98" s="151">
        <f>J139</f>
        <v>0</v>
      </c>
      <c r="K98" s="148"/>
      <c r="L98" s="152"/>
    </row>
    <row r="99" spans="2:12" s="10" customFormat="1" ht="19.899999999999999" customHeight="1">
      <c r="B99" s="153"/>
      <c r="C99" s="154"/>
      <c r="D99" s="155" t="s">
        <v>122</v>
      </c>
      <c r="E99" s="156"/>
      <c r="F99" s="156"/>
      <c r="G99" s="156"/>
      <c r="H99" s="156"/>
      <c r="I99" s="156"/>
      <c r="J99" s="157">
        <f>J140</f>
        <v>0</v>
      </c>
      <c r="K99" s="154"/>
      <c r="L99" s="158"/>
    </row>
    <row r="100" spans="2:12" s="10" customFormat="1" ht="19.899999999999999" customHeight="1">
      <c r="B100" s="153"/>
      <c r="C100" s="154"/>
      <c r="D100" s="155" t="s">
        <v>597</v>
      </c>
      <c r="E100" s="156"/>
      <c r="F100" s="156"/>
      <c r="G100" s="156"/>
      <c r="H100" s="156"/>
      <c r="I100" s="156"/>
      <c r="J100" s="157">
        <f>J148</f>
        <v>0</v>
      </c>
      <c r="K100" s="154"/>
      <c r="L100" s="158"/>
    </row>
    <row r="101" spans="2:12" s="10" customFormat="1" ht="19.899999999999999" customHeight="1">
      <c r="B101" s="153"/>
      <c r="C101" s="154"/>
      <c r="D101" s="155" t="s">
        <v>598</v>
      </c>
      <c r="E101" s="156"/>
      <c r="F101" s="156"/>
      <c r="G101" s="156"/>
      <c r="H101" s="156"/>
      <c r="I101" s="156"/>
      <c r="J101" s="157">
        <f>J190</f>
        <v>0</v>
      </c>
      <c r="K101" s="154"/>
      <c r="L101" s="158"/>
    </row>
    <row r="102" spans="2:12" s="10" customFormat="1" ht="19.899999999999999" customHeight="1">
      <c r="B102" s="153"/>
      <c r="C102" s="154"/>
      <c r="D102" s="155" t="s">
        <v>599</v>
      </c>
      <c r="E102" s="156"/>
      <c r="F102" s="156"/>
      <c r="G102" s="156"/>
      <c r="H102" s="156"/>
      <c r="I102" s="156"/>
      <c r="J102" s="157">
        <f>J195</f>
        <v>0</v>
      </c>
      <c r="K102" s="154"/>
      <c r="L102" s="158"/>
    </row>
    <row r="103" spans="2:12" s="10" customFormat="1" ht="19.899999999999999" customHeight="1">
      <c r="B103" s="153"/>
      <c r="C103" s="154"/>
      <c r="D103" s="155" t="s">
        <v>600</v>
      </c>
      <c r="E103" s="156"/>
      <c r="F103" s="156"/>
      <c r="G103" s="156"/>
      <c r="H103" s="156"/>
      <c r="I103" s="156"/>
      <c r="J103" s="157">
        <f>J232</f>
        <v>0</v>
      </c>
      <c r="K103" s="154"/>
      <c r="L103" s="158"/>
    </row>
    <row r="104" spans="2:12" s="10" customFormat="1" ht="19.899999999999999" customHeight="1">
      <c r="B104" s="153"/>
      <c r="C104" s="154"/>
      <c r="D104" s="155" t="s">
        <v>125</v>
      </c>
      <c r="E104" s="156"/>
      <c r="F104" s="156"/>
      <c r="G104" s="156"/>
      <c r="H104" s="156"/>
      <c r="I104" s="156"/>
      <c r="J104" s="157">
        <f>J244</f>
        <v>0</v>
      </c>
      <c r="K104" s="154"/>
      <c r="L104" s="158"/>
    </row>
    <row r="105" spans="2:12" s="9" customFormat="1" ht="24.95" customHeight="1">
      <c r="B105" s="147"/>
      <c r="C105" s="148"/>
      <c r="D105" s="149" t="s">
        <v>126</v>
      </c>
      <c r="E105" s="150"/>
      <c r="F105" s="150"/>
      <c r="G105" s="150"/>
      <c r="H105" s="150"/>
      <c r="I105" s="150"/>
      <c r="J105" s="151">
        <f>J246</f>
        <v>0</v>
      </c>
      <c r="K105" s="148"/>
      <c r="L105" s="152"/>
    </row>
    <row r="106" spans="2:12" s="10" customFormat="1" ht="19.899999999999999" customHeight="1">
      <c r="B106" s="153"/>
      <c r="C106" s="154"/>
      <c r="D106" s="155" t="s">
        <v>601</v>
      </c>
      <c r="E106" s="156"/>
      <c r="F106" s="156"/>
      <c r="G106" s="156"/>
      <c r="H106" s="156"/>
      <c r="I106" s="156"/>
      <c r="J106" s="157">
        <f>J247</f>
        <v>0</v>
      </c>
      <c r="K106" s="154"/>
      <c r="L106" s="158"/>
    </row>
    <row r="107" spans="2:12" s="10" customFormat="1" ht="19.899999999999999" customHeight="1">
      <c r="B107" s="153"/>
      <c r="C107" s="154"/>
      <c r="D107" s="155" t="s">
        <v>602</v>
      </c>
      <c r="E107" s="156"/>
      <c r="F107" s="156"/>
      <c r="G107" s="156"/>
      <c r="H107" s="156"/>
      <c r="I107" s="156"/>
      <c r="J107" s="157">
        <f>J249</f>
        <v>0</v>
      </c>
      <c r="K107" s="154"/>
      <c r="L107" s="158"/>
    </row>
    <row r="108" spans="2:12" s="10" customFormat="1" ht="19.899999999999999" customHeight="1">
      <c r="B108" s="153"/>
      <c r="C108" s="154"/>
      <c r="D108" s="155" t="s">
        <v>603</v>
      </c>
      <c r="E108" s="156"/>
      <c r="F108" s="156"/>
      <c r="G108" s="156"/>
      <c r="H108" s="156"/>
      <c r="I108" s="156"/>
      <c r="J108" s="157">
        <f>J261</f>
        <v>0</v>
      </c>
      <c r="K108" s="154"/>
      <c r="L108" s="158"/>
    </row>
    <row r="109" spans="2:12" s="10" customFormat="1" ht="19.899999999999999" customHeight="1">
      <c r="B109" s="153"/>
      <c r="C109" s="154"/>
      <c r="D109" s="155" t="s">
        <v>129</v>
      </c>
      <c r="E109" s="156"/>
      <c r="F109" s="156"/>
      <c r="G109" s="156"/>
      <c r="H109" s="156"/>
      <c r="I109" s="156"/>
      <c r="J109" s="157">
        <f>J265</f>
        <v>0</v>
      </c>
      <c r="K109" s="154"/>
      <c r="L109" s="158"/>
    </row>
    <row r="110" spans="2:12" s="10" customFormat="1" ht="19.899999999999999" customHeight="1">
      <c r="B110" s="153"/>
      <c r="C110" s="154"/>
      <c r="D110" s="155" t="s">
        <v>604</v>
      </c>
      <c r="E110" s="156"/>
      <c r="F110" s="156"/>
      <c r="G110" s="156"/>
      <c r="H110" s="156"/>
      <c r="I110" s="156"/>
      <c r="J110" s="157">
        <f>J281</f>
        <v>0</v>
      </c>
      <c r="K110" s="154"/>
      <c r="L110" s="158"/>
    </row>
    <row r="111" spans="2:12" s="10" customFormat="1" ht="19.899999999999999" customHeight="1">
      <c r="B111" s="153"/>
      <c r="C111" s="154"/>
      <c r="D111" s="155" t="s">
        <v>131</v>
      </c>
      <c r="E111" s="156"/>
      <c r="F111" s="156"/>
      <c r="G111" s="156"/>
      <c r="H111" s="156"/>
      <c r="I111" s="156"/>
      <c r="J111" s="157">
        <f>J329</f>
        <v>0</v>
      </c>
      <c r="K111" s="154"/>
      <c r="L111" s="158"/>
    </row>
    <row r="112" spans="2:12" s="10" customFormat="1" ht="19.899999999999999" customHeight="1">
      <c r="B112" s="153"/>
      <c r="C112" s="154"/>
      <c r="D112" s="155" t="s">
        <v>605</v>
      </c>
      <c r="E112" s="156"/>
      <c r="F112" s="156"/>
      <c r="G112" s="156"/>
      <c r="H112" s="156"/>
      <c r="I112" s="156"/>
      <c r="J112" s="157">
        <f>J342</f>
        <v>0</v>
      </c>
      <c r="K112" s="154"/>
      <c r="L112" s="158"/>
    </row>
    <row r="113" spans="1:31" s="10" customFormat="1" ht="19.899999999999999" customHeight="1">
      <c r="B113" s="153"/>
      <c r="C113" s="154"/>
      <c r="D113" s="155" t="s">
        <v>606</v>
      </c>
      <c r="E113" s="156"/>
      <c r="F113" s="156"/>
      <c r="G113" s="156"/>
      <c r="H113" s="156"/>
      <c r="I113" s="156"/>
      <c r="J113" s="157">
        <f>J351</f>
        <v>0</v>
      </c>
      <c r="K113" s="154"/>
      <c r="L113" s="158"/>
    </row>
    <row r="114" spans="1:31" s="10" customFormat="1" ht="19.899999999999999" customHeight="1">
      <c r="B114" s="153"/>
      <c r="C114" s="154"/>
      <c r="D114" s="155" t="s">
        <v>607</v>
      </c>
      <c r="E114" s="156"/>
      <c r="F114" s="156"/>
      <c r="G114" s="156"/>
      <c r="H114" s="156"/>
      <c r="I114" s="156"/>
      <c r="J114" s="157">
        <f>J361</f>
        <v>0</v>
      </c>
      <c r="K114" s="154"/>
      <c r="L114" s="158"/>
    </row>
    <row r="115" spans="1:31" s="9" customFormat="1" ht="24.95" customHeight="1">
      <c r="B115" s="147"/>
      <c r="C115" s="148"/>
      <c r="D115" s="149" t="s">
        <v>608</v>
      </c>
      <c r="E115" s="150"/>
      <c r="F115" s="150"/>
      <c r="G115" s="150"/>
      <c r="H115" s="150"/>
      <c r="I115" s="150"/>
      <c r="J115" s="151">
        <f>J368</f>
        <v>0</v>
      </c>
      <c r="K115" s="148"/>
      <c r="L115" s="152"/>
    </row>
    <row r="116" spans="1:31" s="9" customFormat="1" ht="24.95" customHeight="1">
      <c r="B116" s="147"/>
      <c r="C116" s="148"/>
      <c r="D116" s="149" t="s">
        <v>609</v>
      </c>
      <c r="E116" s="150"/>
      <c r="F116" s="150"/>
      <c r="G116" s="150"/>
      <c r="H116" s="150"/>
      <c r="I116" s="150"/>
      <c r="J116" s="151">
        <f>J382</f>
        <v>0</v>
      </c>
      <c r="K116" s="148"/>
      <c r="L116" s="152"/>
    </row>
    <row r="117" spans="1:31" s="2" customFormat="1" ht="21.75" customHeight="1">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31" s="2" customFormat="1" ht="6.95" customHeight="1">
      <c r="A118" s="34"/>
      <c r="B118" s="54"/>
      <c r="C118" s="55"/>
      <c r="D118" s="55"/>
      <c r="E118" s="55"/>
      <c r="F118" s="55"/>
      <c r="G118" s="55"/>
      <c r="H118" s="55"/>
      <c r="I118" s="55"/>
      <c r="J118" s="55"/>
      <c r="K118" s="55"/>
      <c r="L118" s="51"/>
      <c r="S118" s="34"/>
      <c r="T118" s="34"/>
      <c r="U118" s="34"/>
      <c r="V118" s="34"/>
      <c r="W118" s="34"/>
      <c r="X118" s="34"/>
      <c r="Y118" s="34"/>
      <c r="Z118" s="34"/>
      <c r="AA118" s="34"/>
      <c r="AB118" s="34"/>
      <c r="AC118" s="34"/>
      <c r="AD118" s="34"/>
      <c r="AE118" s="34"/>
    </row>
    <row r="122" spans="1:31" s="2" customFormat="1" ht="6.95" customHeight="1">
      <c r="A122" s="34"/>
      <c r="B122" s="56"/>
      <c r="C122" s="57"/>
      <c r="D122" s="57"/>
      <c r="E122" s="57"/>
      <c r="F122" s="57"/>
      <c r="G122" s="57"/>
      <c r="H122" s="57"/>
      <c r="I122" s="57"/>
      <c r="J122" s="57"/>
      <c r="K122" s="57"/>
      <c r="L122" s="51"/>
      <c r="S122" s="34"/>
      <c r="T122" s="34"/>
      <c r="U122" s="34"/>
      <c r="V122" s="34"/>
      <c r="W122" s="34"/>
      <c r="X122" s="34"/>
      <c r="Y122" s="34"/>
      <c r="Z122" s="34"/>
      <c r="AA122" s="34"/>
      <c r="AB122" s="34"/>
      <c r="AC122" s="34"/>
      <c r="AD122" s="34"/>
      <c r="AE122" s="34"/>
    </row>
    <row r="123" spans="1:31" s="2" customFormat="1" ht="24.95" customHeight="1">
      <c r="A123" s="34"/>
      <c r="B123" s="35"/>
      <c r="C123" s="23" t="s">
        <v>133</v>
      </c>
      <c r="D123" s="36"/>
      <c r="E123" s="36"/>
      <c r="F123" s="36"/>
      <c r="G123" s="36"/>
      <c r="H123" s="36"/>
      <c r="I123" s="36"/>
      <c r="J123" s="36"/>
      <c r="K123" s="36"/>
      <c r="L123" s="51"/>
      <c r="S123" s="34"/>
      <c r="T123" s="34"/>
      <c r="U123" s="34"/>
      <c r="V123" s="34"/>
      <c r="W123" s="34"/>
      <c r="X123" s="34"/>
      <c r="Y123" s="34"/>
      <c r="Z123" s="34"/>
      <c r="AA123" s="34"/>
      <c r="AB123" s="34"/>
      <c r="AC123" s="34"/>
      <c r="AD123" s="34"/>
      <c r="AE123" s="34"/>
    </row>
    <row r="124" spans="1:31" s="2" customFormat="1" ht="6.95" customHeight="1">
      <c r="A124" s="34"/>
      <c r="B124" s="35"/>
      <c r="C124" s="36"/>
      <c r="D124" s="36"/>
      <c r="E124" s="36"/>
      <c r="F124" s="36"/>
      <c r="G124" s="36"/>
      <c r="H124" s="36"/>
      <c r="I124" s="36"/>
      <c r="J124" s="36"/>
      <c r="K124" s="36"/>
      <c r="L124" s="51"/>
      <c r="S124" s="34"/>
      <c r="T124" s="34"/>
      <c r="U124" s="34"/>
      <c r="V124" s="34"/>
      <c r="W124" s="34"/>
      <c r="X124" s="34"/>
      <c r="Y124" s="34"/>
      <c r="Z124" s="34"/>
      <c r="AA124" s="34"/>
      <c r="AB124" s="34"/>
      <c r="AC124" s="34"/>
      <c r="AD124" s="34"/>
      <c r="AE124" s="34"/>
    </row>
    <row r="125" spans="1:31" s="2" customFormat="1" ht="12" customHeight="1">
      <c r="A125" s="34"/>
      <c r="B125" s="35"/>
      <c r="C125" s="29" t="s">
        <v>16</v>
      </c>
      <c r="D125" s="36"/>
      <c r="E125" s="36"/>
      <c r="F125" s="36"/>
      <c r="G125" s="36"/>
      <c r="H125" s="36"/>
      <c r="I125" s="36"/>
      <c r="J125" s="36"/>
      <c r="K125" s="36"/>
      <c r="L125" s="51"/>
      <c r="S125" s="34"/>
      <c r="T125" s="34"/>
      <c r="U125" s="34"/>
      <c r="V125" s="34"/>
      <c r="W125" s="34"/>
      <c r="X125" s="34"/>
      <c r="Y125" s="34"/>
      <c r="Z125" s="34"/>
      <c r="AA125" s="34"/>
      <c r="AB125" s="34"/>
      <c r="AC125" s="34"/>
      <c r="AD125" s="34"/>
      <c r="AE125" s="34"/>
    </row>
    <row r="126" spans="1:31" s="2" customFormat="1" ht="16.5" customHeight="1">
      <c r="A126" s="34"/>
      <c r="B126" s="35"/>
      <c r="C126" s="36"/>
      <c r="D126" s="36"/>
      <c r="E126" s="309" t="str">
        <f>E7</f>
        <v>Řevničov ON - oprava</v>
      </c>
      <c r="F126" s="310"/>
      <c r="G126" s="310"/>
      <c r="H126" s="310"/>
      <c r="I126" s="36"/>
      <c r="J126" s="36"/>
      <c r="K126" s="36"/>
      <c r="L126" s="51"/>
      <c r="S126" s="34"/>
      <c r="T126" s="34"/>
      <c r="U126" s="34"/>
      <c r="V126" s="34"/>
      <c r="W126" s="34"/>
      <c r="X126" s="34"/>
      <c r="Y126" s="34"/>
      <c r="Z126" s="34"/>
      <c r="AA126" s="34"/>
      <c r="AB126" s="34"/>
      <c r="AC126" s="34"/>
      <c r="AD126" s="34"/>
      <c r="AE126" s="34"/>
    </row>
    <row r="127" spans="1:31" s="2" customFormat="1" ht="12" customHeight="1">
      <c r="A127" s="34"/>
      <c r="B127" s="35"/>
      <c r="C127" s="29" t="s">
        <v>111</v>
      </c>
      <c r="D127" s="36"/>
      <c r="E127" s="36"/>
      <c r="F127" s="36"/>
      <c r="G127" s="36"/>
      <c r="H127" s="36"/>
      <c r="I127" s="36"/>
      <c r="J127" s="36"/>
      <c r="K127" s="36"/>
      <c r="L127" s="51"/>
      <c r="S127" s="34"/>
      <c r="T127" s="34"/>
      <c r="U127" s="34"/>
      <c r="V127" s="34"/>
      <c r="W127" s="34"/>
      <c r="X127" s="34"/>
      <c r="Y127" s="34"/>
      <c r="Z127" s="34"/>
      <c r="AA127" s="34"/>
      <c r="AB127" s="34"/>
      <c r="AC127" s="34"/>
      <c r="AD127" s="34"/>
      <c r="AE127" s="34"/>
    </row>
    <row r="128" spans="1:31" s="2" customFormat="1" ht="16.5" customHeight="1">
      <c r="A128" s="34"/>
      <c r="B128" s="35"/>
      <c r="C128" s="36"/>
      <c r="D128" s="36"/>
      <c r="E128" s="261" t="str">
        <f>E9</f>
        <v>002 - Oprava vnějšího pláště</v>
      </c>
      <c r="F128" s="311"/>
      <c r="G128" s="311"/>
      <c r="H128" s="311"/>
      <c r="I128" s="36"/>
      <c r="J128" s="36"/>
      <c r="K128" s="36"/>
      <c r="L128" s="51"/>
      <c r="S128" s="34"/>
      <c r="T128" s="34"/>
      <c r="U128" s="34"/>
      <c r="V128" s="34"/>
      <c r="W128" s="34"/>
      <c r="X128" s="34"/>
      <c r="Y128" s="34"/>
      <c r="Z128" s="34"/>
      <c r="AA128" s="34"/>
      <c r="AB128" s="34"/>
      <c r="AC128" s="34"/>
      <c r="AD128" s="34"/>
      <c r="AE128" s="34"/>
    </row>
    <row r="129" spans="1:65" s="2" customFormat="1" ht="6.95" customHeight="1">
      <c r="A129" s="34"/>
      <c r="B129" s="35"/>
      <c r="C129" s="36"/>
      <c r="D129" s="36"/>
      <c r="E129" s="36"/>
      <c r="F129" s="36"/>
      <c r="G129" s="36"/>
      <c r="H129" s="36"/>
      <c r="I129" s="36"/>
      <c r="J129" s="36"/>
      <c r="K129" s="36"/>
      <c r="L129" s="51"/>
      <c r="S129" s="34"/>
      <c r="T129" s="34"/>
      <c r="U129" s="34"/>
      <c r="V129" s="34"/>
      <c r="W129" s="34"/>
      <c r="X129" s="34"/>
      <c r="Y129" s="34"/>
      <c r="Z129" s="34"/>
      <c r="AA129" s="34"/>
      <c r="AB129" s="34"/>
      <c r="AC129" s="34"/>
      <c r="AD129" s="34"/>
      <c r="AE129" s="34"/>
    </row>
    <row r="130" spans="1:65" s="2" customFormat="1" ht="12" customHeight="1">
      <c r="A130" s="34"/>
      <c r="B130" s="35"/>
      <c r="C130" s="29" t="s">
        <v>20</v>
      </c>
      <c r="D130" s="36"/>
      <c r="E130" s="36"/>
      <c r="F130" s="27" t="str">
        <f>F12</f>
        <v>žst. Řevničov</v>
      </c>
      <c r="G130" s="36"/>
      <c r="H130" s="36"/>
      <c r="I130" s="29" t="s">
        <v>22</v>
      </c>
      <c r="J130" s="66" t="str">
        <f>IF(J12="","",J12)</f>
        <v>7. 3. 2021</v>
      </c>
      <c r="K130" s="36"/>
      <c r="L130" s="51"/>
      <c r="S130" s="34"/>
      <c r="T130" s="34"/>
      <c r="U130" s="34"/>
      <c r="V130" s="34"/>
      <c r="W130" s="34"/>
      <c r="X130" s="34"/>
      <c r="Y130" s="34"/>
      <c r="Z130" s="34"/>
      <c r="AA130" s="34"/>
      <c r="AB130" s="34"/>
      <c r="AC130" s="34"/>
      <c r="AD130" s="34"/>
      <c r="AE130" s="34"/>
    </row>
    <row r="131" spans="1:65" s="2" customFormat="1" ht="6.95" customHeight="1">
      <c r="A131" s="34"/>
      <c r="B131" s="35"/>
      <c r="C131" s="36"/>
      <c r="D131" s="36"/>
      <c r="E131" s="36"/>
      <c r="F131" s="36"/>
      <c r="G131" s="36"/>
      <c r="H131" s="36"/>
      <c r="I131" s="36"/>
      <c r="J131" s="36"/>
      <c r="K131" s="36"/>
      <c r="L131" s="51"/>
      <c r="S131" s="34"/>
      <c r="T131" s="34"/>
      <c r="U131" s="34"/>
      <c r="V131" s="34"/>
      <c r="W131" s="34"/>
      <c r="X131" s="34"/>
      <c r="Y131" s="34"/>
      <c r="Z131" s="34"/>
      <c r="AA131" s="34"/>
      <c r="AB131" s="34"/>
      <c r="AC131" s="34"/>
      <c r="AD131" s="34"/>
      <c r="AE131" s="34"/>
    </row>
    <row r="132" spans="1:65" s="2" customFormat="1" ht="15.2" customHeight="1">
      <c r="A132" s="34"/>
      <c r="B132" s="35"/>
      <c r="C132" s="29" t="s">
        <v>24</v>
      </c>
      <c r="D132" s="36"/>
      <c r="E132" s="36"/>
      <c r="F132" s="27" t="str">
        <f>E15</f>
        <v>Správa železnic, státní organizace</v>
      </c>
      <c r="G132" s="36"/>
      <c r="H132" s="36"/>
      <c r="I132" s="29" t="s">
        <v>32</v>
      </c>
      <c r="J132" s="32" t="str">
        <f>E21</f>
        <v xml:space="preserve"> </v>
      </c>
      <c r="K132" s="36"/>
      <c r="L132" s="51"/>
      <c r="S132" s="34"/>
      <c r="T132" s="34"/>
      <c r="U132" s="34"/>
      <c r="V132" s="34"/>
      <c r="W132" s="34"/>
      <c r="X132" s="34"/>
      <c r="Y132" s="34"/>
      <c r="Z132" s="34"/>
      <c r="AA132" s="34"/>
      <c r="AB132" s="34"/>
      <c r="AC132" s="34"/>
      <c r="AD132" s="34"/>
      <c r="AE132" s="34"/>
    </row>
    <row r="133" spans="1:65" s="2" customFormat="1" ht="15.2" customHeight="1">
      <c r="A133" s="34"/>
      <c r="B133" s="35"/>
      <c r="C133" s="29" t="s">
        <v>30</v>
      </c>
      <c r="D133" s="36"/>
      <c r="E133" s="36"/>
      <c r="F133" s="27" t="str">
        <f>IF(E18="","",E18)</f>
        <v>Vyplň údaj</v>
      </c>
      <c r="G133" s="36"/>
      <c r="H133" s="36"/>
      <c r="I133" s="29" t="s">
        <v>35</v>
      </c>
      <c r="J133" s="32">
        <f>E24</f>
        <v>0</v>
      </c>
      <c r="K133" s="36"/>
      <c r="L133" s="51"/>
      <c r="S133" s="34"/>
      <c r="T133" s="34"/>
      <c r="U133" s="34"/>
      <c r="V133" s="34"/>
      <c r="W133" s="34"/>
      <c r="X133" s="34"/>
      <c r="Y133" s="34"/>
      <c r="Z133" s="34"/>
      <c r="AA133" s="34"/>
      <c r="AB133" s="34"/>
      <c r="AC133" s="34"/>
      <c r="AD133" s="34"/>
      <c r="AE133" s="34"/>
    </row>
    <row r="134" spans="1:65" s="2" customFormat="1" ht="10.35" customHeight="1">
      <c r="A134" s="34"/>
      <c r="B134" s="35"/>
      <c r="C134" s="36"/>
      <c r="D134" s="36"/>
      <c r="E134" s="36"/>
      <c r="F134" s="36"/>
      <c r="G134" s="36"/>
      <c r="H134" s="36"/>
      <c r="I134" s="36"/>
      <c r="J134" s="36"/>
      <c r="K134" s="36"/>
      <c r="L134" s="51"/>
      <c r="S134" s="34"/>
      <c r="T134" s="34"/>
      <c r="U134" s="34"/>
      <c r="V134" s="34"/>
      <c r="W134" s="34"/>
      <c r="X134" s="34"/>
      <c r="Y134" s="34"/>
      <c r="Z134" s="34"/>
      <c r="AA134" s="34"/>
      <c r="AB134" s="34"/>
      <c r="AC134" s="34"/>
      <c r="AD134" s="34"/>
      <c r="AE134" s="34"/>
    </row>
    <row r="135" spans="1:65" s="11" customFormat="1" ht="29.25" customHeight="1">
      <c r="A135" s="159"/>
      <c r="B135" s="160"/>
      <c r="C135" s="161" t="s">
        <v>134</v>
      </c>
      <c r="D135" s="162" t="s">
        <v>62</v>
      </c>
      <c r="E135" s="162" t="s">
        <v>58</v>
      </c>
      <c r="F135" s="162" t="s">
        <v>59</v>
      </c>
      <c r="G135" s="162" t="s">
        <v>135</v>
      </c>
      <c r="H135" s="162" t="s">
        <v>136</v>
      </c>
      <c r="I135" s="162" t="s">
        <v>137</v>
      </c>
      <c r="J135" s="163" t="s">
        <v>115</v>
      </c>
      <c r="K135" s="164" t="s">
        <v>138</v>
      </c>
      <c r="L135" s="165"/>
      <c r="M135" s="75" t="s">
        <v>1</v>
      </c>
      <c r="N135" s="76" t="s">
        <v>41</v>
      </c>
      <c r="O135" s="76" t="s">
        <v>139</v>
      </c>
      <c r="P135" s="76" t="s">
        <v>140</v>
      </c>
      <c r="Q135" s="76" t="s">
        <v>141</v>
      </c>
      <c r="R135" s="76" t="s">
        <v>142</v>
      </c>
      <c r="S135" s="76" t="s">
        <v>143</v>
      </c>
      <c r="T135" s="77" t="s">
        <v>144</v>
      </c>
      <c r="U135" s="159"/>
      <c r="V135" s="159"/>
      <c r="W135" s="159"/>
      <c r="X135" s="159"/>
      <c r="Y135" s="159"/>
      <c r="Z135" s="159"/>
      <c r="AA135" s="159"/>
      <c r="AB135" s="159"/>
      <c r="AC135" s="159"/>
      <c r="AD135" s="159"/>
      <c r="AE135" s="159"/>
    </row>
    <row r="136" spans="1:65" s="2" customFormat="1" ht="22.9" customHeight="1">
      <c r="A136" s="34"/>
      <c r="B136" s="35"/>
      <c r="C136" s="82" t="s">
        <v>145</v>
      </c>
      <c r="D136" s="36"/>
      <c r="E136" s="36"/>
      <c r="F136" s="36"/>
      <c r="G136" s="36"/>
      <c r="H136" s="36"/>
      <c r="I136" s="36"/>
      <c r="J136" s="166">
        <f>BK136</f>
        <v>0</v>
      </c>
      <c r="K136" s="36"/>
      <c r="L136" s="39"/>
      <c r="M136" s="78"/>
      <c r="N136" s="167"/>
      <c r="O136" s="79"/>
      <c r="P136" s="168">
        <f>P137+P139+P246+P368+P382</f>
        <v>0</v>
      </c>
      <c r="Q136" s="79"/>
      <c r="R136" s="168">
        <f>R137+R139+R246+R368+R382</f>
        <v>89.693222149999968</v>
      </c>
      <c r="S136" s="79"/>
      <c r="T136" s="169">
        <f>T137+T139+T246+T368+T382</f>
        <v>75.894079999999988</v>
      </c>
      <c r="U136" s="34"/>
      <c r="V136" s="34"/>
      <c r="W136" s="34"/>
      <c r="X136" s="34"/>
      <c r="Y136" s="34"/>
      <c r="Z136" s="34"/>
      <c r="AA136" s="34"/>
      <c r="AB136" s="34"/>
      <c r="AC136" s="34"/>
      <c r="AD136" s="34"/>
      <c r="AE136" s="34"/>
      <c r="AT136" s="17" t="s">
        <v>76</v>
      </c>
      <c r="AU136" s="17" t="s">
        <v>117</v>
      </c>
      <c r="BK136" s="170">
        <f>BK137+BK139+BK246+BK368+BK382</f>
        <v>0</v>
      </c>
    </row>
    <row r="137" spans="1:65" s="12" customFormat="1" ht="25.9" customHeight="1">
      <c r="B137" s="171"/>
      <c r="C137" s="172"/>
      <c r="D137" s="173" t="s">
        <v>76</v>
      </c>
      <c r="E137" s="174" t="s">
        <v>146</v>
      </c>
      <c r="F137" s="174" t="s">
        <v>147</v>
      </c>
      <c r="G137" s="172"/>
      <c r="H137" s="172"/>
      <c r="I137" s="175"/>
      <c r="J137" s="176">
        <f>BK137</f>
        <v>0</v>
      </c>
      <c r="K137" s="172"/>
      <c r="L137" s="177"/>
      <c r="M137" s="178"/>
      <c r="N137" s="179"/>
      <c r="O137" s="179"/>
      <c r="P137" s="180">
        <f>P138</f>
        <v>0</v>
      </c>
      <c r="Q137" s="179"/>
      <c r="R137" s="180">
        <f>R138</f>
        <v>0</v>
      </c>
      <c r="S137" s="179"/>
      <c r="T137" s="181">
        <f>T138</f>
        <v>0</v>
      </c>
      <c r="AR137" s="182" t="s">
        <v>148</v>
      </c>
      <c r="AT137" s="183" t="s">
        <v>76</v>
      </c>
      <c r="AU137" s="183" t="s">
        <v>77</v>
      </c>
      <c r="AY137" s="182" t="s">
        <v>149</v>
      </c>
      <c r="BK137" s="184">
        <f>BK138</f>
        <v>0</v>
      </c>
    </row>
    <row r="138" spans="1:65" s="2" customFormat="1" ht="16.5" customHeight="1">
      <c r="A138" s="34"/>
      <c r="B138" s="35"/>
      <c r="C138" s="185" t="s">
        <v>85</v>
      </c>
      <c r="D138" s="185" t="s">
        <v>150</v>
      </c>
      <c r="E138" s="186" t="s">
        <v>151</v>
      </c>
      <c r="F138" s="187" t="s">
        <v>147</v>
      </c>
      <c r="G138" s="188" t="s">
        <v>1</v>
      </c>
      <c r="H138" s="189">
        <v>0</v>
      </c>
      <c r="I138" s="190"/>
      <c r="J138" s="191">
        <f>ROUND(I138*H138,2)</f>
        <v>0</v>
      </c>
      <c r="K138" s="192"/>
      <c r="L138" s="39"/>
      <c r="M138" s="193" t="s">
        <v>1</v>
      </c>
      <c r="N138" s="194" t="s">
        <v>42</v>
      </c>
      <c r="O138" s="71"/>
      <c r="P138" s="195">
        <f>O138*H138</f>
        <v>0</v>
      </c>
      <c r="Q138" s="195">
        <v>0</v>
      </c>
      <c r="R138" s="195">
        <f>Q138*H138</f>
        <v>0</v>
      </c>
      <c r="S138" s="195">
        <v>0</v>
      </c>
      <c r="T138" s="196">
        <f>S138*H138</f>
        <v>0</v>
      </c>
      <c r="U138" s="34"/>
      <c r="V138" s="34"/>
      <c r="W138" s="34"/>
      <c r="X138" s="34"/>
      <c r="Y138" s="34"/>
      <c r="Z138" s="34"/>
      <c r="AA138" s="34"/>
      <c r="AB138" s="34"/>
      <c r="AC138" s="34"/>
      <c r="AD138" s="34"/>
      <c r="AE138" s="34"/>
      <c r="AR138" s="197" t="s">
        <v>152</v>
      </c>
      <c r="AT138" s="197" t="s">
        <v>150</v>
      </c>
      <c r="AU138" s="197" t="s">
        <v>85</v>
      </c>
      <c r="AY138" s="17" t="s">
        <v>149</v>
      </c>
      <c r="BE138" s="198">
        <f>IF(N138="základní",J138,0)</f>
        <v>0</v>
      </c>
      <c r="BF138" s="198">
        <f>IF(N138="snížená",J138,0)</f>
        <v>0</v>
      </c>
      <c r="BG138" s="198">
        <f>IF(N138="zákl. přenesená",J138,0)</f>
        <v>0</v>
      </c>
      <c r="BH138" s="198">
        <f>IF(N138="sníž. přenesená",J138,0)</f>
        <v>0</v>
      </c>
      <c r="BI138" s="198">
        <f>IF(N138="nulová",J138,0)</f>
        <v>0</v>
      </c>
      <c r="BJ138" s="17" t="s">
        <v>85</v>
      </c>
      <c r="BK138" s="198">
        <f>ROUND(I138*H138,2)</f>
        <v>0</v>
      </c>
      <c r="BL138" s="17" t="s">
        <v>152</v>
      </c>
      <c r="BM138" s="197" t="s">
        <v>610</v>
      </c>
    </row>
    <row r="139" spans="1:65" s="12" customFormat="1" ht="25.9" customHeight="1">
      <c r="B139" s="171"/>
      <c r="C139" s="172"/>
      <c r="D139" s="173" t="s">
        <v>76</v>
      </c>
      <c r="E139" s="174" t="s">
        <v>167</v>
      </c>
      <c r="F139" s="174" t="s">
        <v>168</v>
      </c>
      <c r="G139" s="172"/>
      <c r="H139" s="172"/>
      <c r="I139" s="175"/>
      <c r="J139" s="176">
        <f>BK139</f>
        <v>0</v>
      </c>
      <c r="K139" s="172"/>
      <c r="L139" s="177"/>
      <c r="M139" s="178"/>
      <c r="N139" s="179"/>
      <c r="O139" s="179"/>
      <c r="P139" s="180">
        <f>P140+P148+P190+P195+P232+P244</f>
        <v>0</v>
      </c>
      <c r="Q139" s="179"/>
      <c r="R139" s="180">
        <f>R140+R148+R190+R195+R232+R244</f>
        <v>80.324216649999968</v>
      </c>
      <c r="S139" s="179"/>
      <c r="T139" s="181">
        <f>T140+T148+T190+T195+T232+T244</f>
        <v>75.107649999999992</v>
      </c>
      <c r="AR139" s="182" t="s">
        <v>85</v>
      </c>
      <c r="AT139" s="183" t="s">
        <v>76</v>
      </c>
      <c r="AU139" s="183" t="s">
        <v>77</v>
      </c>
      <c r="AY139" s="182" t="s">
        <v>149</v>
      </c>
      <c r="BK139" s="184">
        <f>BK140+BK148+BK190+BK195+BK232+BK244</f>
        <v>0</v>
      </c>
    </row>
    <row r="140" spans="1:65" s="12" customFormat="1" ht="22.9" customHeight="1">
      <c r="B140" s="171"/>
      <c r="C140" s="172"/>
      <c r="D140" s="173" t="s">
        <v>76</v>
      </c>
      <c r="E140" s="204" t="s">
        <v>158</v>
      </c>
      <c r="F140" s="204" t="s">
        <v>169</v>
      </c>
      <c r="G140" s="172"/>
      <c r="H140" s="172"/>
      <c r="I140" s="175"/>
      <c r="J140" s="205">
        <f>BK140</f>
        <v>0</v>
      </c>
      <c r="K140" s="172"/>
      <c r="L140" s="177"/>
      <c r="M140" s="178"/>
      <c r="N140" s="179"/>
      <c r="O140" s="179"/>
      <c r="P140" s="180">
        <f>SUM(P141:P147)</f>
        <v>0</v>
      </c>
      <c r="Q140" s="179"/>
      <c r="R140" s="180">
        <f>SUM(R141:R147)</f>
        <v>4.6588200000000004</v>
      </c>
      <c r="S140" s="179"/>
      <c r="T140" s="181">
        <f>SUM(T141:T147)</f>
        <v>0</v>
      </c>
      <c r="AR140" s="182" t="s">
        <v>85</v>
      </c>
      <c r="AT140" s="183" t="s">
        <v>76</v>
      </c>
      <c r="AU140" s="183" t="s">
        <v>85</v>
      </c>
      <c r="AY140" s="182" t="s">
        <v>149</v>
      </c>
      <c r="BK140" s="184">
        <f>SUM(BK141:BK147)</f>
        <v>0</v>
      </c>
    </row>
    <row r="141" spans="1:65" s="2" customFormat="1" ht="44.25" customHeight="1">
      <c r="A141" s="34"/>
      <c r="B141" s="35"/>
      <c r="C141" s="185" t="s">
        <v>87</v>
      </c>
      <c r="D141" s="185" t="s">
        <v>150</v>
      </c>
      <c r="E141" s="186" t="s">
        <v>611</v>
      </c>
      <c r="F141" s="187" t="s">
        <v>612</v>
      </c>
      <c r="G141" s="188" t="s">
        <v>184</v>
      </c>
      <c r="H141" s="189">
        <v>66</v>
      </c>
      <c r="I141" s="190"/>
      <c r="J141" s="191">
        <f>ROUND(I141*H141,2)</f>
        <v>0</v>
      </c>
      <c r="K141" s="192"/>
      <c r="L141" s="39"/>
      <c r="M141" s="193" t="s">
        <v>1</v>
      </c>
      <c r="N141" s="194" t="s">
        <v>42</v>
      </c>
      <c r="O141" s="71"/>
      <c r="P141" s="195">
        <f>O141*H141</f>
        <v>0</v>
      </c>
      <c r="Q141" s="195">
        <v>5.2170000000000001E-2</v>
      </c>
      <c r="R141" s="195">
        <f>Q141*H141</f>
        <v>3.4432200000000002</v>
      </c>
      <c r="S141" s="195">
        <v>0</v>
      </c>
      <c r="T141" s="196">
        <f>S141*H141</f>
        <v>0</v>
      </c>
      <c r="U141" s="34"/>
      <c r="V141" s="34"/>
      <c r="W141" s="34"/>
      <c r="X141" s="34"/>
      <c r="Y141" s="34"/>
      <c r="Z141" s="34"/>
      <c r="AA141" s="34"/>
      <c r="AB141" s="34"/>
      <c r="AC141" s="34"/>
      <c r="AD141" s="34"/>
      <c r="AE141" s="34"/>
      <c r="AR141" s="197" t="s">
        <v>148</v>
      </c>
      <c r="AT141" s="197" t="s">
        <v>150</v>
      </c>
      <c r="AU141" s="197" t="s">
        <v>87</v>
      </c>
      <c r="AY141" s="17" t="s">
        <v>149</v>
      </c>
      <c r="BE141" s="198">
        <f>IF(N141="základní",J141,0)</f>
        <v>0</v>
      </c>
      <c r="BF141" s="198">
        <f>IF(N141="snížená",J141,0)</f>
        <v>0</v>
      </c>
      <c r="BG141" s="198">
        <f>IF(N141="zákl. přenesená",J141,0)</f>
        <v>0</v>
      </c>
      <c r="BH141" s="198">
        <f>IF(N141="sníž. přenesená",J141,0)</f>
        <v>0</v>
      </c>
      <c r="BI141" s="198">
        <f>IF(N141="nulová",J141,0)</f>
        <v>0</v>
      </c>
      <c r="BJ141" s="17" t="s">
        <v>85</v>
      </c>
      <c r="BK141" s="198">
        <f>ROUND(I141*H141,2)</f>
        <v>0</v>
      </c>
      <c r="BL141" s="17" t="s">
        <v>148</v>
      </c>
      <c r="BM141" s="197" t="s">
        <v>613</v>
      </c>
    </row>
    <row r="142" spans="1:65" s="2" customFormat="1" ht="39">
      <c r="A142" s="34"/>
      <c r="B142" s="35"/>
      <c r="C142" s="36"/>
      <c r="D142" s="199" t="s">
        <v>154</v>
      </c>
      <c r="E142" s="36"/>
      <c r="F142" s="200" t="s">
        <v>614</v>
      </c>
      <c r="G142" s="36"/>
      <c r="H142" s="36"/>
      <c r="I142" s="201"/>
      <c r="J142" s="36"/>
      <c r="K142" s="36"/>
      <c r="L142" s="39"/>
      <c r="M142" s="202"/>
      <c r="N142" s="203"/>
      <c r="O142" s="71"/>
      <c r="P142" s="71"/>
      <c r="Q142" s="71"/>
      <c r="R142" s="71"/>
      <c r="S142" s="71"/>
      <c r="T142" s="72"/>
      <c r="U142" s="34"/>
      <c r="V142" s="34"/>
      <c r="W142" s="34"/>
      <c r="X142" s="34"/>
      <c r="Y142" s="34"/>
      <c r="Z142" s="34"/>
      <c r="AA142" s="34"/>
      <c r="AB142" s="34"/>
      <c r="AC142" s="34"/>
      <c r="AD142" s="34"/>
      <c r="AE142" s="34"/>
      <c r="AT142" s="17" t="s">
        <v>154</v>
      </c>
      <c r="AU142" s="17" t="s">
        <v>87</v>
      </c>
    </row>
    <row r="143" spans="1:65" s="13" customFormat="1" ht="11.25">
      <c r="B143" s="206"/>
      <c r="C143" s="207"/>
      <c r="D143" s="199" t="s">
        <v>175</v>
      </c>
      <c r="E143" s="208" t="s">
        <v>1</v>
      </c>
      <c r="F143" s="209" t="s">
        <v>615</v>
      </c>
      <c r="G143" s="207"/>
      <c r="H143" s="210">
        <v>59</v>
      </c>
      <c r="I143" s="211"/>
      <c r="J143" s="207"/>
      <c r="K143" s="207"/>
      <c r="L143" s="212"/>
      <c r="M143" s="213"/>
      <c r="N143" s="214"/>
      <c r="O143" s="214"/>
      <c r="P143" s="214"/>
      <c r="Q143" s="214"/>
      <c r="R143" s="214"/>
      <c r="S143" s="214"/>
      <c r="T143" s="215"/>
      <c r="AT143" s="216" t="s">
        <v>175</v>
      </c>
      <c r="AU143" s="216" t="s">
        <v>87</v>
      </c>
      <c r="AV143" s="13" t="s">
        <v>87</v>
      </c>
      <c r="AW143" s="13" t="s">
        <v>34</v>
      </c>
      <c r="AX143" s="13" t="s">
        <v>77</v>
      </c>
      <c r="AY143" s="216" t="s">
        <v>149</v>
      </c>
    </row>
    <row r="144" spans="1:65" s="13" customFormat="1" ht="11.25">
      <c r="B144" s="206"/>
      <c r="C144" s="207"/>
      <c r="D144" s="199" t="s">
        <v>175</v>
      </c>
      <c r="E144" s="208" t="s">
        <v>1</v>
      </c>
      <c r="F144" s="209" t="s">
        <v>616</v>
      </c>
      <c r="G144" s="207"/>
      <c r="H144" s="210">
        <v>7</v>
      </c>
      <c r="I144" s="211"/>
      <c r="J144" s="207"/>
      <c r="K144" s="207"/>
      <c r="L144" s="212"/>
      <c r="M144" s="213"/>
      <c r="N144" s="214"/>
      <c r="O144" s="214"/>
      <c r="P144" s="214"/>
      <c r="Q144" s="214"/>
      <c r="R144" s="214"/>
      <c r="S144" s="214"/>
      <c r="T144" s="215"/>
      <c r="AT144" s="216" t="s">
        <v>175</v>
      </c>
      <c r="AU144" s="216" t="s">
        <v>87</v>
      </c>
      <c r="AV144" s="13" t="s">
        <v>87</v>
      </c>
      <c r="AW144" s="13" t="s">
        <v>34</v>
      </c>
      <c r="AX144" s="13" t="s">
        <v>77</v>
      </c>
      <c r="AY144" s="216" t="s">
        <v>149</v>
      </c>
    </row>
    <row r="145" spans="1:65" s="14" customFormat="1" ht="11.25">
      <c r="B145" s="217"/>
      <c r="C145" s="218"/>
      <c r="D145" s="199" t="s">
        <v>175</v>
      </c>
      <c r="E145" s="219" t="s">
        <v>1</v>
      </c>
      <c r="F145" s="220" t="s">
        <v>221</v>
      </c>
      <c r="G145" s="218"/>
      <c r="H145" s="221">
        <v>66</v>
      </c>
      <c r="I145" s="222"/>
      <c r="J145" s="218"/>
      <c r="K145" s="218"/>
      <c r="L145" s="223"/>
      <c r="M145" s="224"/>
      <c r="N145" s="225"/>
      <c r="O145" s="225"/>
      <c r="P145" s="225"/>
      <c r="Q145" s="225"/>
      <c r="R145" s="225"/>
      <c r="S145" s="225"/>
      <c r="T145" s="226"/>
      <c r="AT145" s="227" t="s">
        <v>175</v>
      </c>
      <c r="AU145" s="227" t="s">
        <v>87</v>
      </c>
      <c r="AV145" s="14" t="s">
        <v>148</v>
      </c>
      <c r="AW145" s="14" t="s">
        <v>34</v>
      </c>
      <c r="AX145" s="14" t="s">
        <v>85</v>
      </c>
      <c r="AY145" s="227" t="s">
        <v>149</v>
      </c>
    </row>
    <row r="146" spans="1:65" s="2" customFormat="1" ht="44.25" customHeight="1">
      <c r="A146" s="34"/>
      <c r="B146" s="35"/>
      <c r="C146" s="185" t="s">
        <v>158</v>
      </c>
      <c r="D146" s="185" t="s">
        <v>150</v>
      </c>
      <c r="E146" s="186" t="s">
        <v>617</v>
      </c>
      <c r="F146" s="187" t="s">
        <v>618</v>
      </c>
      <c r="G146" s="188" t="s">
        <v>184</v>
      </c>
      <c r="H146" s="189">
        <v>10</v>
      </c>
      <c r="I146" s="190"/>
      <c r="J146" s="191">
        <f>ROUND(I146*H146,2)</f>
        <v>0</v>
      </c>
      <c r="K146" s="192"/>
      <c r="L146" s="39"/>
      <c r="M146" s="193" t="s">
        <v>1</v>
      </c>
      <c r="N146" s="194" t="s">
        <v>42</v>
      </c>
      <c r="O146" s="71"/>
      <c r="P146" s="195">
        <f>O146*H146</f>
        <v>0</v>
      </c>
      <c r="Q146" s="195">
        <v>0.12156</v>
      </c>
      <c r="R146" s="195">
        <f>Q146*H146</f>
        <v>1.2156</v>
      </c>
      <c r="S146" s="195">
        <v>0</v>
      </c>
      <c r="T146" s="196">
        <f>S146*H146</f>
        <v>0</v>
      </c>
      <c r="U146" s="34"/>
      <c r="V146" s="34"/>
      <c r="W146" s="34"/>
      <c r="X146" s="34"/>
      <c r="Y146" s="34"/>
      <c r="Z146" s="34"/>
      <c r="AA146" s="34"/>
      <c r="AB146" s="34"/>
      <c r="AC146" s="34"/>
      <c r="AD146" s="34"/>
      <c r="AE146" s="34"/>
      <c r="AR146" s="197" t="s">
        <v>148</v>
      </c>
      <c r="AT146" s="197" t="s">
        <v>150</v>
      </c>
      <c r="AU146" s="197" t="s">
        <v>87</v>
      </c>
      <c r="AY146" s="17" t="s">
        <v>149</v>
      </c>
      <c r="BE146" s="198">
        <f>IF(N146="základní",J146,0)</f>
        <v>0</v>
      </c>
      <c r="BF146" s="198">
        <f>IF(N146="snížená",J146,0)</f>
        <v>0</v>
      </c>
      <c r="BG146" s="198">
        <f>IF(N146="zákl. přenesená",J146,0)</f>
        <v>0</v>
      </c>
      <c r="BH146" s="198">
        <f>IF(N146="sníž. přenesená",J146,0)</f>
        <v>0</v>
      </c>
      <c r="BI146" s="198">
        <f>IF(N146="nulová",J146,0)</f>
        <v>0</v>
      </c>
      <c r="BJ146" s="17" t="s">
        <v>85</v>
      </c>
      <c r="BK146" s="198">
        <f>ROUND(I146*H146,2)</f>
        <v>0</v>
      </c>
      <c r="BL146" s="17" t="s">
        <v>148</v>
      </c>
      <c r="BM146" s="197" t="s">
        <v>619</v>
      </c>
    </row>
    <row r="147" spans="1:65" s="2" customFormat="1" ht="39">
      <c r="A147" s="34"/>
      <c r="B147" s="35"/>
      <c r="C147" s="36"/>
      <c r="D147" s="199" t="s">
        <v>154</v>
      </c>
      <c r="E147" s="36"/>
      <c r="F147" s="200" t="s">
        <v>620</v>
      </c>
      <c r="G147" s="36"/>
      <c r="H147" s="36"/>
      <c r="I147" s="201"/>
      <c r="J147" s="36"/>
      <c r="K147" s="36"/>
      <c r="L147" s="39"/>
      <c r="M147" s="202"/>
      <c r="N147" s="203"/>
      <c r="O147" s="71"/>
      <c r="P147" s="71"/>
      <c r="Q147" s="71"/>
      <c r="R147" s="71"/>
      <c r="S147" s="71"/>
      <c r="T147" s="72"/>
      <c r="U147" s="34"/>
      <c r="V147" s="34"/>
      <c r="W147" s="34"/>
      <c r="X147" s="34"/>
      <c r="Y147" s="34"/>
      <c r="Z147" s="34"/>
      <c r="AA147" s="34"/>
      <c r="AB147" s="34"/>
      <c r="AC147" s="34"/>
      <c r="AD147" s="34"/>
      <c r="AE147" s="34"/>
      <c r="AT147" s="17" t="s">
        <v>154</v>
      </c>
      <c r="AU147" s="17" t="s">
        <v>87</v>
      </c>
    </row>
    <row r="148" spans="1:65" s="12" customFormat="1" ht="22.9" customHeight="1">
      <c r="B148" s="171"/>
      <c r="C148" s="172"/>
      <c r="D148" s="173" t="s">
        <v>76</v>
      </c>
      <c r="E148" s="204" t="s">
        <v>189</v>
      </c>
      <c r="F148" s="204" t="s">
        <v>621</v>
      </c>
      <c r="G148" s="172"/>
      <c r="H148" s="172"/>
      <c r="I148" s="175"/>
      <c r="J148" s="205">
        <f>BK148</f>
        <v>0</v>
      </c>
      <c r="K148" s="172"/>
      <c r="L148" s="177"/>
      <c r="M148" s="178"/>
      <c r="N148" s="179"/>
      <c r="O148" s="179"/>
      <c r="P148" s="180">
        <f>SUM(P149:P189)</f>
        <v>0</v>
      </c>
      <c r="Q148" s="179"/>
      <c r="R148" s="180">
        <f>SUM(R149:R189)</f>
        <v>71.432446449999972</v>
      </c>
      <c r="S148" s="179"/>
      <c r="T148" s="181">
        <f>SUM(T149:T189)</f>
        <v>0</v>
      </c>
      <c r="AR148" s="182" t="s">
        <v>85</v>
      </c>
      <c r="AT148" s="183" t="s">
        <v>76</v>
      </c>
      <c r="AU148" s="183" t="s">
        <v>85</v>
      </c>
      <c r="AY148" s="182" t="s">
        <v>149</v>
      </c>
      <c r="BK148" s="184">
        <f>SUM(BK149:BK189)</f>
        <v>0</v>
      </c>
    </row>
    <row r="149" spans="1:65" s="2" customFormat="1" ht="21.75" customHeight="1">
      <c r="A149" s="34"/>
      <c r="B149" s="35"/>
      <c r="C149" s="185" t="s">
        <v>148</v>
      </c>
      <c r="D149" s="185" t="s">
        <v>150</v>
      </c>
      <c r="E149" s="186" t="s">
        <v>622</v>
      </c>
      <c r="F149" s="187" t="s">
        <v>623</v>
      </c>
      <c r="G149" s="188" t="s">
        <v>225</v>
      </c>
      <c r="H149" s="189">
        <v>124.51</v>
      </c>
      <c r="I149" s="190"/>
      <c r="J149" s="191">
        <f>ROUND(I149*H149,2)</f>
        <v>0</v>
      </c>
      <c r="K149" s="192"/>
      <c r="L149" s="39"/>
      <c r="M149" s="193" t="s">
        <v>1</v>
      </c>
      <c r="N149" s="194" t="s">
        <v>42</v>
      </c>
      <c r="O149" s="71"/>
      <c r="P149" s="195">
        <f>O149*H149</f>
        <v>0</v>
      </c>
      <c r="Q149" s="195">
        <v>0</v>
      </c>
      <c r="R149" s="195">
        <f>Q149*H149</f>
        <v>0</v>
      </c>
      <c r="S149" s="195">
        <v>0</v>
      </c>
      <c r="T149" s="196">
        <f>S149*H149</f>
        <v>0</v>
      </c>
      <c r="U149" s="34"/>
      <c r="V149" s="34"/>
      <c r="W149" s="34"/>
      <c r="X149" s="34"/>
      <c r="Y149" s="34"/>
      <c r="Z149" s="34"/>
      <c r="AA149" s="34"/>
      <c r="AB149" s="34"/>
      <c r="AC149" s="34"/>
      <c r="AD149" s="34"/>
      <c r="AE149" s="34"/>
      <c r="AR149" s="197" t="s">
        <v>148</v>
      </c>
      <c r="AT149" s="197" t="s">
        <v>150</v>
      </c>
      <c r="AU149" s="197" t="s">
        <v>87</v>
      </c>
      <c r="AY149" s="17" t="s">
        <v>149</v>
      </c>
      <c r="BE149" s="198">
        <f>IF(N149="základní",J149,0)</f>
        <v>0</v>
      </c>
      <c r="BF149" s="198">
        <f>IF(N149="snížená",J149,0)</f>
        <v>0</v>
      </c>
      <c r="BG149" s="198">
        <f>IF(N149="zákl. přenesená",J149,0)</f>
        <v>0</v>
      </c>
      <c r="BH149" s="198">
        <f>IF(N149="sníž. přenesená",J149,0)</f>
        <v>0</v>
      </c>
      <c r="BI149" s="198">
        <f>IF(N149="nulová",J149,0)</f>
        <v>0</v>
      </c>
      <c r="BJ149" s="17" t="s">
        <v>85</v>
      </c>
      <c r="BK149" s="198">
        <f>ROUND(I149*H149,2)</f>
        <v>0</v>
      </c>
      <c r="BL149" s="17" t="s">
        <v>148</v>
      </c>
      <c r="BM149" s="197" t="s">
        <v>624</v>
      </c>
    </row>
    <row r="150" spans="1:65" s="13" customFormat="1" ht="11.25">
      <c r="B150" s="206"/>
      <c r="C150" s="207"/>
      <c r="D150" s="199" t="s">
        <v>175</v>
      </c>
      <c r="E150" s="208" t="s">
        <v>1</v>
      </c>
      <c r="F150" s="209" t="s">
        <v>625</v>
      </c>
      <c r="G150" s="207"/>
      <c r="H150" s="210">
        <v>95.15</v>
      </c>
      <c r="I150" s="211"/>
      <c r="J150" s="207"/>
      <c r="K150" s="207"/>
      <c r="L150" s="212"/>
      <c r="M150" s="213"/>
      <c r="N150" s="214"/>
      <c r="O150" s="214"/>
      <c r="P150" s="214"/>
      <c r="Q150" s="214"/>
      <c r="R150" s="214"/>
      <c r="S150" s="214"/>
      <c r="T150" s="215"/>
      <c r="AT150" s="216" t="s">
        <v>175</v>
      </c>
      <c r="AU150" s="216" t="s">
        <v>87</v>
      </c>
      <c r="AV150" s="13" t="s">
        <v>87</v>
      </c>
      <c r="AW150" s="13" t="s">
        <v>34</v>
      </c>
      <c r="AX150" s="13" t="s">
        <v>77</v>
      </c>
      <c r="AY150" s="216" t="s">
        <v>149</v>
      </c>
    </row>
    <row r="151" spans="1:65" s="13" customFormat="1" ht="11.25">
      <c r="B151" s="206"/>
      <c r="C151" s="207"/>
      <c r="D151" s="199" t="s">
        <v>175</v>
      </c>
      <c r="E151" s="208" t="s">
        <v>1</v>
      </c>
      <c r="F151" s="209" t="s">
        <v>626</v>
      </c>
      <c r="G151" s="207"/>
      <c r="H151" s="210">
        <v>5</v>
      </c>
      <c r="I151" s="211"/>
      <c r="J151" s="207"/>
      <c r="K151" s="207"/>
      <c r="L151" s="212"/>
      <c r="M151" s="213"/>
      <c r="N151" s="214"/>
      <c r="O151" s="214"/>
      <c r="P151" s="214"/>
      <c r="Q151" s="214"/>
      <c r="R151" s="214"/>
      <c r="S151" s="214"/>
      <c r="T151" s="215"/>
      <c r="AT151" s="216" t="s">
        <v>175</v>
      </c>
      <c r="AU151" s="216" t="s">
        <v>87</v>
      </c>
      <c r="AV151" s="13" t="s">
        <v>87</v>
      </c>
      <c r="AW151" s="13" t="s">
        <v>34</v>
      </c>
      <c r="AX151" s="13" t="s">
        <v>77</v>
      </c>
      <c r="AY151" s="216" t="s">
        <v>149</v>
      </c>
    </row>
    <row r="152" spans="1:65" s="13" customFormat="1" ht="11.25">
      <c r="B152" s="206"/>
      <c r="C152" s="207"/>
      <c r="D152" s="199" t="s">
        <v>175</v>
      </c>
      <c r="E152" s="208" t="s">
        <v>1</v>
      </c>
      <c r="F152" s="209" t="s">
        <v>627</v>
      </c>
      <c r="G152" s="207"/>
      <c r="H152" s="210">
        <v>24.36</v>
      </c>
      <c r="I152" s="211"/>
      <c r="J152" s="207"/>
      <c r="K152" s="207"/>
      <c r="L152" s="212"/>
      <c r="M152" s="213"/>
      <c r="N152" s="214"/>
      <c r="O152" s="214"/>
      <c r="P152" s="214"/>
      <c r="Q152" s="214"/>
      <c r="R152" s="214"/>
      <c r="S152" s="214"/>
      <c r="T152" s="215"/>
      <c r="AT152" s="216" t="s">
        <v>175</v>
      </c>
      <c r="AU152" s="216" t="s">
        <v>87</v>
      </c>
      <c r="AV152" s="13" t="s">
        <v>87</v>
      </c>
      <c r="AW152" s="13" t="s">
        <v>34</v>
      </c>
      <c r="AX152" s="13" t="s">
        <v>77</v>
      </c>
      <c r="AY152" s="216" t="s">
        <v>149</v>
      </c>
    </row>
    <row r="153" spans="1:65" s="14" customFormat="1" ht="11.25">
      <c r="B153" s="217"/>
      <c r="C153" s="218"/>
      <c r="D153" s="199" t="s">
        <v>175</v>
      </c>
      <c r="E153" s="219" t="s">
        <v>1</v>
      </c>
      <c r="F153" s="220" t="s">
        <v>221</v>
      </c>
      <c r="G153" s="218"/>
      <c r="H153" s="221">
        <v>124.51</v>
      </c>
      <c r="I153" s="222"/>
      <c r="J153" s="218"/>
      <c r="K153" s="218"/>
      <c r="L153" s="223"/>
      <c r="M153" s="224"/>
      <c r="N153" s="225"/>
      <c r="O153" s="225"/>
      <c r="P153" s="225"/>
      <c r="Q153" s="225"/>
      <c r="R153" s="225"/>
      <c r="S153" s="225"/>
      <c r="T153" s="226"/>
      <c r="AT153" s="227" t="s">
        <v>175</v>
      </c>
      <c r="AU153" s="227" t="s">
        <v>87</v>
      </c>
      <c r="AV153" s="14" t="s">
        <v>148</v>
      </c>
      <c r="AW153" s="14" t="s">
        <v>34</v>
      </c>
      <c r="AX153" s="14" t="s">
        <v>85</v>
      </c>
      <c r="AY153" s="227" t="s">
        <v>149</v>
      </c>
    </row>
    <row r="154" spans="1:65" s="2" customFormat="1" ht="16.5" customHeight="1">
      <c r="A154" s="34"/>
      <c r="B154" s="35"/>
      <c r="C154" s="185" t="s">
        <v>181</v>
      </c>
      <c r="D154" s="185" t="s">
        <v>150</v>
      </c>
      <c r="E154" s="186" t="s">
        <v>628</v>
      </c>
      <c r="F154" s="187" t="s">
        <v>629</v>
      </c>
      <c r="G154" s="188" t="s">
        <v>225</v>
      </c>
      <c r="H154" s="189">
        <v>1169.5999999999999</v>
      </c>
      <c r="I154" s="190"/>
      <c r="J154" s="191">
        <f>ROUND(I154*H154,2)</f>
        <v>0</v>
      </c>
      <c r="K154" s="192"/>
      <c r="L154" s="39"/>
      <c r="M154" s="193" t="s">
        <v>1</v>
      </c>
      <c r="N154" s="194" t="s">
        <v>42</v>
      </c>
      <c r="O154" s="71"/>
      <c r="P154" s="195">
        <f>O154*H154</f>
        <v>0</v>
      </c>
      <c r="Q154" s="195">
        <v>0</v>
      </c>
      <c r="R154" s="195">
        <f>Q154*H154</f>
        <v>0</v>
      </c>
      <c r="S154" s="195">
        <v>0</v>
      </c>
      <c r="T154" s="196">
        <f>S154*H154</f>
        <v>0</v>
      </c>
      <c r="U154" s="34"/>
      <c r="V154" s="34"/>
      <c r="W154" s="34"/>
      <c r="X154" s="34"/>
      <c r="Y154" s="34"/>
      <c r="Z154" s="34"/>
      <c r="AA154" s="34"/>
      <c r="AB154" s="34"/>
      <c r="AC154" s="34"/>
      <c r="AD154" s="34"/>
      <c r="AE154" s="34"/>
      <c r="AR154" s="197" t="s">
        <v>148</v>
      </c>
      <c r="AT154" s="197" t="s">
        <v>150</v>
      </c>
      <c r="AU154" s="197" t="s">
        <v>87</v>
      </c>
      <c r="AY154" s="17" t="s">
        <v>149</v>
      </c>
      <c r="BE154" s="198">
        <f>IF(N154="základní",J154,0)</f>
        <v>0</v>
      </c>
      <c r="BF154" s="198">
        <f>IF(N154="snížená",J154,0)</f>
        <v>0</v>
      </c>
      <c r="BG154" s="198">
        <f>IF(N154="zákl. přenesená",J154,0)</f>
        <v>0</v>
      </c>
      <c r="BH154" s="198">
        <f>IF(N154="sníž. přenesená",J154,0)</f>
        <v>0</v>
      </c>
      <c r="BI154" s="198">
        <f>IF(N154="nulová",J154,0)</f>
        <v>0</v>
      </c>
      <c r="BJ154" s="17" t="s">
        <v>85</v>
      </c>
      <c r="BK154" s="198">
        <f>ROUND(I154*H154,2)</f>
        <v>0</v>
      </c>
      <c r="BL154" s="17" t="s">
        <v>148</v>
      </c>
      <c r="BM154" s="197" t="s">
        <v>630</v>
      </c>
    </row>
    <row r="155" spans="1:65" s="13" customFormat="1" ht="22.5">
      <c r="B155" s="206"/>
      <c r="C155" s="207"/>
      <c r="D155" s="199" t="s">
        <v>175</v>
      </c>
      <c r="E155" s="208" t="s">
        <v>1</v>
      </c>
      <c r="F155" s="209" t="s">
        <v>631</v>
      </c>
      <c r="G155" s="207"/>
      <c r="H155" s="210">
        <v>452.9</v>
      </c>
      <c r="I155" s="211"/>
      <c r="J155" s="207"/>
      <c r="K155" s="207"/>
      <c r="L155" s="212"/>
      <c r="M155" s="213"/>
      <c r="N155" s="214"/>
      <c r="O155" s="214"/>
      <c r="P155" s="214"/>
      <c r="Q155" s="214"/>
      <c r="R155" s="214"/>
      <c r="S155" s="214"/>
      <c r="T155" s="215"/>
      <c r="AT155" s="216" t="s">
        <v>175</v>
      </c>
      <c r="AU155" s="216" t="s">
        <v>87</v>
      </c>
      <c r="AV155" s="13" t="s">
        <v>87</v>
      </c>
      <c r="AW155" s="13" t="s">
        <v>34</v>
      </c>
      <c r="AX155" s="13" t="s">
        <v>77</v>
      </c>
      <c r="AY155" s="216" t="s">
        <v>149</v>
      </c>
    </row>
    <row r="156" spans="1:65" s="13" customFormat="1" ht="11.25">
      <c r="B156" s="206"/>
      <c r="C156" s="207"/>
      <c r="D156" s="199" t="s">
        <v>175</v>
      </c>
      <c r="E156" s="208" t="s">
        <v>1</v>
      </c>
      <c r="F156" s="209" t="s">
        <v>632</v>
      </c>
      <c r="G156" s="207"/>
      <c r="H156" s="210">
        <v>268</v>
      </c>
      <c r="I156" s="211"/>
      <c r="J156" s="207"/>
      <c r="K156" s="207"/>
      <c r="L156" s="212"/>
      <c r="M156" s="213"/>
      <c r="N156" s="214"/>
      <c r="O156" s="214"/>
      <c r="P156" s="214"/>
      <c r="Q156" s="214"/>
      <c r="R156" s="214"/>
      <c r="S156" s="214"/>
      <c r="T156" s="215"/>
      <c r="AT156" s="216" t="s">
        <v>175</v>
      </c>
      <c r="AU156" s="216" t="s">
        <v>87</v>
      </c>
      <c r="AV156" s="13" t="s">
        <v>87</v>
      </c>
      <c r="AW156" s="13" t="s">
        <v>34</v>
      </c>
      <c r="AX156" s="13" t="s">
        <v>77</v>
      </c>
      <c r="AY156" s="216" t="s">
        <v>149</v>
      </c>
    </row>
    <row r="157" spans="1:65" s="13" customFormat="1" ht="22.5">
      <c r="B157" s="206"/>
      <c r="C157" s="207"/>
      <c r="D157" s="199" t="s">
        <v>175</v>
      </c>
      <c r="E157" s="208" t="s">
        <v>1</v>
      </c>
      <c r="F157" s="209" t="s">
        <v>633</v>
      </c>
      <c r="G157" s="207"/>
      <c r="H157" s="210">
        <v>388.7</v>
      </c>
      <c r="I157" s="211"/>
      <c r="J157" s="207"/>
      <c r="K157" s="207"/>
      <c r="L157" s="212"/>
      <c r="M157" s="213"/>
      <c r="N157" s="214"/>
      <c r="O157" s="214"/>
      <c r="P157" s="214"/>
      <c r="Q157" s="214"/>
      <c r="R157" s="214"/>
      <c r="S157" s="214"/>
      <c r="T157" s="215"/>
      <c r="AT157" s="216" t="s">
        <v>175</v>
      </c>
      <c r="AU157" s="216" t="s">
        <v>87</v>
      </c>
      <c r="AV157" s="13" t="s">
        <v>87</v>
      </c>
      <c r="AW157" s="13" t="s">
        <v>34</v>
      </c>
      <c r="AX157" s="13" t="s">
        <v>77</v>
      </c>
      <c r="AY157" s="216" t="s">
        <v>149</v>
      </c>
    </row>
    <row r="158" spans="1:65" s="13" customFormat="1" ht="11.25">
      <c r="B158" s="206"/>
      <c r="C158" s="207"/>
      <c r="D158" s="199" t="s">
        <v>175</v>
      </c>
      <c r="E158" s="208" t="s">
        <v>1</v>
      </c>
      <c r="F158" s="209" t="s">
        <v>634</v>
      </c>
      <c r="G158" s="207"/>
      <c r="H158" s="210">
        <v>60</v>
      </c>
      <c r="I158" s="211"/>
      <c r="J158" s="207"/>
      <c r="K158" s="207"/>
      <c r="L158" s="212"/>
      <c r="M158" s="213"/>
      <c r="N158" s="214"/>
      <c r="O158" s="214"/>
      <c r="P158" s="214"/>
      <c r="Q158" s="214"/>
      <c r="R158" s="214"/>
      <c r="S158" s="214"/>
      <c r="T158" s="215"/>
      <c r="AT158" s="216" t="s">
        <v>175</v>
      </c>
      <c r="AU158" s="216" t="s">
        <v>87</v>
      </c>
      <c r="AV158" s="13" t="s">
        <v>87</v>
      </c>
      <c r="AW158" s="13" t="s">
        <v>34</v>
      </c>
      <c r="AX158" s="13" t="s">
        <v>77</v>
      </c>
      <c r="AY158" s="216" t="s">
        <v>149</v>
      </c>
    </row>
    <row r="159" spans="1:65" s="14" customFormat="1" ht="11.25">
      <c r="B159" s="217"/>
      <c r="C159" s="218"/>
      <c r="D159" s="199" t="s">
        <v>175</v>
      </c>
      <c r="E159" s="219" t="s">
        <v>1</v>
      </c>
      <c r="F159" s="220" t="s">
        <v>221</v>
      </c>
      <c r="G159" s="218"/>
      <c r="H159" s="221">
        <v>1169.5999999999999</v>
      </c>
      <c r="I159" s="222"/>
      <c r="J159" s="218"/>
      <c r="K159" s="218"/>
      <c r="L159" s="223"/>
      <c r="M159" s="224"/>
      <c r="N159" s="225"/>
      <c r="O159" s="225"/>
      <c r="P159" s="225"/>
      <c r="Q159" s="225"/>
      <c r="R159" s="225"/>
      <c r="S159" s="225"/>
      <c r="T159" s="226"/>
      <c r="AT159" s="227" t="s">
        <v>175</v>
      </c>
      <c r="AU159" s="227" t="s">
        <v>87</v>
      </c>
      <c r="AV159" s="14" t="s">
        <v>148</v>
      </c>
      <c r="AW159" s="14" t="s">
        <v>34</v>
      </c>
      <c r="AX159" s="14" t="s">
        <v>85</v>
      </c>
      <c r="AY159" s="227" t="s">
        <v>149</v>
      </c>
    </row>
    <row r="160" spans="1:65" s="2" customFormat="1" ht="21.75" customHeight="1">
      <c r="A160" s="34"/>
      <c r="B160" s="35"/>
      <c r="C160" s="185" t="s">
        <v>189</v>
      </c>
      <c r="D160" s="185" t="s">
        <v>150</v>
      </c>
      <c r="E160" s="186" t="s">
        <v>635</v>
      </c>
      <c r="F160" s="187" t="s">
        <v>636</v>
      </c>
      <c r="G160" s="188" t="s">
        <v>225</v>
      </c>
      <c r="H160" s="189">
        <v>1169.5999999999999</v>
      </c>
      <c r="I160" s="190"/>
      <c r="J160" s="191">
        <f>ROUND(I160*H160,2)</f>
        <v>0</v>
      </c>
      <c r="K160" s="192"/>
      <c r="L160" s="39"/>
      <c r="M160" s="193" t="s">
        <v>1</v>
      </c>
      <c r="N160" s="194" t="s">
        <v>42</v>
      </c>
      <c r="O160" s="71"/>
      <c r="P160" s="195">
        <f>O160*H160</f>
        <v>0</v>
      </c>
      <c r="Q160" s="195">
        <v>2.5999999999999998E-4</v>
      </c>
      <c r="R160" s="195">
        <f>Q160*H160</f>
        <v>0.30409599999999998</v>
      </c>
      <c r="S160" s="195">
        <v>0</v>
      </c>
      <c r="T160" s="196">
        <f>S160*H160</f>
        <v>0</v>
      </c>
      <c r="U160" s="34"/>
      <c r="V160" s="34"/>
      <c r="W160" s="34"/>
      <c r="X160" s="34"/>
      <c r="Y160" s="34"/>
      <c r="Z160" s="34"/>
      <c r="AA160" s="34"/>
      <c r="AB160" s="34"/>
      <c r="AC160" s="34"/>
      <c r="AD160" s="34"/>
      <c r="AE160" s="34"/>
      <c r="AR160" s="197" t="s">
        <v>148</v>
      </c>
      <c r="AT160" s="197" t="s">
        <v>150</v>
      </c>
      <c r="AU160" s="197" t="s">
        <v>87</v>
      </c>
      <c r="AY160" s="17" t="s">
        <v>149</v>
      </c>
      <c r="BE160" s="198">
        <f>IF(N160="základní",J160,0)</f>
        <v>0</v>
      </c>
      <c r="BF160" s="198">
        <f>IF(N160="snížená",J160,0)</f>
        <v>0</v>
      </c>
      <c r="BG160" s="198">
        <f>IF(N160="zákl. přenesená",J160,0)</f>
        <v>0</v>
      </c>
      <c r="BH160" s="198">
        <f>IF(N160="sníž. přenesená",J160,0)</f>
        <v>0</v>
      </c>
      <c r="BI160" s="198">
        <f>IF(N160="nulová",J160,0)</f>
        <v>0</v>
      </c>
      <c r="BJ160" s="17" t="s">
        <v>85</v>
      </c>
      <c r="BK160" s="198">
        <f>ROUND(I160*H160,2)</f>
        <v>0</v>
      </c>
      <c r="BL160" s="17" t="s">
        <v>148</v>
      </c>
      <c r="BM160" s="197" t="s">
        <v>637</v>
      </c>
    </row>
    <row r="161" spans="1:65" s="2" customFormat="1" ht="21.75" customHeight="1">
      <c r="A161" s="34"/>
      <c r="B161" s="35"/>
      <c r="C161" s="185" t="s">
        <v>194</v>
      </c>
      <c r="D161" s="185" t="s">
        <v>150</v>
      </c>
      <c r="E161" s="186" t="s">
        <v>638</v>
      </c>
      <c r="F161" s="187" t="s">
        <v>639</v>
      </c>
      <c r="G161" s="188" t="s">
        <v>225</v>
      </c>
      <c r="H161" s="189">
        <v>1169.5999999999999</v>
      </c>
      <c r="I161" s="190"/>
      <c r="J161" s="191">
        <f>ROUND(I161*H161,2)</f>
        <v>0</v>
      </c>
      <c r="K161" s="192"/>
      <c r="L161" s="39"/>
      <c r="M161" s="193" t="s">
        <v>1</v>
      </c>
      <c r="N161" s="194" t="s">
        <v>42</v>
      </c>
      <c r="O161" s="71"/>
      <c r="P161" s="195">
        <f>O161*H161</f>
        <v>0</v>
      </c>
      <c r="Q161" s="195">
        <v>3.0380000000000001E-2</v>
      </c>
      <c r="R161" s="195">
        <f>Q161*H161</f>
        <v>35.532447999999995</v>
      </c>
      <c r="S161" s="195">
        <v>0</v>
      </c>
      <c r="T161" s="196">
        <f>S161*H161</f>
        <v>0</v>
      </c>
      <c r="U161" s="34"/>
      <c r="V161" s="34"/>
      <c r="W161" s="34"/>
      <c r="X161" s="34"/>
      <c r="Y161" s="34"/>
      <c r="Z161" s="34"/>
      <c r="AA161" s="34"/>
      <c r="AB161" s="34"/>
      <c r="AC161" s="34"/>
      <c r="AD161" s="34"/>
      <c r="AE161" s="34"/>
      <c r="AR161" s="197" t="s">
        <v>148</v>
      </c>
      <c r="AT161" s="197" t="s">
        <v>150</v>
      </c>
      <c r="AU161" s="197" t="s">
        <v>87</v>
      </c>
      <c r="AY161" s="17" t="s">
        <v>149</v>
      </c>
      <c r="BE161" s="198">
        <f>IF(N161="základní",J161,0)</f>
        <v>0</v>
      </c>
      <c r="BF161" s="198">
        <f>IF(N161="snížená",J161,0)</f>
        <v>0</v>
      </c>
      <c r="BG161" s="198">
        <f>IF(N161="zákl. přenesená",J161,0)</f>
        <v>0</v>
      </c>
      <c r="BH161" s="198">
        <f>IF(N161="sníž. přenesená",J161,0)</f>
        <v>0</v>
      </c>
      <c r="BI161" s="198">
        <f>IF(N161="nulová",J161,0)</f>
        <v>0</v>
      </c>
      <c r="BJ161" s="17" t="s">
        <v>85</v>
      </c>
      <c r="BK161" s="198">
        <f>ROUND(I161*H161,2)</f>
        <v>0</v>
      </c>
      <c r="BL161" s="17" t="s">
        <v>148</v>
      </c>
      <c r="BM161" s="197" t="s">
        <v>640</v>
      </c>
    </row>
    <row r="162" spans="1:65" s="2" customFormat="1" ht="21.75" customHeight="1">
      <c r="A162" s="34"/>
      <c r="B162" s="35"/>
      <c r="C162" s="185" t="s">
        <v>199</v>
      </c>
      <c r="D162" s="185" t="s">
        <v>150</v>
      </c>
      <c r="E162" s="186" t="s">
        <v>641</v>
      </c>
      <c r="F162" s="187" t="s">
        <v>642</v>
      </c>
      <c r="G162" s="188" t="s">
        <v>225</v>
      </c>
      <c r="H162" s="189">
        <v>1169.5999999999999</v>
      </c>
      <c r="I162" s="190"/>
      <c r="J162" s="191">
        <f>ROUND(I162*H162,2)</f>
        <v>0</v>
      </c>
      <c r="K162" s="192"/>
      <c r="L162" s="39"/>
      <c r="M162" s="193" t="s">
        <v>1</v>
      </c>
      <c r="N162" s="194" t="s">
        <v>42</v>
      </c>
      <c r="O162" s="71"/>
      <c r="P162" s="195">
        <f>O162*H162</f>
        <v>0</v>
      </c>
      <c r="Q162" s="195">
        <v>2.0480000000000002E-2</v>
      </c>
      <c r="R162" s="195">
        <f>Q162*H162</f>
        <v>23.953408</v>
      </c>
      <c r="S162" s="195">
        <v>0</v>
      </c>
      <c r="T162" s="196">
        <f>S162*H162</f>
        <v>0</v>
      </c>
      <c r="U162" s="34"/>
      <c r="V162" s="34"/>
      <c r="W162" s="34"/>
      <c r="X162" s="34"/>
      <c r="Y162" s="34"/>
      <c r="Z162" s="34"/>
      <c r="AA162" s="34"/>
      <c r="AB162" s="34"/>
      <c r="AC162" s="34"/>
      <c r="AD162" s="34"/>
      <c r="AE162" s="34"/>
      <c r="AR162" s="197" t="s">
        <v>148</v>
      </c>
      <c r="AT162" s="197" t="s">
        <v>150</v>
      </c>
      <c r="AU162" s="197" t="s">
        <v>87</v>
      </c>
      <c r="AY162" s="17" t="s">
        <v>149</v>
      </c>
      <c r="BE162" s="198">
        <f>IF(N162="základní",J162,0)</f>
        <v>0</v>
      </c>
      <c r="BF162" s="198">
        <f>IF(N162="snížená",J162,0)</f>
        <v>0</v>
      </c>
      <c r="BG162" s="198">
        <f>IF(N162="zákl. přenesená",J162,0)</f>
        <v>0</v>
      </c>
      <c r="BH162" s="198">
        <f>IF(N162="sníž. přenesená",J162,0)</f>
        <v>0</v>
      </c>
      <c r="BI162" s="198">
        <f>IF(N162="nulová",J162,0)</f>
        <v>0</v>
      </c>
      <c r="BJ162" s="17" t="s">
        <v>85</v>
      </c>
      <c r="BK162" s="198">
        <f>ROUND(I162*H162,2)</f>
        <v>0</v>
      </c>
      <c r="BL162" s="17" t="s">
        <v>148</v>
      </c>
      <c r="BM162" s="197" t="s">
        <v>643</v>
      </c>
    </row>
    <row r="163" spans="1:65" s="2" customFormat="1" ht="21.75" customHeight="1">
      <c r="A163" s="34"/>
      <c r="B163" s="35"/>
      <c r="C163" s="185" t="s">
        <v>187</v>
      </c>
      <c r="D163" s="185" t="s">
        <v>150</v>
      </c>
      <c r="E163" s="186" t="s">
        <v>644</v>
      </c>
      <c r="F163" s="187" t="s">
        <v>645</v>
      </c>
      <c r="G163" s="188" t="s">
        <v>225</v>
      </c>
      <c r="H163" s="189">
        <v>1169.5999999999999</v>
      </c>
      <c r="I163" s="190"/>
      <c r="J163" s="191">
        <f>ROUND(I163*H163,2)</f>
        <v>0</v>
      </c>
      <c r="K163" s="192"/>
      <c r="L163" s="39"/>
      <c r="M163" s="193" t="s">
        <v>1</v>
      </c>
      <c r="N163" s="194" t="s">
        <v>42</v>
      </c>
      <c r="O163" s="71"/>
      <c r="P163" s="195">
        <f>O163*H163</f>
        <v>0</v>
      </c>
      <c r="Q163" s="195">
        <v>4.3800000000000002E-3</v>
      </c>
      <c r="R163" s="195">
        <f>Q163*H163</f>
        <v>5.1228480000000003</v>
      </c>
      <c r="S163" s="195">
        <v>0</v>
      </c>
      <c r="T163" s="196">
        <f>S163*H163</f>
        <v>0</v>
      </c>
      <c r="U163" s="34"/>
      <c r="V163" s="34"/>
      <c r="W163" s="34"/>
      <c r="X163" s="34"/>
      <c r="Y163" s="34"/>
      <c r="Z163" s="34"/>
      <c r="AA163" s="34"/>
      <c r="AB163" s="34"/>
      <c r="AC163" s="34"/>
      <c r="AD163" s="34"/>
      <c r="AE163" s="34"/>
      <c r="AR163" s="197" t="s">
        <v>148</v>
      </c>
      <c r="AT163" s="197" t="s">
        <v>150</v>
      </c>
      <c r="AU163" s="197" t="s">
        <v>87</v>
      </c>
      <c r="AY163" s="17" t="s">
        <v>149</v>
      </c>
      <c r="BE163" s="198">
        <f>IF(N163="základní",J163,0)</f>
        <v>0</v>
      </c>
      <c r="BF163" s="198">
        <f>IF(N163="snížená",J163,0)</f>
        <v>0</v>
      </c>
      <c r="BG163" s="198">
        <f>IF(N163="zákl. přenesená",J163,0)</f>
        <v>0</v>
      </c>
      <c r="BH163" s="198">
        <f>IF(N163="sníž. přenesená",J163,0)</f>
        <v>0</v>
      </c>
      <c r="BI163" s="198">
        <f>IF(N163="nulová",J163,0)</f>
        <v>0</v>
      </c>
      <c r="BJ163" s="17" t="s">
        <v>85</v>
      </c>
      <c r="BK163" s="198">
        <f>ROUND(I163*H163,2)</f>
        <v>0</v>
      </c>
      <c r="BL163" s="17" t="s">
        <v>148</v>
      </c>
      <c r="BM163" s="197" t="s">
        <v>646</v>
      </c>
    </row>
    <row r="164" spans="1:65" s="2" customFormat="1" ht="33" customHeight="1">
      <c r="A164" s="34"/>
      <c r="B164" s="35"/>
      <c r="C164" s="185" t="s">
        <v>209</v>
      </c>
      <c r="D164" s="185" t="s">
        <v>150</v>
      </c>
      <c r="E164" s="186" t="s">
        <v>647</v>
      </c>
      <c r="F164" s="187" t="s">
        <v>648</v>
      </c>
      <c r="G164" s="188" t="s">
        <v>202</v>
      </c>
      <c r="H164" s="189">
        <v>241.31</v>
      </c>
      <c r="I164" s="190"/>
      <c r="J164" s="191">
        <f>ROUND(I164*H164,2)</f>
        <v>0</v>
      </c>
      <c r="K164" s="192"/>
      <c r="L164" s="39"/>
      <c r="M164" s="193" t="s">
        <v>1</v>
      </c>
      <c r="N164" s="194" t="s">
        <v>42</v>
      </c>
      <c r="O164" s="71"/>
      <c r="P164" s="195">
        <f>O164*H164</f>
        <v>0</v>
      </c>
      <c r="Q164" s="195">
        <v>1.7600000000000001E-3</v>
      </c>
      <c r="R164" s="195">
        <f>Q164*H164</f>
        <v>0.42470560000000002</v>
      </c>
      <c r="S164" s="195">
        <v>0</v>
      </c>
      <c r="T164" s="196">
        <f>S164*H164</f>
        <v>0</v>
      </c>
      <c r="U164" s="34"/>
      <c r="V164" s="34"/>
      <c r="W164" s="34"/>
      <c r="X164" s="34"/>
      <c r="Y164" s="34"/>
      <c r="Z164" s="34"/>
      <c r="AA164" s="34"/>
      <c r="AB164" s="34"/>
      <c r="AC164" s="34"/>
      <c r="AD164" s="34"/>
      <c r="AE164" s="34"/>
      <c r="AR164" s="197" t="s">
        <v>148</v>
      </c>
      <c r="AT164" s="197" t="s">
        <v>150</v>
      </c>
      <c r="AU164" s="197" t="s">
        <v>87</v>
      </c>
      <c r="AY164" s="17" t="s">
        <v>149</v>
      </c>
      <c r="BE164" s="198">
        <f>IF(N164="základní",J164,0)</f>
        <v>0</v>
      </c>
      <c r="BF164" s="198">
        <f>IF(N164="snížená",J164,0)</f>
        <v>0</v>
      </c>
      <c r="BG164" s="198">
        <f>IF(N164="zákl. přenesená",J164,0)</f>
        <v>0</v>
      </c>
      <c r="BH164" s="198">
        <f>IF(N164="sníž. přenesená",J164,0)</f>
        <v>0</v>
      </c>
      <c r="BI164" s="198">
        <f>IF(N164="nulová",J164,0)</f>
        <v>0</v>
      </c>
      <c r="BJ164" s="17" t="s">
        <v>85</v>
      </c>
      <c r="BK164" s="198">
        <f>ROUND(I164*H164,2)</f>
        <v>0</v>
      </c>
      <c r="BL164" s="17" t="s">
        <v>148</v>
      </c>
      <c r="BM164" s="197" t="s">
        <v>649</v>
      </c>
    </row>
    <row r="165" spans="1:65" s="2" customFormat="1" ht="29.25">
      <c r="A165" s="34"/>
      <c r="B165" s="35"/>
      <c r="C165" s="36"/>
      <c r="D165" s="199" t="s">
        <v>154</v>
      </c>
      <c r="E165" s="36"/>
      <c r="F165" s="200" t="s">
        <v>650</v>
      </c>
      <c r="G165" s="36"/>
      <c r="H165" s="36"/>
      <c r="I165" s="201"/>
      <c r="J165" s="36"/>
      <c r="K165" s="36"/>
      <c r="L165" s="39"/>
      <c r="M165" s="202"/>
      <c r="N165" s="203"/>
      <c r="O165" s="71"/>
      <c r="P165" s="71"/>
      <c r="Q165" s="71"/>
      <c r="R165" s="71"/>
      <c r="S165" s="71"/>
      <c r="T165" s="72"/>
      <c r="U165" s="34"/>
      <c r="V165" s="34"/>
      <c r="W165" s="34"/>
      <c r="X165" s="34"/>
      <c r="Y165" s="34"/>
      <c r="Z165" s="34"/>
      <c r="AA165" s="34"/>
      <c r="AB165" s="34"/>
      <c r="AC165" s="34"/>
      <c r="AD165" s="34"/>
      <c r="AE165" s="34"/>
      <c r="AT165" s="17" t="s">
        <v>154</v>
      </c>
      <c r="AU165" s="17" t="s">
        <v>87</v>
      </c>
    </row>
    <row r="166" spans="1:65" s="13" customFormat="1" ht="11.25">
      <c r="B166" s="206"/>
      <c r="C166" s="207"/>
      <c r="D166" s="199" t="s">
        <v>175</v>
      </c>
      <c r="E166" s="208" t="s">
        <v>1</v>
      </c>
      <c r="F166" s="209" t="s">
        <v>651</v>
      </c>
      <c r="G166" s="207"/>
      <c r="H166" s="210">
        <v>196</v>
      </c>
      <c r="I166" s="211"/>
      <c r="J166" s="207"/>
      <c r="K166" s="207"/>
      <c r="L166" s="212"/>
      <c r="M166" s="213"/>
      <c r="N166" s="214"/>
      <c r="O166" s="214"/>
      <c r="P166" s="214"/>
      <c r="Q166" s="214"/>
      <c r="R166" s="214"/>
      <c r="S166" s="214"/>
      <c r="T166" s="215"/>
      <c r="AT166" s="216" t="s">
        <v>175</v>
      </c>
      <c r="AU166" s="216" t="s">
        <v>87</v>
      </c>
      <c r="AV166" s="13" t="s">
        <v>87</v>
      </c>
      <c r="AW166" s="13" t="s">
        <v>34</v>
      </c>
      <c r="AX166" s="13" t="s">
        <v>77</v>
      </c>
      <c r="AY166" s="216" t="s">
        <v>149</v>
      </c>
    </row>
    <row r="167" spans="1:65" s="13" customFormat="1" ht="11.25">
      <c r="B167" s="206"/>
      <c r="C167" s="207"/>
      <c r="D167" s="199" t="s">
        <v>175</v>
      </c>
      <c r="E167" s="208" t="s">
        <v>1</v>
      </c>
      <c r="F167" s="209" t="s">
        <v>652</v>
      </c>
      <c r="G167" s="207"/>
      <c r="H167" s="210">
        <v>4.71</v>
      </c>
      <c r="I167" s="211"/>
      <c r="J167" s="207"/>
      <c r="K167" s="207"/>
      <c r="L167" s="212"/>
      <c r="M167" s="213"/>
      <c r="N167" s="214"/>
      <c r="O167" s="214"/>
      <c r="P167" s="214"/>
      <c r="Q167" s="214"/>
      <c r="R167" s="214"/>
      <c r="S167" s="214"/>
      <c r="T167" s="215"/>
      <c r="AT167" s="216" t="s">
        <v>175</v>
      </c>
      <c r="AU167" s="216" t="s">
        <v>87</v>
      </c>
      <c r="AV167" s="13" t="s">
        <v>87</v>
      </c>
      <c r="AW167" s="13" t="s">
        <v>34</v>
      </c>
      <c r="AX167" s="13" t="s">
        <v>77</v>
      </c>
      <c r="AY167" s="216" t="s">
        <v>149</v>
      </c>
    </row>
    <row r="168" spans="1:65" s="13" customFormat="1" ht="11.25">
      <c r="B168" s="206"/>
      <c r="C168" s="207"/>
      <c r="D168" s="199" t="s">
        <v>175</v>
      </c>
      <c r="E168" s="208" t="s">
        <v>1</v>
      </c>
      <c r="F168" s="209" t="s">
        <v>653</v>
      </c>
      <c r="G168" s="207"/>
      <c r="H168" s="210">
        <v>40.6</v>
      </c>
      <c r="I168" s="211"/>
      <c r="J168" s="207"/>
      <c r="K168" s="207"/>
      <c r="L168" s="212"/>
      <c r="M168" s="213"/>
      <c r="N168" s="214"/>
      <c r="O168" s="214"/>
      <c r="P168" s="214"/>
      <c r="Q168" s="214"/>
      <c r="R168" s="214"/>
      <c r="S168" s="214"/>
      <c r="T168" s="215"/>
      <c r="AT168" s="216" t="s">
        <v>175</v>
      </c>
      <c r="AU168" s="216" t="s">
        <v>87</v>
      </c>
      <c r="AV168" s="13" t="s">
        <v>87</v>
      </c>
      <c r="AW168" s="13" t="s">
        <v>34</v>
      </c>
      <c r="AX168" s="13" t="s">
        <v>77</v>
      </c>
      <c r="AY168" s="216" t="s">
        <v>149</v>
      </c>
    </row>
    <row r="169" spans="1:65" s="14" customFormat="1" ht="11.25">
      <c r="B169" s="217"/>
      <c r="C169" s="218"/>
      <c r="D169" s="199" t="s">
        <v>175</v>
      </c>
      <c r="E169" s="219" t="s">
        <v>1</v>
      </c>
      <c r="F169" s="220" t="s">
        <v>221</v>
      </c>
      <c r="G169" s="218"/>
      <c r="H169" s="221">
        <v>241.31</v>
      </c>
      <c r="I169" s="222"/>
      <c r="J169" s="218"/>
      <c r="K169" s="218"/>
      <c r="L169" s="223"/>
      <c r="M169" s="224"/>
      <c r="N169" s="225"/>
      <c r="O169" s="225"/>
      <c r="P169" s="225"/>
      <c r="Q169" s="225"/>
      <c r="R169" s="225"/>
      <c r="S169" s="225"/>
      <c r="T169" s="226"/>
      <c r="AT169" s="227" t="s">
        <v>175</v>
      </c>
      <c r="AU169" s="227" t="s">
        <v>87</v>
      </c>
      <c r="AV169" s="14" t="s">
        <v>148</v>
      </c>
      <c r="AW169" s="14" t="s">
        <v>34</v>
      </c>
      <c r="AX169" s="14" t="s">
        <v>85</v>
      </c>
      <c r="AY169" s="227" t="s">
        <v>149</v>
      </c>
    </row>
    <row r="170" spans="1:65" s="2" customFormat="1" ht="33" customHeight="1">
      <c r="A170" s="34"/>
      <c r="B170" s="35"/>
      <c r="C170" s="185" t="s">
        <v>214</v>
      </c>
      <c r="D170" s="185" t="s">
        <v>150</v>
      </c>
      <c r="E170" s="186" t="s">
        <v>654</v>
      </c>
      <c r="F170" s="187" t="s">
        <v>655</v>
      </c>
      <c r="G170" s="188" t="s">
        <v>202</v>
      </c>
      <c r="H170" s="189">
        <v>79.5</v>
      </c>
      <c r="I170" s="190"/>
      <c r="J170" s="191">
        <f>ROUND(I170*H170,2)</f>
        <v>0</v>
      </c>
      <c r="K170" s="192"/>
      <c r="L170" s="39"/>
      <c r="M170" s="193" t="s">
        <v>1</v>
      </c>
      <c r="N170" s="194" t="s">
        <v>42</v>
      </c>
      <c r="O170" s="71"/>
      <c r="P170" s="195">
        <f>O170*H170</f>
        <v>0</v>
      </c>
      <c r="Q170" s="195">
        <v>3.3899999999999998E-3</v>
      </c>
      <c r="R170" s="195">
        <f>Q170*H170</f>
        <v>0.26950499999999999</v>
      </c>
      <c r="S170" s="195">
        <v>0</v>
      </c>
      <c r="T170" s="196">
        <f>S170*H170</f>
        <v>0</v>
      </c>
      <c r="U170" s="34"/>
      <c r="V170" s="34"/>
      <c r="W170" s="34"/>
      <c r="X170" s="34"/>
      <c r="Y170" s="34"/>
      <c r="Z170" s="34"/>
      <c r="AA170" s="34"/>
      <c r="AB170" s="34"/>
      <c r="AC170" s="34"/>
      <c r="AD170" s="34"/>
      <c r="AE170" s="34"/>
      <c r="AR170" s="197" t="s">
        <v>148</v>
      </c>
      <c r="AT170" s="197" t="s">
        <v>150</v>
      </c>
      <c r="AU170" s="197" t="s">
        <v>87</v>
      </c>
      <c r="AY170" s="17" t="s">
        <v>149</v>
      </c>
      <c r="BE170" s="198">
        <f>IF(N170="základní",J170,0)</f>
        <v>0</v>
      </c>
      <c r="BF170" s="198">
        <f>IF(N170="snížená",J170,0)</f>
        <v>0</v>
      </c>
      <c r="BG170" s="198">
        <f>IF(N170="zákl. přenesená",J170,0)</f>
        <v>0</v>
      </c>
      <c r="BH170" s="198">
        <f>IF(N170="sníž. přenesená",J170,0)</f>
        <v>0</v>
      </c>
      <c r="BI170" s="198">
        <f>IF(N170="nulová",J170,0)</f>
        <v>0</v>
      </c>
      <c r="BJ170" s="17" t="s">
        <v>85</v>
      </c>
      <c r="BK170" s="198">
        <f>ROUND(I170*H170,2)</f>
        <v>0</v>
      </c>
      <c r="BL170" s="17" t="s">
        <v>148</v>
      </c>
      <c r="BM170" s="197" t="s">
        <v>656</v>
      </c>
    </row>
    <row r="171" spans="1:65" s="2" customFormat="1" ht="29.25">
      <c r="A171" s="34"/>
      <c r="B171" s="35"/>
      <c r="C171" s="36"/>
      <c r="D171" s="199" t="s">
        <v>154</v>
      </c>
      <c r="E171" s="36"/>
      <c r="F171" s="200" t="s">
        <v>650</v>
      </c>
      <c r="G171" s="36"/>
      <c r="H171" s="36"/>
      <c r="I171" s="201"/>
      <c r="J171" s="36"/>
      <c r="K171" s="36"/>
      <c r="L171" s="39"/>
      <c r="M171" s="202"/>
      <c r="N171" s="203"/>
      <c r="O171" s="71"/>
      <c r="P171" s="71"/>
      <c r="Q171" s="71"/>
      <c r="R171" s="71"/>
      <c r="S171" s="71"/>
      <c r="T171" s="72"/>
      <c r="U171" s="34"/>
      <c r="V171" s="34"/>
      <c r="W171" s="34"/>
      <c r="X171" s="34"/>
      <c r="Y171" s="34"/>
      <c r="Z171" s="34"/>
      <c r="AA171" s="34"/>
      <c r="AB171" s="34"/>
      <c r="AC171" s="34"/>
      <c r="AD171" s="34"/>
      <c r="AE171" s="34"/>
      <c r="AT171" s="17" t="s">
        <v>154</v>
      </c>
      <c r="AU171" s="17" t="s">
        <v>87</v>
      </c>
    </row>
    <row r="172" spans="1:65" s="13" customFormat="1" ht="11.25">
      <c r="B172" s="206"/>
      <c r="C172" s="207"/>
      <c r="D172" s="199" t="s">
        <v>175</v>
      </c>
      <c r="E172" s="208" t="s">
        <v>1</v>
      </c>
      <c r="F172" s="209" t="s">
        <v>657</v>
      </c>
      <c r="G172" s="207"/>
      <c r="H172" s="210">
        <v>69</v>
      </c>
      <c r="I172" s="211"/>
      <c r="J172" s="207"/>
      <c r="K172" s="207"/>
      <c r="L172" s="212"/>
      <c r="M172" s="213"/>
      <c r="N172" s="214"/>
      <c r="O172" s="214"/>
      <c r="P172" s="214"/>
      <c r="Q172" s="214"/>
      <c r="R172" s="214"/>
      <c r="S172" s="214"/>
      <c r="T172" s="215"/>
      <c r="AT172" s="216" t="s">
        <v>175</v>
      </c>
      <c r="AU172" s="216" t="s">
        <v>87</v>
      </c>
      <c r="AV172" s="13" t="s">
        <v>87</v>
      </c>
      <c r="AW172" s="13" t="s">
        <v>34</v>
      </c>
      <c r="AX172" s="13" t="s">
        <v>77</v>
      </c>
      <c r="AY172" s="216" t="s">
        <v>149</v>
      </c>
    </row>
    <row r="173" spans="1:65" s="13" customFormat="1" ht="11.25">
      <c r="B173" s="206"/>
      <c r="C173" s="207"/>
      <c r="D173" s="199" t="s">
        <v>175</v>
      </c>
      <c r="E173" s="208" t="s">
        <v>1</v>
      </c>
      <c r="F173" s="209" t="s">
        <v>658</v>
      </c>
      <c r="G173" s="207"/>
      <c r="H173" s="210">
        <v>10.5</v>
      </c>
      <c r="I173" s="211"/>
      <c r="J173" s="207"/>
      <c r="K173" s="207"/>
      <c r="L173" s="212"/>
      <c r="M173" s="213"/>
      <c r="N173" s="214"/>
      <c r="O173" s="214"/>
      <c r="P173" s="214"/>
      <c r="Q173" s="214"/>
      <c r="R173" s="214"/>
      <c r="S173" s="214"/>
      <c r="T173" s="215"/>
      <c r="AT173" s="216" t="s">
        <v>175</v>
      </c>
      <c r="AU173" s="216" t="s">
        <v>87</v>
      </c>
      <c r="AV173" s="13" t="s">
        <v>87</v>
      </c>
      <c r="AW173" s="13" t="s">
        <v>34</v>
      </c>
      <c r="AX173" s="13" t="s">
        <v>77</v>
      </c>
      <c r="AY173" s="216" t="s">
        <v>149</v>
      </c>
    </row>
    <row r="174" spans="1:65" s="14" customFormat="1" ht="11.25">
      <c r="B174" s="217"/>
      <c r="C174" s="218"/>
      <c r="D174" s="199" t="s">
        <v>175</v>
      </c>
      <c r="E174" s="219" t="s">
        <v>1</v>
      </c>
      <c r="F174" s="220" t="s">
        <v>221</v>
      </c>
      <c r="G174" s="218"/>
      <c r="H174" s="221">
        <v>79.5</v>
      </c>
      <c r="I174" s="222"/>
      <c r="J174" s="218"/>
      <c r="K174" s="218"/>
      <c r="L174" s="223"/>
      <c r="M174" s="224"/>
      <c r="N174" s="225"/>
      <c r="O174" s="225"/>
      <c r="P174" s="225"/>
      <c r="Q174" s="225"/>
      <c r="R174" s="225"/>
      <c r="S174" s="225"/>
      <c r="T174" s="226"/>
      <c r="AT174" s="227" t="s">
        <v>175</v>
      </c>
      <c r="AU174" s="227" t="s">
        <v>87</v>
      </c>
      <c r="AV174" s="14" t="s">
        <v>148</v>
      </c>
      <c r="AW174" s="14" t="s">
        <v>34</v>
      </c>
      <c r="AX174" s="14" t="s">
        <v>85</v>
      </c>
      <c r="AY174" s="227" t="s">
        <v>149</v>
      </c>
    </row>
    <row r="175" spans="1:65" s="2" customFormat="1" ht="44.25" customHeight="1">
      <c r="A175" s="34"/>
      <c r="B175" s="35"/>
      <c r="C175" s="185" t="s">
        <v>222</v>
      </c>
      <c r="D175" s="185" t="s">
        <v>150</v>
      </c>
      <c r="E175" s="186" t="s">
        <v>659</v>
      </c>
      <c r="F175" s="187" t="s">
        <v>660</v>
      </c>
      <c r="G175" s="188" t="s">
        <v>202</v>
      </c>
      <c r="H175" s="189">
        <v>4.71</v>
      </c>
      <c r="I175" s="190"/>
      <c r="J175" s="191">
        <f>ROUND(I175*H175,2)</f>
        <v>0</v>
      </c>
      <c r="K175" s="192"/>
      <c r="L175" s="39"/>
      <c r="M175" s="193" t="s">
        <v>1</v>
      </c>
      <c r="N175" s="194" t="s">
        <v>42</v>
      </c>
      <c r="O175" s="71"/>
      <c r="P175" s="195">
        <f>O175*H175</f>
        <v>0</v>
      </c>
      <c r="Q175" s="195">
        <v>1.7600000000000001E-3</v>
      </c>
      <c r="R175" s="195">
        <f>Q175*H175</f>
        <v>8.2895999999999994E-3</v>
      </c>
      <c r="S175" s="195">
        <v>0</v>
      </c>
      <c r="T175" s="196">
        <f>S175*H175</f>
        <v>0</v>
      </c>
      <c r="U175" s="34"/>
      <c r="V175" s="34"/>
      <c r="W175" s="34"/>
      <c r="X175" s="34"/>
      <c r="Y175" s="34"/>
      <c r="Z175" s="34"/>
      <c r="AA175" s="34"/>
      <c r="AB175" s="34"/>
      <c r="AC175" s="34"/>
      <c r="AD175" s="34"/>
      <c r="AE175" s="34"/>
      <c r="AR175" s="197" t="s">
        <v>148</v>
      </c>
      <c r="AT175" s="197" t="s">
        <v>150</v>
      </c>
      <c r="AU175" s="197" t="s">
        <v>87</v>
      </c>
      <c r="AY175" s="17" t="s">
        <v>149</v>
      </c>
      <c r="BE175" s="198">
        <f>IF(N175="základní",J175,0)</f>
        <v>0</v>
      </c>
      <c r="BF175" s="198">
        <f>IF(N175="snížená",J175,0)</f>
        <v>0</v>
      </c>
      <c r="BG175" s="198">
        <f>IF(N175="zákl. přenesená",J175,0)</f>
        <v>0</v>
      </c>
      <c r="BH175" s="198">
        <f>IF(N175="sníž. přenesená",J175,0)</f>
        <v>0</v>
      </c>
      <c r="BI175" s="198">
        <f>IF(N175="nulová",J175,0)</f>
        <v>0</v>
      </c>
      <c r="BJ175" s="17" t="s">
        <v>85</v>
      </c>
      <c r="BK175" s="198">
        <f>ROUND(I175*H175,2)</f>
        <v>0</v>
      </c>
      <c r="BL175" s="17" t="s">
        <v>148</v>
      </c>
      <c r="BM175" s="197" t="s">
        <v>661</v>
      </c>
    </row>
    <row r="176" spans="1:65" s="2" customFormat="1" ht="21.75" customHeight="1">
      <c r="A176" s="34"/>
      <c r="B176" s="35"/>
      <c r="C176" s="228" t="s">
        <v>230</v>
      </c>
      <c r="D176" s="228" t="s">
        <v>156</v>
      </c>
      <c r="E176" s="229" t="s">
        <v>662</v>
      </c>
      <c r="F176" s="230" t="s">
        <v>663</v>
      </c>
      <c r="G176" s="231" t="s">
        <v>225</v>
      </c>
      <c r="H176" s="232">
        <v>60.046999999999997</v>
      </c>
      <c r="I176" s="233"/>
      <c r="J176" s="234">
        <f>ROUND(I176*H176,2)</f>
        <v>0</v>
      </c>
      <c r="K176" s="235"/>
      <c r="L176" s="236"/>
      <c r="M176" s="237" t="s">
        <v>1</v>
      </c>
      <c r="N176" s="238" t="s">
        <v>42</v>
      </c>
      <c r="O176" s="71"/>
      <c r="P176" s="195">
        <f>O176*H176</f>
        <v>0</v>
      </c>
      <c r="Q176" s="195">
        <v>7.5000000000000002E-4</v>
      </c>
      <c r="R176" s="195">
        <f>Q176*H176</f>
        <v>4.5035249999999999E-2</v>
      </c>
      <c r="S176" s="195">
        <v>0</v>
      </c>
      <c r="T176" s="196">
        <f>S176*H176</f>
        <v>0</v>
      </c>
      <c r="U176" s="34"/>
      <c r="V176" s="34"/>
      <c r="W176" s="34"/>
      <c r="X176" s="34"/>
      <c r="Y176" s="34"/>
      <c r="Z176" s="34"/>
      <c r="AA176" s="34"/>
      <c r="AB176" s="34"/>
      <c r="AC176" s="34"/>
      <c r="AD176" s="34"/>
      <c r="AE176" s="34"/>
      <c r="AR176" s="197" t="s">
        <v>199</v>
      </c>
      <c r="AT176" s="197" t="s">
        <v>156</v>
      </c>
      <c r="AU176" s="197" t="s">
        <v>87</v>
      </c>
      <c r="AY176" s="17" t="s">
        <v>149</v>
      </c>
      <c r="BE176" s="198">
        <f>IF(N176="základní",J176,0)</f>
        <v>0</v>
      </c>
      <c r="BF176" s="198">
        <f>IF(N176="snížená",J176,0)</f>
        <v>0</v>
      </c>
      <c r="BG176" s="198">
        <f>IF(N176="zákl. přenesená",J176,0)</f>
        <v>0</v>
      </c>
      <c r="BH176" s="198">
        <f>IF(N176="sníž. přenesená",J176,0)</f>
        <v>0</v>
      </c>
      <c r="BI176" s="198">
        <f>IF(N176="nulová",J176,0)</f>
        <v>0</v>
      </c>
      <c r="BJ176" s="17" t="s">
        <v>85</v>
      </c>
      <c r="BK176" s="198">
        <f>ROUND(I176*H176,2)</f>
        <v>0</v>
      </c>
      <c r="BL176" s="17" t="s">
        <v>148</v>
      </c>
      <c r="BM176" s="197" t="s">
        <v>664</v>
      </c>
    </row>
    <row r="177" spans="1:65" s="2" customFormat="1" ht="19.5">
      <c r="A177" s="34"/>
      <c r="B177" s="35"/>
      <c r="C177" s="36"/>
      <c r="D177" s="199" t="s">
        <v>154</v>
      </c>
      <c r="E177" s="36"/>
      <c r="F177" s="200" t="s">
        <v>665</v>
      </c>
      <c r="G177" s="36"/>
      <c r="H177" s="36"/>
      <c r="I177" s="201"/>
      <c r="J177" s="36"/>
      <c r="K177" s="36"/>
      <c r="L177" s="39"/>
      <c r="M177" s="202"/>
      <c r="N177" s="203"/>
      <c r="O177" s="71"/>
      <c r="P177" s="71"/>
      <c r="Q177" s="71"/>
      <c r="R177" s="71"/>
      <c r="S177" s="71"/>
      <c r="T177" s="72"/>
      <c r="U177" s="34"/>
      <c r="V177" s="34"/>
      <c r="W177" s="34"/>
      <c r="X177" s="34"/>
      <c r="Y177" s="34"/>
      <c r="Z177" s="34"/>
      <c r="AA177" s="34"/>
      <c r="AB177" s="34"/>
      <c r="AC177" s="34"/>
      <c r="AD177" s="34"/>
      <c r="AE177" s="34"/>
      <c r="AT177" s="17" t="s">
        <v>154</v>
      </c>
      <c r="AU177" s="17" t="s">
        <v>87</v>
      </c>
    </row>
    <row r="178" spans="1:65" s="13" customFormat="1" ht="11.25">
      <c r="B178" s="206"/>
      <c r="C178" s="207"/>
      <c r="D178" s="199" t="s">
        <v>175</v>
      </c>
      <c r="E178" s="208" t="s">
        <v>1</v>
      </c>
      <c r="F178" s="209" t="s">
        <v>666</v>
      </c>
      <c r="G178" s="207"/>
      <c r="H178" s="210">
        <v>60.046999999999997</v>
      </c>
      <c r="I178" s="211"/>
      <c r="J178" s="207"/>
      <c r="K178" s="207"/>
      <c r="L178" s="212"/>
      <c r="M178" s="213"/>
      <c r="N178" s="214"/>
      <c r="O178" s="214"/>
      <c r="P178" s="214"/>
      <c r="Q178" s="214"/>
      <c r="R178" s="214"/>
      <c r="S178" s="214"/>
      <c r="T178" s="215"/>
      <c r="AT178" s="216" t="s">
        <v>175</v>
      </c>
      <c r="AU178" s="216" t="s">
        <v>87</v>
      </c>
      <c r="AV178" s="13" t="s">
        <v>87</v>
      </c>
      <c r="AW178" s="13" t="s">
        <v>34</v>
      </c>
      <c r="AX178" s="13" t="s">
        <v>85</v>
      </c>
      <c r="AY178" s="216" t="s">
        <v>149</v>
      </c>
    </row>
    <row r="179" spans="1:65" s="2" customFormat="1" ht="21.75" customHeight="1">
      <c r="A179" s="34"/>
      <c r="B179" s="35"/>
      <c r="C179" s="185" t="s">
        <v>235</v>
      </c>
      <c r="D179" s="185" t="s">
        <v>150</v>
      </c>
      <c r="E179" s="186" t="s">
        <v>667</v>
      </c>
      <c r="F179" s="187" t="s">
        <v>668</v>
      </c>
      <c r="G179" s="188" t="s">
        <v>225</v>
      </c>
      <c r="H179" s="189">
        <v>1105.25</v>
      </c>
      <c r="I179" s="190"/>
      <c r="J179" s="191">
        <f>ROUND(I179*H179,2)</f>
        <v>0</v>
      </c>
      <c r="K179" s="192"/>
      <c r="L179" s="39"/>
      <c r="M179" s="193" t="s">
        <v>1</v>
      </c>
      <c r="N179" s="194" t="s">
        <v>42</v>
      </c>
      <c r="O179" s="71"/>
      <c r="P179" s="195">
        <f>O179*H179</f>
        <v>0</v>
      </c>
      <c r="Q179" s="195">
        <v>2.7299999999999998E-3</v>
      </c>
      <c r="R179" s="195">
        <f>Q179*H179</f>
        <v>3.0173324999999998</v>
      </c>
      <c r="S179" s="195">
        <v>0</v>
      </c>
      <c r="T179" s="196">
        <f>S179*H179</f>
        <v>0</v>
      </c>
      <c r="U179" s="34"/>
      <c r="V179" s="34"/>
      <c r="W179" s="34"/>
      <c r="X179" s="34"/>
      <c r="Y179" s="34"/>
      <c r="Z179" s="34"/>
      <c r="AA179" s="34"/>
      <c r="AB179" s="34"/>
      <c r="AC179" s="34"/>
      <c r="AD179" s="34"/>
      <c r="AE179" s="34"/>
      <c r="AR179" s="197" t="s">
        <v>148</v>
      </c>
      <c r="AT179" s="197" t="s">
        <v>150</v>
      </c>
      <c r="AU179" s="197" t="s">
        <v>87</v>
      </c>
      <c r="AY179" s="17" t="s">
        <v>149</v>
      </c>
      <c r="BE179" s="198">
        <f>IF(N179="základní",J179,0)</f>
        <v>0</v>
      </c>
      <c r="BF179" s="198">
        <f>IF(N179="snížená",J179,0)</f>
        <v>0</v>
      </c>
      <c r="BG179" s="198">
        <f>IF(N179="zákl. přenesená",J179,0)</f>
        <v>0</v>
      </c>
      <c r="BH179" s="198">
        <f>IF(N179="sníž. přenesená",J179,0)</f>
        <v>0</v>
      </c>
      <c r="BI179" s="198">
        <f>IF(N179="nulová",J179,0)</f>
        <v>0</v>
      </c>
      <c r="BJ179" s="17" t="s">
        <v>85</v>
      </c>
      <c r="BK179" s="198">
        <f>ROUND(I179*H179,2)</f>
        <v>0</v>
      </c>
      <c r="BL179" s="17" t="s">
        <v>148</v>
      </c>
      <c r="BM179" s="197" t="s">
        <v>669</v>
      </c>
    </row>
    <row r="180" spans="1:65" s="13" customFormat="1" ht="11.25">
      <c r="B180" s="206"/>
      <c r="C180" s="207"/>
      <c r="D180" s="199" t="s">
        <v>175</v>
      </c>
      <c r="E180" s="208" t="s">
        <v>1</v>
      </c>
      <c r="F180" s="209" t="s">
        <v>670</v>
      </c>
      <c r="G180" s="207"/>
      <c r="H180" s="210">
        <v>1105.25</v>
      </c>
      <c r="I180" s="211"/>
      <c r="J180" s="207"/>
      <c r="K180" s="207"/>
      <c r="L180" s="212"/>
      <c r="M180" s="213"/>
      <c r="N180" s="214"/>
      <c r="O180" s="214"/>
      <c r="P180" s="214"/>
      <c r="Q180" s="214"/>
      <c r="R180" s="214"/>
      <c r="S180" s="214"/>
      <c r="T180" s="215"/>
      <c r="AT180" s="216" t="s">
        <v>175</v>
      </c>
      <c r="AU180" s="216" t="s">
        <v>87</v>
      </c>
      <c r="AV180" s="13" t="s">
        <v>87</v>
      </c>
      <c r="AW180" s="13" t="s">
        <v>34</v>
      </c>
      <c r="AX180" s="13" t="s">
        <v>85</v>
      </c>
      <c r="AY180" s="216" t="s">
        <v>149</v>
      </c>
    </row>
    <row r="181" spans="1:65" s="2" customFormat="1" ht="21.75" customHeight="1">
      <c r="A181" s="34"/>
      <c r="B181" s="35"/>
      <c r="C181" s="185" t="s">
        <v>8</v>
      </c>
      <c r="D181" s="185" t="s">
        <v>150</v>
      </c>
      <c r="E181" s="186" t="s">
        <v>671</v>
      </c>
      <c r="F181" s="187" t="s">
        <v>672</v>
      </c>
      <c r="G181" s="188" t="s">
        <v>225</v>
      </c>
      <c r="H181" s="189">
        <v>1105.25</v>
      </c>
      <c r="I181" s="190"/>
      <c r="J181" s="191">
        <f>ROUND(I181*H181,2)</f>
        <v>0</v>
      </c>
      <c r="K181" s="192"/>
      <c r="L181" s="39"/>
      <c r="M181" s="193" t="s">
        <v>1</v>
      </c>
      <c r="N181" s="194" t="s">
        <v>42</v>
      </c>
      <c r="O181" s="71"/>
      <c r="P181" s="195">
        <f>O181*H181</f>
        <v>0</v>
      </c>
      <c r="Q181" s="195">
        <v>0</v>
      </c>
      <c r="R181" s="195">
        <f>Q181*H181</f>
        <v>0</v>
      </c>
      <c r="S181" s="195">
        <v>0</v>
      </c>
      <c r="T181" s="196">
        <f>S181*H181</f>
        <v>0</v>
      </c>
      <c r="U181" s="34"/>
      <c r="V181" s="34"/>
      <c r="W181" s="34"/>
      <c r="X181" s="34"/>
      <c r="Y181" s="34"/>
      <c r="Z181" s="34"/>
      <c r="AA181" s="34"/>
      <c r="AB181" s="34"/>
      <c r="AC181" s="34"/>
      <c r="AD181" s="34"/>
      <c r="AE181" s="34"/>
      <c r="AR181" s="197" t="s">
        <v>148</v>
      </c>
      <c r="AT181" s="197" t="s">
        <v>150</v>
      </c>
      <c r="AU181" s="197" t="s">
        <v>87</v>
      </c>
      <c r="AY181" s="17" t="s">
        <v>149</v>
      </c>
      <c r="BE181" s="198">
        <f>IF(N181="základní",J181,0)</f>
        <v>0</v>
      </c>
      <c r="BF181" s="198">
        <f>IF(N181="snížená",J181,0)</f>
        <v>0</v>
      </c>
      <c r="BG181" s="198">
        <f>IF(N181="zákl. přenesená",J181,0)</f>
        <v>0</v>
      </c>
      <c r="BH181" s="198">
        <f>IF(N181="sníž. přenesená",J181,0)</f>
        <v>0</v>
      </c>
      <c r="BI181" s="198">
        <f>IF(N181="nulová",J181,0)</f>
        <v>0</v>
      </c>
      <c r="BJ181" s="17" t="s">
        <v>85</v>
      </c>
      <c r="BK181" s="198">
        <f>ROUND(I181*H181,2)</f>
        <v>0</v>
      </c>
      <c r="BL181" s="17" t="s">
        <v>148</v>
      </c>
      <c r="BM181" s="197" t="s">
        <v>673</v>
      </c>
    </row>
    <row r="182" spans="1:65" s="2" customFormat="1" ht="21.75" customHeight="1">
      <c r="A182" s="34"/>
      <c r="B182" s="35"/>
      <c r="C182" s="185" t="s">
        <v>243</v>
      </c>
      <c r="D182" s="185" t="s">
        <v>150</v>
      </c>
      <c r="E182" s="186" t="s">
        <v>674</v>
      </c>
      <c r="F182" s="187" t="s">
        <v>675</v>
      </c>
      <c r="G182" s="188" t="s">
        <v>225</v>
      </c>
      <c r="H182" s="189">
        <v>1169.5999999999999</v>
      </c>
      <c r="I182" s="190"/>
      <c r="J182" s="191">
        <f>ROUND(I182*H182,2)</f>
        <v>0</v>
      </c>
      <c r="K182" s="192"/>
      <c r="L182" s="39"/>
      <c r="M182" s="193" t="s">
        <v>1</v>
      </c>
      <c r="N182" s="194" t="s">
        <v>42</v>
      </c>
      <c r="O182" s="71"/>
      <c r="P182" s="195">
        <f>O182*H182</f>
        <v>0</v>
      </c>
      <c r="Q182" s="195">
        <v>1.2999999999999999E-4</v>
      </c>
      <c r="R182" s="195">
        <f>Q182*H182</f>
        <v>0.15204799999999999</v>
      </c>
      <c r="S182" s="195">
        <v>0</v>
      </c>
      <c r="T182" s="196">
        <f>S182*H182</f>
        <v>0</v>
      </c>
      <c r="U182" s="34"/>
      <c r="V182" s="34"/>
      <c r="W182" s="34"/>
      <c r="X182" s="34"/>
      <c r="Y182" s="34"/>
      <c r="Z182" s="34"/>
      <c r="AA182" s="34"/>
      <c r="AB182" s="34"/>
      <c r="AC182" s="34"/>
      <c r="AD182" s="34"/>
      <c r="AE182" s="34"/>
      <c r="AR182" s="197" t="s">
        <v>148</v>
      </c>
      <c r="AT182" s="197" t="s">
        <v>150</v>
      </c>
      <c r="AU182" s="197" t="s">
        <v>87</v>
      </c>
      <c r="AY182" s="17" t="s">
        <v>149</v>
      </c>
      <c r="BE182" s="198">
        <f>IF(N182="základní",J182,0)</f>
        <v>0</v>
      </c>
      <c r="BF182" s="198">
        <f>IF(N182="snížená",J182,0)</f>
        <v>0</v>
      </c>
      <c r="BG182" s="198">
        <f>IF(N182="zákl. přenesená",J182,0)</f>
        <v>0</v>
      </c>
      <c r="BH182" s="198">
        <f>IF(N182="sníž. přenesená",J182,0)</f>
        <v>0</v>
      </c>
      <c r="BI182" s="198">
        <f>IF(N182="nulová",J182,0)</f>
        <v>0</v>
      </c>
      <c r="BJ182" s="17" t="s">
        <v>85</v>
      </c>
      <c r="BK182" s="198">
        <f>ROUND(I182*H182,2)</f>
        <v>0</v>
      </c>
      <c r="BL182" s="17" t="s">
        <v>148</v>
      </c>
      <c r="BM182" s="197" t="s">
        <v>676</v>
      </c>
    </row>
    <row r="183" spans="1:65" s="2" customFormat="1" ht="39">
      <c r="A183" s="34"/>
      <c r="B183" s="35"/>
      <c r="C183" s="36"/>
      <c r="D183" s="199" t="s">
        <v>154</v>
      </c>
      <c r="E183" s="36"/>
      <c r="F183" s="200" t="s">
        <v>677</v>
      </c>
      <c r="G183" s="36"/>
      <c r="H183" s="36"/>
      <c r="I183" s="201"/>
      <c r="J183" s="36"/>
      <c r="K183" s="36"/>
      <c r="L183" s="39"/>
      <c r="M183" s="202"/>
      <c r="N183" s="203"/>
      <c r="O183" s="71"/>
      <c r="P183" s="71"/>
      <c r="Q183" s="71"/>
      <c r="R183" s="71"/>
      <c r="S183" s="71"/>
      <c r="T183" s="72"/>
      <c r="U183" s="34"/>
      <c r="V183" s="34"/>
      <c r="W183" s="34"/>
      <c r="X183" s="34"/>
      <c r="Y183" s="34"/>
      <c r="Z183" s="34"/>
      <c r="AA183" s="34"/>
      <c r="AB183" s="34"/>
      <c r="AC183" s="34"/>
      <c r="AD183" s="34"/>
      <c r="AE183" s="34"/>
      <c r="AT183" s="17" t="s">
        <v>154</v>
      </c>
      <c r="AU183" s="17" t="s">
        <v>87</v>
      </c>
    </row>
    <row r="184" spans="1:65" s="2" customFormat="1" ht="44.25" customHeight="1">
      <c r="A184" s="34"/>
      <c r="B184" s="35"/>
      <c r="C184" s="185" t="s">
        <v>248</v>
      </c>
      <c r="D184" s="185" t="s">
        <v>150</v>
      </c>
      <c r="E184" s="186" t="s">
        <v>678</v>
      </c>
      <c r="F184" s="187" t="s">
        <v>679</v>
      </c>
      <c r="G184" s="188" t="s">
        <v>202</v>
      </c>
      <c r="H184" s="189">
        <v>63.4</v>
      </c>
      <c r="I184" s="190"/>
      <c r="J184" s="191">
        <f>ROUND(I184*H184,2)</f>
        <v>0</v>
      </c>
      <c r="K184" s="192"/>
      <c r="L184" s="39"/>
      <c r="M184" s="193" t="s">
        <v>1</v>
      </c>
      <c r="N184" s="194" t="s">
        <v>42</v>
      </c>
      <c r="O184" s="71"/>
      <c r="P184" s="195">
        <f>O184*H184</f>
        <v>0</v>
      </c>
      <c r="Q184" s="195">
        <v>2.0650000000000002E-2</v>
      </c>
      <c r="R184" s="195">
        <f>Q184*H184</f>
        <v>1.30921</v>
      </c>
      <c r="S184" s="195">
        <v>0</v>
      </c>
      <c r="T184" s="196">
        <f>S184*H184</f>
        <v>0</v>
      </c>
      <c r="U184" s="34"/>
      <c r="V184" s="34"/>
      <c r="W184" s="34"/>
      <c r="X184" s="34"/>
      <c r="Y184" s="34"/>
      <c r="Z184" s="34"/>
      <c r="AA184" s="34"/>
      <c r="AB184" s="34"/>
      <c r="AC184" s="34"/>
      <c r="AD184" s="34"/>
      <c r="AE184" s="34"/>
      <c r="AR184" s="197" t="s">
        <v>148</v>
      </c>
      <c r="AT184" s="197" t="s">
        <v>150</v>
      </c>
      <c r="AU184" s="197" t="s">
        <v>87</v>
      </c>
      <c r="AY184" s="17" t="s">
        <v>149</v>
      </c>
      <c r="BE184" s="198">
        <f>IF(N184="základní",J184,0)</f>
        <v>0</v>
      </c>
      <c r="BF184" s="198">
        <f>IF(N184="snížená",J184,0)</f>
        <v>0</v>
      </c>
      <c r="BG184" s="198">
        <f>IF(N184="zákl. přenesená",J184,0)</f>
        <v>0</v>
      </c>
      <c r="BH184" s="198">
        <f>IF(N184="sníž. přenesená",J184,0)</f>
        <v>0</v>
      </c>
      <c r="BI184" s="198">
        <f>IF(N184="nulová",J184,0)</f>
        <v>0</v>
      </c>
      <c r="BJ184" s="17" t="s">
        <v>85</v>
      </c>
      <c r="BK184" s="198">
        <f>ROUND(I184*H184,2)</f>
        <v>0</v>
      </c>
      <c r="BL184" s="17" t="s">
        <v>148</v>
      </c>
      <c r="BM184" s="197" t="s">
        <v>680</v>
      </c>
    </row>
    <row r="185" spans="1:65" s="2" customFormat="1" ht="21.75" customHeight="1">
      <c r="A185" s="34"/>
      <c r="B185" s="35"/>
      <c r="C185" s="185" t="s">
        <v>252</v>
      </c>
      <c r="D185" s="185" t="s">
        <v>150</v>
      </c>
      <c r="E185" s="186" t="s">
        <v>681</v>
      </c>
      <c r="F185" s="187" t="s">
        <v>682</v>
      </c>
      <c r="G185" s="188" t="s">
        <v>202</v>
      </c>
      <c r="H185" s="189">
        <v>30</v>
      </c>
      <c r="I185" s="190"/>
      <c r="J185" s="191">
        <f>ROUND(I185*H185,2)</f>
        <v>0</v>
      </c>
      <c r="K185" s="192"/>
      <c r="L185" s="39"/>
      <c r="M185" s="193" t="s">
        <v>1</v>
      </c>
      <c r="N185" s="194" t="s">
        <v>42</v>
      </c>
      <c r="O185" s="71"/>
      <c r="P185" s="195">
        <f>O185*H185</f>
        <v>0</v>
      </c>
      <c r="Q185" s="195">
        <v>1.4400000000000001E-3</v>
      </c>
      <c r="R185" s="195">
        <f>Q185*H185</f>
        <v>4.3200000000000002E-2</v>
      </c>
      <c r="S185" s="195">
        <v>0</v>
      </c>
      <c r="T185" s="196">
        <f>S185*H185</f>
        <v>0</v>
      </c>
      <c r="U185" s="34"/>
      <c r="V185" s="34"/>
      <c r="W185" s="34"/>
      <c r="X185" s="34"/>
      <c r="Y185" s="34"/>
      <c r="Z185" s="34"/>
      <c r="AA185" s="34"/>
      <c r="AB185" s="34"/>
      <c r="AC185" s="34"/>
      <c r="AD185" s="34"/>
      <c r="AE185" s="34"/>
      <c r="AR185" s="197" t="s">
        <v>148</v>
      </c>
      <c r="AT185" s="197" t="s">
        <v>150</v>
      </c>
      <c r="AU185" s="197" t="s">
        <v>87</v>
      </c>
      <c r="AY185" s="17" t="s">
        <v>149</v>
      </c>
      <c r="BE185" s="198">
        <f>IF(N185="základní",J185,0)</f>
        <v>0</v>
      </c>
      <c r="BF185" s="198">
        <f>IF(N185="snížená",J185,0)</f>
        <v>0</v>
      </c>
      <c r="BG185" s="198">
        <f>IF(N185="zákl. přenesená",J185,0)</f>
        <v>0</v>
      </c>
      <c r="BH185" s="198">
        <f>IF(N185="sníž. přenesená",J185,0)</f>
        <v>0</v>
      </c>
      <c r="BI185" s="198">
        <f>IF(N185="nulová",J185,0)</f>
        <v>0</v>
      </c>
      <c r="BJ185" s="17" t="s">
        <v>85</v>
      </c>
      <c r="BK185" s="198">
        <f>ROUND(I185*H185,2)</f>
        <v>0</v>
      </c>
      <c r="BL185" s="17" t="s">
        <v>148</v>
      </c>
      <c r="BM185" s="197" t="s">
        <v>683</v>
      </c>
    </row>
    <row r="186" spans="1:65" s="13" customFormat="1" ht="11.25">
      <c r="B186" s="206"/>
      <c r="C186" s="207"/>
      <c r="D186" s="199" t="s">
        <v>175</v>
      </c>
      <c r="E186" s="208" t="s">
        <v>1</v>
      </c>
      <c r="F186" s="209" t="s">
        <v>684</v>
      </c>
      <c r="G186" s="207"/>
      <c r="H186" s="210">
        <v>30</v>
      </c>
      <c r="I186" s="211"/>
      <c r="J186" s="207"/>
      <c r="K186" s="207"/>
      <c r="L186" s="212"/>
      <c r="M186" s="213"/>
      <c r="N186" s="214"/>
      <c r="O186" s="214"/>
      <c r="P186" s="214"/>
      <c r="Q186" s="214"/>
      <c r="R186" s="214"/>
      <c r="S186" s="214"/>
      <c r="T186" s="215"/>
      <c r="AT186" s="216" t="s">
        <v>175</v>
      </c>
      <c r="AU186" s="216" t="s">
        <v>87</v>
      </c>
      <c r="AV186" s="13" t="s">
        <v>87</v>
      </c>
      <c r="AW186" s="13" t="s">
        <v>34</v>
      </c>
      <c r="AX186" s="13" t="s">
        <v>85</v>
      </c>
      <c r="AY186" s="216" t="s">
        <v>149</v>
      </c>
    </row>
    <row r="187" spans="1:65" s="2" customFormat="1" ht="33" customHeight="1">
      <c r="A187" s="34"/>
      <c r="B187" s="35"/>
      <c r="C187" s="185" t="s">
        <v>256</v>
      </c>
      <c r="D187" s="185" t="s">
        <v>150</v>
      </c>
      <c r="E187" s="186" t="s">
        <v>685</v>
      </c>
      <c r="F187" s="187" t="s">
        <v>686</v>
      </c>
      <c r="G187" s="188" t="s">
        <v>184</v>
      </c>
      <c r="H187" s="189">
        <v>7</v>
      </c>
      <c r="I187" s="190"/>
      <c r="J187" s="191">
        <f>ROUND(I187*H187,2)</f>
        <v>0</v>
      </c>
      <c r="K187" s="192"/>
      <c r="L187" s="39"/>
      <c r="M187" s="193" t="s">
        <v>1</v>
      </c>
      <c r="N187" s="194" t="s">
        <v>42</v>
      </c>
      <c r="O187" s="71"/>
      <c r="P187" s="195">
        <f>O187*H187</f>
        <v>0</v>
      </c>
      <c r="Q187" s="195">
        <v>0</v>
      </c>
      <c r="R187" s="195">
        <f>Q187*H187</f>
        <v>0</v>
      </c>
      <c r="S187" s="195">
        <v>0</v>
      </c>
      <c r="T187" s="196">
        <f>S187*H187</f>
        <v>0</v>
      </c>
      <c r="U187" s="34"/>
      <c r="V187" s="34"/>
      <c r="W187" s="34"/>
      <c r="X187" s="34"/>
      <c r="Y187" s="34"/>
      <c r="Z187" s="34"/>
      <c r="AA187" s="34"/>
      <c r="AB187" s="34"/>
      <c r="AC187" s="34"/>
      <c r="AD187" s="34"/>
      <c r="AE187" s="34"/>
      <c r="AR187" s="197" t="s">
        <v>148</v>
      </c>
      <c r="AT187" s="197" t="s">
        <v>150</v>
      </c>
      <c r="AU187" s="197" t="s">
        <v>87</v>
      </c>
      <c r="AY187" s="17" t="s">
        <v>149</v>
      </c>
      <c r="BE187" s="198">
        <f>IF(N187="základní",J187,0)</f>
        <v>0</v>
      </c>
      <c r="BF187" s="198">
        <f>IF(N187="snížená",J187,0)</f>
        <v>0</v>
      </c>
      <c r="BG187" s="198">
        <f>IF(N187="zákl. přenesená",J187,0)</f>
        <v>0</v>
      </c>
      <c r="BH187" s="198">
        <f>IF(N187="sníž. přenesená",J187,0)</f>
        <v>0</v>
      </c>
      <c r="BI187" s="198">
        <f>IF(N187="nulová",J187,0)</f>
        <v>0</v>
      </c>
      <c r="BJ187" s="17" t="s">
        <v>85</v>
      </c>
      <c r="BK187" s="198">
        <f>ROUND(I187*H187,2)</f>
        <v>0</v>
      </c>
      <c r="BL187" s="17" t="s">
        <v>148</v>
      </c>
      <c r="BM187" s="197" t="s">
        <v>687</v>
      </c>
    </row>
    <row r="188" spans="1:65" s="2" customFormat="1" ht="33" customHeight="1">
      <c r="A188" s="34"/>
      <c r="B188" s="35"/>
      <c r="C188" s="185" t="s">
        <v>260</v>
      </c>
      <c r="D188" s="185" t="s">
        <v>150</v>
      </c>
      <c r="E188" s="186" t="s">
        <v>688</v>
      </c>
      <c r="F188" s="187" t="s">
        <v>689</v>
      </c>
      <c r="G188" s="188" t="s">
        <v>225</v>
      </c>
      <c r="H188" s="189">
        <v>64.349999999999994</v>
      </c>
      <c r="I188" s="190"/>
      <c r="J188" s="191">
        <f>ROUND(I188*H188,2)</f>
        <v>0</v>
      </c>
      <c r="K188" s="192"/>
      <c r="L188" s="39"/>
      <c r="M188" s="193" t="s">
        <v>1</v>
      </c>
      <c r="N188" s="194" t="s">
        <v>42</v>
      </c>
      <c r="O188" s="71"/>
      <c r="P188" s="195">
        <f>O188*H188</f>
        <v>0</v>
      </c>
      <c r="Q188" s="195">
        <v>1.9429999999999999E-2</v>
      </c>
      <c r="R188" s="195">
        <f>Q188*H188</f>
        <v>1.2503204999999999</v>
      </c>
      <c r="S188" s="195">
        <v>0</v>
      </c>
      <c r="T188" s="196">
        <f>S188*H188</f>
        <v>0</v>
      </c>
      <c r="U188" s="34"/>
      <c r="V188" s="34"/>
      <c r="W188" s="34"/>
      <c r="X188" s="34"/>
      <c r="Y188" s="34"/>
      <c r="Z188" s="34"/>
      <c r="AA188" s="34"/>
      <c r="AB188" s="34"/>
      <c r="AC188" s="34"/>
      <c r="AD188" s="34"/>
      <c r="AE188" s="34"/>
      <c r="AR188" s="197" t="s">
        <v>148</v>
      </c>
      <c r="AT188" s="197" t="s">
        <v>150</v>
      </c>
      <c r="AU188" s="197" t="s">
        <v>87</v>
      </c>
      <c r="AY188" s="17" t="s">
        <v>149</v>
      </c>
      <c r="BE188" s="198">
        <f>IF(N188="základní",J188,0)</f>
        <v>0</v>
      </c>
      <c r="BF188" s="198">
        <f>IF(N188="snížená",J188,0)</f>
        <v>0</v>
      </c>
      <c r="BG188" s="198">
        <f>IF(N188="zákl. přenesená",J188,0)</f>
        <v>0</v>
      </c>
      <c r="BH188" s="198">
        <f>IF(N188="sníž. přenesená",J188,0)</f>
        <v>0</v>
      </c>
      <c r="BI188" s="198">
        <f>IF(N188="nulová",J188,0)</f>
        <v>0</v>
      </c>
      <c r="BJ188" s="17" t="s">
        <v>85</v>
      </c>
      <c r="BK188" s="198">
        <f>ROUND(I188*H188,2)</f>
        <v>0</v>
      </c>
      <c r="BL188" s="17" t="s">
        <v>148</v>
      </c>
      <c r="BM188" s="197" t="s">
        <v>690</v>
      </c>
    </row>
    <row r="189" spans="1:65" s="13" customFormat="1" ht="22.5">
      <c r="B189" s="206"/>
      <c r="C189" s="207"/>
      <c r="D189" s="199" t="s">
        <v>175</v>
      </c>
      <c r="E189" s="208" t="s">
        <v>1</v>
      </c>
      <c r="F189" s="209" t="s">
        <v>691</v>
      </c>
      <c r="G189" s="207"/>
      <c r="H189" s="210">
        <v>64.349999999999994</v>
      </c>
      <c r="I189" s="211"/>
      <c r="J189" s="207"/>
      <c r="K189" s="207"/>
      <c r="L189" s="212"/>
      <c r="M189" s="213"/>
      <c r="N189" s="214"/>
      <c r="O189" s="214"/>
      <c r="P189" s="214"/>
      <c r="Q189" s="214"/>
      <c r="R189" s="214"/>
      <c r="S189" s="214"/>
      <c r="T189" s="215"/>
      <c r="AT189" s="216" t="s">
        <v>175</v>
      </c>
      <c r="AU189" s="216" t="s">
        <v>87</v>
      </c>
      <c r="AV189" s="13" t="s">
        <v>87</v>
      </c>
      <c r="AW189" s="13" t="s">
        <v>34</v>
      </c>
      <c r="AX189" s="13" t="s">
        <v>85</v>
      </c>
      <c r="AY189" s="216" t="s">
        <v>149</v>
      </c>
    </row>
    <row r="190" spans="1:65" s="12" customFormat="1" ht="22.9" customHeight="1">
      <c r="B190" s="171"/>
      <c r="C190" s="172"/>
      <c r="D190" s="173" t="s">
        <v>76</v>
      </c>
      <c r="E190" s="204" t="s">
        <v>199</v>
      </c>
      <c r="F190" s="204" t="s">
        <v>692</v>
      </c>
      <c r="G190" s="172"/>
      <c r="H190" s="172"/>
      <c r="I190" s="175"/>
      <c r="J190" s="205">
        <f>BK190</f>
        <v>0</v>
      </c>
      <c r="K190" s="172"/>
      <c r="L190" s="177"/>
      <c r="M190" s="178"/>
      <c r="N190" s="179"/>
      <c r="O190" s="179"/>
      <c r="P190" s="180">
        <f>SUM(P191:P194)</f>
        <v>0</v>
      </c>
      <c r="Q190" s="179"/>
      <c r="R190" s="180">
        <f>SUM(R191:R194)</f>
        <v>8.8000000000000005E-3</v>
      </c>
      <c r="S190" s="179"/>
      <c r="T190" s="181">
        <f>SUM(T191:T194)</f>
        <v>0.27638000000000001</v>
      </c>
      <c r="AR190" s="182" t="s">
        <v>85</v>
      </c>
      <c r="AT190" s="183" t="s">
        <v>76</v>
      </c>
      <c r="AU190" s="183" t="s">
        <v>85</v>
      </c>
      <c r="AY190" s="182" t="s">
        <v>149</v>
      </c>
      <c r="BK190" s="184">
        <f>SUM(BK191:BK194)</f>
        <v>0</v>
      </c>
    </row>
    <row r="191" spans="1:65" s="2" customFormat="1" ht="16.5" customHeight="1">
      <c r="A191" s="34"/>
      <c r="B191" s="35"/>
      <c r="C191" s="185" t="s">
        <v>7</v>
      </c>
      <c r="D191" s="185" t="s">
        <v>150</v>
      </c>
      <c r="E191" s="186" t="s">
        <v>693</v>
      </c>
      <c r="F191" s="187" t="s">
        <v>694</v>
      </c>
      <c r="G191" s="188" t="s">
        <v>202</v>
      </c>
      <c r="H191" s="189">
        <v>2</v>
      </c>
      <c r="I191" s="190"/>
      <c r="J191" s="191">
        <f>ROUND(I191*H191,2)</f>
        <v>0</v>
      </c>
      <c r="K191" s="192"/>
      <c r="L191" s="39"/>
      <c r="M191" s="193" t="s">
        <v>1</v>
      </c>
      <c r="N191" s="194" t="s">
        <v>42</v>
      </c>
      <c r="O191" s="71"/>
      <c r="P191" s="195">
        <f>O191*H191</f>
        <v>0</v>
      </c>
      <c r="Q191" s="195">
        <v>0</v>
      </c>
      <c r="R191" s="195">
        <f>Q191*H191</f>
        <v>0</v>
      </c>
      <c r="S191" s="195">
        <v>1.4919999999999999E-2</v>
      </c>
      <c r="T191" s="196">
        <f>S191*H191</f>
        <v>2.9839999999999998E-2</v>
      </c>
      <c r="U191" s="34"/>
      <c r="V191" s="34"/>
      <c r="W191" s="34"/>
      <c r="X191" s="34"/>
      <c r="Y191" s="34"/>
      <c r="Z191" s="34"/>
      <c r="AA191" s="34"/>
      <c r="AB191" s="34"/>
      <c r="AC191" s="34"/>
      <c r="AD191" s="34"/>
      <c r="AE191" s="34"/>
      <c r="AR191" s="197" t="s">
        <v>148</v>
      </c>
      <c r="AT191" s="197" t="s">
        <v>150</v>
      </c>
      <c r="AU191" s="197" t="s">
        <v>87</v>
      </c>
      <c r="AY191" s="17" t="s">
        <v>149</v>
      </c>
      <c r="BE191" s="198">
        <f>IF(N191="základní",J191,0)</f>
        <v>0</v>
      </c>
      <c r="BF191" s="198">
        <f>IF(N191="snížená",J191,0)</f>
        <v>0</v>
      </c>
      <c r="BG191" s="198">
        <f>IF(N191="zákl. přenesená",J191,0)</f>
        <v>0</v>
      </c>
      <c r="BH191" s="198">
        <f>IF(N191="sníž. přenesená",J191,0)</f>
        <v>0</v>
      </c>
      <c r="BI191" s="198">
        <f>IF(N191="nulová",J191,0)</f>
        <v>0</v>
      </c>
      <c r="BJ191" s="17" t="s">
        <v>85</v>
      </c>
      <c r="BK191" s="198">
        <f>ROUND(I191*H191,2)</f>
        <v>0</v>
      </c>
      <c r="BL191" s="17" t="s">
        <v>148</v>
      </c>
      <c r="BM191" s="197" t="s">
        <v>695</v>
      </c>
    </row>
    <row r="192" spans="1:65" s="2" customFormat="1" ht="21.75" customHeight="1">
      <c r="A192" s="34"/>
      <c r="B192" s="35"/>
      <c r="C192" s="185" t="s">
        <v>270</v>
      </c>
      <c r="D192" s="185" t="s">
        <v>150</v>
      </c>
      <c r="E192" s="186" t="s">
        <v>696</v>
      </c>
      <c r="F192" s="187" t="s">
        <v>697</v>
      </c>
      <c r="G192" s="188" t="s">
        <v>184</v>
      </c>
      <c r="H192" s="189">
        <v>7</v>
      </c>
      <c r="I192" s="190"/>
      <c r="J192" s="191">
        <f>ROUND(I192*H192,2)</f>
        <v>0</v>
      </c>
      <c r="K192" s="192"/>
      <c r="L192" s="39"/>
      <c r="M192" s="193" t="s">
        <v>1</v>
      </c>
      <c r="N192" s="194" t="s">
        <v>42</v>
      </c>
      <c r="O192" s="71"/>
      <c r="P192" s="195">
        <f>O192*H192</f>
        <v>0</v>
      </c>
      <c r="Q192" s="195">
        <v>0</v>
      </c>
      <c r="R192" s="195">
        <f>Q192*H192</f>
        <v>0</v>
      </c>
      <c r="S192" s="195">
        <v>3.5220000000000001E-2</v>
      </c>
      <c r="T192" s="196">
        <f>S192*H192</f>
        <v>0.24654000000000001</v>
      </c>
      <c r="U192" s="34"/>
      <c r="V192" s="34"/>
      <c r="W192" s="34"/>
      <c r="X192" s="34"/>
      <c r="Y192" s="34"/>
      <c r="Z192" s="34"/>
      <c r="AA192" s="34"/>
      <c r="AB192" s="34"/>
      <c r="AC192" s="34"/>
      <c r="AD192" s="34"/>
      <c r="AE192" s="34"/>
      <c r="AR192" s="197" t="s">
        <v>148</v>
      </c>
      <c r="AT192" s="197" t="s">
        <v>150</v>
      </c>
      <c r="AU192" s="197" t="s">
        <v>87</v>
      </c>
      <c r="AY192" s="17" t="s">
        <v>149</v>
      </c>
      <c r="BE192" s="198">
        <f>IF(N192="základní",J192,0)</f>
        <v>0</v>
      </c>
      <c r="BF192" s="198">
        <f>IF(N192="snížená",J192,0)</f>
        <v>0</v>
      </c>
      <c r="BG192" s="198">
        <f>IF(N192="zákl. přenesená",J192,0)</f>
        <v>0</v>
      </c>
      <c r="BH192" s="198">
        <f>IF(N192="sníž. přenesená",J192,0)</f>
        <v>0</v>
      </c>
      <c r="BI192" s="198">
        <f>IF(N192="nulová",J192,0)</f>
        <v>0</v>
      </c>
      <c r="BJ192" s="17" t="s">
        <v>85</v>
      </c>
      <c r="BK192" s="198">
        <f>ROUND(I192*H192,2)</f>
        <v>0</v>
      </c>
      <c r="BL192" s="17" t="s">
        <v>148</v>
      </c>
      <c r="BM192" s="197" t="s">
        <v>698</v>
      </c>
    </row>
    <row r="193" spans="1:65" s="2" customFormat="1" ht="16.5" customHeight="1">
      <c r="A193" s="34"/>
      <c r="B193" s="35"/>
      <c r="C193" s="185" t="s">
        <v>278</v>
      </c>
      <c r="D193" s="185" t="s">
        <v>150</v>
      </c>
      <c r="E193" s="186" t="s">
        <v>699</v>
      </c>
      <c r="F193" s="187" t="s">
        <v>700</v>
      </c>
      <c r="G193" s="188" t="s">
        <v>184</v>
      </c>
      <c r="H193" s="189">
        <v>8</v>
      </c>
      <c r="I193" s="190"/>
      <c r="J193" s="191">
        <f>ROUND(I193*H193,2)</f>
        <v>0</v>
      </c>
      <c r="K193" s="192"/>
      <c r="L193" s="39"/>
      <c r="M193" s="193" t="s">
        <v>1</v>
      </c>
      <c r="N193" s="194" t="s">
        <v>42</v>
      </c>
      <c r="O193" s="71"/>
      <c r="P193" s="195">
        <f>O193*H193</f>
        <v>0</v>
      </c>
      <c r="Q193" s="195">
        <v>0</v>
      </c>
      <c r="R193" s="195">
        <f>Q193*H193</f>
        <v>0</v>
      </c>
      <c r="S193" s="195">
        <v>0</v>
      </c>
      <c r="T193" s="196">
        <f>S193*H193</f>
        <v>0</v>
      </c>
      <c r="U193" s="34"/>
      <c r="V193" s="34"/>
      <c r="W193" s="34"/>
      <c r="X193" s="34"/>
      <c r="Y193" s="34"/>
      <c r="Z193" s="34"/>
      <c r="AA193" s="34"/>
      <c r="AB193" s="34"/>
      <c r="AC193" s="34"/>
      <c r="AD193" s="34"/>
      <c r="AE193" s="34"/>
      <c r="AR193" s="197" t="s">
        <v>148</v>
      </c>
      <c r="AT193" s="197" t="s">
        <v>150</v>
      </c>
      <c r="AU193" s="197" t="s">
        <v>87</v>
      </c>
      <c r="AY193" s="17" t="s">
        <v>149</v>
      </c>
      <c r="BE193" s="198">
        <f>IF(N193="základní",J193,0)</f>
        <v>0</v>
      </c>
      <c r="BF193" s="198">
        <f>IF(N193="snížená",J193,0)</f>
        <v>0</v>
      </c>
      <c r="BG193" s="198">
        <f>IF(N193="zákl. přenesená",J193,0)</f>
        <v>0</v>
      </c>
      <c r="BH193" s="198">
        <f>IF(N193="sníž. přenesená",J193,0)</f>
        <v>0</v>
      </c>
      <c r="BI193" s="198">
        <f>IF(N193="nulová",J193,0)</f>
        <v>0</v>
      </c>
      <c r="BJ193" s="17" t="s">
        <v>85</v>
      </c>
      <c r="BK193" s="198">
        <f>ROUND(I193*H193,2)</f>
        <v>0</v>
      </c>
      <c r="BL193" s="17" t="s">
        <v>148</v>
      </c>
      <c r="BM193" s="197" t="s">
        <v>701</v>
      </c>
    </row>
    <row r="194" spans="1:65" s="2" customFormat="1" ht="21.75" customHeight="1">
      <c r="A194" s="34"/>
      <c r="B194" s="35"/>
      <c r="C194" s="228" t="s">
        <v>282</v>
      </c>
      <c r="D194" s="228" t="s">
        <v>156</v>
      </c>
      <c r="E194" s="229" t="s">
        <v>702</v>
      </c>
      <c r="F194" s="230" t="s">
        <v>703</v>
      </c>
      <c r="G194" s="231" t="s">
        <v>184</v>
      </c>
      <c r="H194" s="232">
        <v>8</v>
      </c>
      <c r="I194" s="233"/>
      <c r="J194" s="234">
        <f>ROUND(I194*H194,2)</f>
        <v>0</v>
      </c>
      <c r="K194" s="235"/>
      <c r="L194" s="236"/>
      <c r="M194" s="237" t="s">
        <v>1</v>
      </c>
      <c r="N194" s="238" t="s">
        <v>42</v>
      </c>
      <c r="O194" s="71"/>
      <c r="P194" s="195">
        <f>O194*H194</f>
        <v>0</v>
      </c>
      <c r="Q194" s="195">
        <v>1.1000000000000001E-3</v>
      </c>
      <c r="R194" s="195">
        <f>Q194*H194</f>
        <v>8.8000000000000005E-3</v>
      </c>
      <c r="S194" s="195">
        <v>0</v>
      </c>
      <c r="T194" s="196">
        <f>S194*H194</f>
        <v>0</v>
      </c>
      <c r="U194" s="34"/>
      <c r="V194" s="34"/>
      <c r="W194" s="34"/>
      <c r="X194" s="34"/>
      <c r="Y194" s="34"/>
      <c r="Z194" s="34"/>
      <c r="AA194" s="34"/>
      <c r="AB194" s="34"/>
      <c r="AC194" s="34"/>
      <c r="AD194" s="34"/>
      <c r="AE194" s="34"/>
      <c r="AR194" s="197" t="s">
        <v>199</v>
      </c>
      <c r="AT194" s="197" t="s">
        <v>156</v>
      </c>
      <c r="AU194" s="197" t="s">
        <v>87</v>
      </c>
      <c r="AY194" s="17" t="s">
        <v>149</v>
      </c>
      <c r="BE194" s="198">
        <f>IF(N194="základní",J194,0)</f>
        <v>0</v>
      </c>
      <c r="BF194" s="198">
        <f>IF(N194="snížená",J194,0)</f>
        <v>0</v>
      </c>
      <c r="BG194" s="198">
        <f>IF(N194="zákl. přenesená",J194,0)</f>
        <v>0</v>
      </c>
      <c r="BH194" s="198">
        <f>IF(N194="sníž. přenesená",J194,0)</f>
        <v>0</v>
      </c>
      <c r="BI194" s="198">
        <f>IF(N194="nulová",J194,0)</f>
        <v>0</v>
      </c>
      <c r="BJ194" s="17" t="s">
        <v>85</v>
      </c>
      <c r="BK194" s="198">
        <f>ROUND(I194*H194,2)</f>
        <v>0</v>
      </c>
      <c r="BL194" s="17" t="s">
        <v>148</v>
      </c>
      <c r="BM194" s="197" t="s">
        <v>704</v>
      </c>
    </row>
    <row r="195" spans="1:65" s="12" customFormat="1" ht="22.9" customHeight="1">
      <c r="B195" s="171"/>
      <c r="C195" s="172"/>
      <c r="D195" s="173" t="s">
        <v>76</v>
      </c>
      <c r="E195" s="204" t="s">
        <v>187</v>
      </c>
      <c r="F195" s="204" t="s">
        <v>705</v>
      </c>
      <c r="G195" s="172"/>
      <c r="H195" s="172"/>
      <c r="I195" s="175"/>
      <c r="J195" s="205">
        <f>BK195</f>
        <v>0</v>
      </c>
      <c r="K195" s="172"/>
      <c r="L195" s="177"/>
      <c r="M195" s="178"/>
      <c r="N195" s="179"/>
      <c r="O195" s="179"/>
      <c r="P195" s="180">
        <f>SUM(P196:P231)</f>
        <v>0</v>
      </c>
      <c r="Q195" s="179"/>
      <c r="R195" s="180">
        <f>SUM(R196:R231)</f>
        <v>4.2241502000000004</v>
      </c>
      <c r="S195" s="179"/>
      <c r="T195" s="181">
        <f>SUM(T196:T231)</f>
        <v>74.831269999999989</v>
      </c>
      <c r="AR195" s="182" t="s">
        <v>85</v>
      </c>
      <c r="AT195" s="183" t="s">
        <v>76</v>
      </c>
      <c r="AU195" s="183" t="s">
        <v>85</v>
      </c>
      <c r="AY195" s="182" t="s">
        <v>149</v>
      </c>
      <c r="BK195" s="184">
        <f>SUM(BK196:BK231)</f>
        <v>0</v>
      </c>
    </row>
    <row r="196" spans="1:65" s="2" customFormat="1" ht="44.25" customHeight="1">
      <c r="A196" s="34"/>
      <c r="B196" s="35"/>
      <c r="C196" s="185" t="s">
        <v>287</v>
      </c>
      <c r="D196" s="185" t="s">
        <v>150</v>
      </c>
      <c r="E196" s="186" t="s">
        <v>706</v>
      </c>
      <c r="F196" s="187" t="s">
        <v>707</v>
      </c>
      <c r="G196" s="188" t="s">
        <v>192</v>
      </c>
      <c r="H196" s="189">
        <v>1</v>
      </c>
      <c r="I196" s="190"/>
      <c r="J196" s="191">
        <f>ROUND(I196*H196,2)</f>
        <v>0</v>
      </c>
      <c r="K196" s="192"/>
      <c r="L196" s="39"/>
      <c r="M196" s="193" t="s">
        <v>1</v>
      </c>
      <c r="N196" s="194" t="s">
        <v>42</v>
      </c>
      <c r="O196" s="71"/>
      <c r="P196" s="195">
        <f>O196*H196</f>
        <v>0</v>
      </c>
      <c r="Q196" s="195">
        <v>0</v>
      </c>
      <c r="R196" s="195">
        <f>Q196*H196</f>
        <v>0</v>
      </c>
      <c r="S196" s="195">
        <v>0</v>
      </c>
      <c r="T196" s="196">
        <f>S196*H196</f>
        <v>0</v>
      </c>
      <c r="U196" s="34"/>
      <c r="V196" s="34"/>
      <c r="W196" s="34"/>
      <c r="X196" s="34"/>
      <c r="Y196" s="34"/>
      <c r="Z196" s="34"/>
      <c r="AA196" s="34"/>
      <c r="AB196" s="34"/>
      <c r="AC196" s="34"/>
      <c r="AD196" s="34"/>
      <c r="AE196" s="34"/>
      <c r="AR196" s="197" t="s">
        <v>152</v>
      </c>
      <c r="AT196" s="197" t="s">
        <v>150</v>
      </c>
      <c r="AU196" s="197" t="s">
        <v>87</v>
      </c>
      <c r="AY196" s="17" t="s">
        <v>149</v>
      </c>
      <c r="BE196" s="198">
        <f>IF(N196="základní",J196,0)</f>
        <v>0</v>
      </c>
      <c r="BF196" s="198">
        <f>IF(N196="snížená",J196,0)</f>
        <v>0</v>
      </c>
      <c r="BG196" s="198">
        <f>IF(N196="zákl. přenesená",J196,0)</f>
        <v>0</v>
      </c>
      <c r="BH196" s="198">
        <f>IF(N196="sníž. přenesená",J196,0)</f>
        <v>0</v>
      </c>
      <c r="BI196" s="198">
        <f>IF(N196="nulová",J196,0)</f>
        <v>0</v>
      </c>
      <c r="BJ196" s="17" t="s">
        <v>85</v>
      </c>
      <c r="BK196" s="198">
        <f>ROUND(I196*H196,2)</f>
        <v>0</v>
      </c>
      <c r="BL196" s="17" t="s">
        <v>152</v>
      </c>
      <c r="BM196" s="197" t="s">
        <v>708</v>
      </c>
    </row>
    <row r="197" spans="1:65" s="2" customFormat="1" ht="58.5">
      <c r="A197" s="34"/>
      <c r="B197" s="35"/>
      <c r="C197" s="36"/>
      <c r="D197" s="199" t="s">
        <v>154</v>
      </c>
      <c r="E197" s="36"/>
      <c r="F197" s="200" t="s">
        <v>709</v>
      </c>
      <c r="G197" s="36"/>
      <c r="H197" s="36"/>
      <c r="I197" s="201"/>
      <c r="J197" s="36"/>
      <c r="K197" s="36"/>
      <c r="L197" s="39"/>
      <c r="M197" s="202"/>
      <c r="N197" s="203"/>
      <c r="O197" s="71"/>
      <c r="P197" s="71"/>
      <c r="Q197" s="71"/>
      <c r="R197" s="71"/>
      <c r="S197" s="71"/>
      <c r="T197" s="72"/>
      <c r="U197" s="34"/>
      <c r="V197" s="34"/>
      <c r="W197" s="34"/>
      <c r="X197" s="34"/>
      <c r="Y197" s="34"/>
      <c r="Z197" s="34"/>
      <c r="AA197" s="34"/>
      <c r="AB197" s="34"/>
      <c r="AC197" s="34"/>
      <c r="AD197" s="34"/>
      <c r="AE197" s="34"/>
      <c r="AT197" s="17" t="s">
        <v>154</v>
      </c>
      <c r="AU197" s="17" t="s">
        <v>87</v>
      </c>
    </row>
    <row r="198" spans="1:65" s="2" customFormat="1" ht="16.5" customHeight="1">
      <c r="A198" s="34"/>
      <c r="B198" s="35"/>
      <c r="C198" s="185" t="s">
        <v>293</v>
      </c>
      <c r="D198" s="185" t="s">
        <v>150</v>
      </c>
      <c r="E198" s="186" t="s">
        <v>710</v>
      </c>
      <c r="F198" s="187" t="s">
        <v>711</v>
      </c>
      <c r="G198" s="188" t="s">
        <v>192</v>
      </c>
      <c r="H198" s="189">
        <v>1</v>
      </c>
      <c r="I198" s="190"/>
      <c r="J198" s="191">
        <f>ROUND(I198*H198,2)</f>
        <v>0</v>
      </c>
      <c r="K198" s="192"/>
      <c r="L198" s="39"/>
      <c r="M198" s="193" t="s">
        <v>1</v>
      </c>
      <c r="N198" s="194" t="s">
        <v>42</v>
      </c>
      <c r="O198" s="71"/>
      <c r="P198" s="195">
        <f>O198*H198</f>
        <v>0</v>
      </c>
      <c r="Q198" s="195">
        <v>0</v>
      </c>
      <c r="R198" s="195">
        <f>Q198*H198</f>
        <v>0</v>
      </c>
      <c r="S198" s="195">
        <v>0</v>
      </c>
      <c r="T198" s="196">
        <f>S198*H198</f>
        <v>0</v>
      </c>
      <c r="U198" s="34"/>
      <c r="V198" s="34"/>
      <c r="W198" s="34"/>
      <c r="X198" s="34"/>
      <c r="Y198" s="34"/>
      <c r="Z198" s="34"/>
      <c r="AA198" s="34"/>
      <c r="AB198" s="34"/>
      <c r="AC198" s="34"/>
      <c r="AD198" s="34"/>
      <c r="AE198" s="34"/>
      <c r="AR198" s="197" t="s">
        <v>152</v>
      </c>
      <c r="AT198" s="197" t="s">
        <v>150</v>
      </c>
      <c r="AU198" s="197" t="s">
        <v>87</v>
      </c>
      <c r="AY198" s="17" t="s">
        <v>149</v>
      </c>
      <c r="BE198" s="198">
        <f>IF(N198="základní",J198,0)</f>
        <v>0</v>
      </c>
      <c r="BF198" s="198">
        <f>IF(N198="snížená",J198,0)</f>
        <v>0</v>
      </c>
      <c r="BG198" s="198">
        <f>IF(N198="zákl. přenesená",J198,0)</f>
        <v>0</v>
      </c>
      <c r="BH198" s="198">
        <f>IF(N198="sníž. přenesená",J198,0)</f>
        <v>0</v>
      </c>
      <c r="BI198" s="198">
        <f>IF(N198="nulová",J198,0)</f>
        <v>0</v>
      </c>
      <c r="BJ198" s="17" t="s">
        <v>85</v>
      </c>
      <c r="BK198" s="198">
        <f>ROUND(I198*H198,2)</f>
        <v>0</v>
      </c>
      <c r="BL198" s="17" t="s">
        <v>152</v>
      </c>
      <c r="BM198" s="197" t="s">
        <v>712</v>
      </c>
    </row>
    <row r="199" spans="1:65" s="2" customFormat="1" ht="66.75" customHeight="1">
      <c r="A199" s="34"/>
      <c r="B199" s="35"/>
      <c r="C199" s="185" t="s">
        <v>299</v>
      </c>
      <c r="D199" s="185" t="s">
        <v>150</v>
      </c>
      <c r="E199" s="186" t="s">
        <v>713</v>
      </c>
      <c r="F199" s="187" t="s">
        <v>714</v>
      </c>
      <c r="G199" s="188" t="s">
        <v>192</v>
      </c>
      <c r="H199" s="189">
        <v>1</v>
      </c>
      <c r="I199" s="190"/>
      <c r="J199" s="191">
        <f>ROUND(I199*H199,2)</f>
        <v>0</v>
      </c>
      <c r="K199" s="192"/>
      <c r="L199" s="39"/>
      <c r="M199" s="193" t="s">
        <v>1</v>
      </c>
      <c r="N199" s="194" t="s">
        <v>42</v>
      </c>
      <c r="O199" s="71"/>
      <c r="P199" s="195">
        <f>O199*H199</f>
        <v>0</v>
      </c>
      <c r="Q199" s="195">
        <v>0</v>
      </c>
      <c r="R199" s="195">
        <f>Q199*H199</f>
        <v>0</v>
      </c>
      <c r="S199" s="195">
        <v>0</v>
      </c>
      <c r="T199" s="196">
        <f>S199*H199</f>
        <v>0</v>
      </c>
      <c r="U199" s="34"/>
      <c r="V199" s="34"/>
      <c r="W199" s="34"/>
      <c r="X199" s="34"/>
      <c r="Y199" s="34"/>
      <c r="Z199" s="34"/>
      <c r="AA199" s="34"/>
      <c r="AB199" s="34"/>
      <c r="AC199" s="34"/>
      <c r="AD199" s="34"/>
      <c r="AE199" s="34"/>
      <c r="AR199" s="197" t="s">
        <v>148</v>
      </c>
      <c r="AT199" s="197" t="s">
        <v>150</v>
      </c>
      <c r="AU199" s="197" t="s">
        <v>87</v>
      </c>
      <c r="AY199" s="17" t="s">
        <v>149</v>
      </c>
      <c r="BE199" s="198">
        <f>IF(N199="základní",J199,0)</f>
        <v>0</v>
      </c>
      <c r="BF199" s="198">
        <f>IF(N199="snížená",J199,0)</f>
        <v>0</v>
      </c>
      <c r="BG199" s="198">
        <f>IF(N199="zákl. přenesená",J199,0)</f>
        <v>0</v>
      </c>
      <c r="BH199" s="198">
        <f>IF(N199="sníž. přenesená",J199,0)</f>
        <v>0</v>
      </c>
      <c r="BI199" s="198">
        <f>IF(N199="nulová",J199,0)</f>
        <v>0</v>
      </c>
      <c r="BJ199" s="17" t="s">
        <v>85</v>
      </c>
      <c r="BK199" s="198">
        <f>ROUND(I199*H199,2)</f>
        <v>0</v>
      </c>
      <c r="BL199" s="17" t="s">
        <v>148</v>
      </c>
      <c r="BM199" s="197" t="s">
        <v>715</v>
      </c>
    </row>
    <row r="200" spans="1:65" s="2" customFormat="1" ht="33" customHeight="1">
      <c r="A200" s="34"/>
      <c r="B200" s="35"/>
      <c r="C200" s="185" t="s">
        <v>304</v>
      </c>
      <c r="D200" s="185" t="s">
        <v>150</v>
      </c>
      <c r="E200" s="186" t="s">
        <v>190</v>
      </c>
      <c r="F200" s="187" t="s">
        <v>716</v>
      </c>
      <c r="G200" s="188" t="s">
        <v>192</v>
      </c>
      <c r="H200" s="189">
        <v>1</v>
      </c>
      <c r="I200" s="190"/>
      <c r="J200" s="191">
        <f>ROUND(I200*H200,2)</f>
        <v>0</v>
      </c>
      <c r="K200" s="192"/>
      <c r="L200" s="39"/>
      <c r="M200" s="193" t="s">
        <v>1</v>
      </c>
      <c r="N200" s="194" t="s">
        <v>42</v>
      </c>
      <c r="O200" s="71"/>
      <c r="P200" s="195">
        <f>O200*H200</f>
        <v>0</v>
      </c>
      <c r="Q200" s="195">
        <v>0</v>
      </c>
      <c r="R200" s="195">
        <f>Q200*H200</f>
        <v>0</v>
      </c>
      <c r="S200" s="195">
        <v>0</v>
      </c>
      <c r="T200" s="196">
        <f>S200*H200</f>
        <v>0</v>
      </c>
      <c r="U200" s="34"/>
      <c r="V200" s="34"/>
      <c r="W200" s="34"/>
      <c r="X200" s="34"/>
      <c r="Y200" s="34"/>
      <c r="Z200" s="34"/>
      <c r="AA200" s="34"/>
      <c r="AB200" s="34"/>
      <c r="AC200" s="34"/>
      <c r="AD200" s="34"/>
      <c r="AE200" s="34"/>
      <c r="AR200" s="197" t="s">
        <v>148</v>
      </c>
      <c r="AT200" s="197" t="s">
        <v>150</v>
      </c>
      <c r="AU200" s="197" t="s">
        <v>87</v>
      </c>
      <c r="AY200" s="17" t="s">
        <v>149</v>
      </c>
      <c r="BE200" s="198">
        <f>IF(N200="základní",J200,0)</f>
        <v>0</v>
      </c>
      <c r="BF200" s="198">
        <f>IF(N200="snížená",J200,0)</f>
        <v>0</v>
      </c>
      <c r="BG200" s="198">
        <f>IF(N200="zákl. přenesená",J200,0)</f>
        <v>0</v>
      </c>
      <c r="BH200" s="198">
        <f>IF(N200="sníž. přenesená",J200,0)</f>
        <v>0</v>
      </c>
      <c r="BI200" s="198">
        <f>IF(N200="nulová",J200,0)</f>
        <v>0</v>
      </c>
      <c r="BJ200" s="17" t="s">
        <v>85</v>
      </c>
      <c r="BK200" s="198">
        <f>ROUND(I200*H200,2)</f>
        <v>0</v>
      </c>
      <c r="BL200" s="17" t="s">
        <v>148</v>
      </c>
      <c r="BM200" s="197" t="s">
        <v>717</v>
      </c>
    </row>
    <row r="201" spans="1:65" s="2" customFormat="1" ht="21.75" customHeight="1">
      <c r="A201" s="34"/>
      <c r="B201" s="35"/>
      <c r="C201" s="185" t="s">
        <v>310</v>
      </c>
      <c r="D201" s="185" t="s">
        <v>150</v>
      </c>
      <c r="E201" s="186" t="s">
        <v>718</v>
      </c>
      <c r="F201" s="187" t="s">
        <v>719</v>
      </c>
      <c r="G201" s="188" t="s">
        <v>184</v>
      </c>
      <c r="H201" s="189">
        <v>1</v>
      </c>
      <c r="I201" s="190"/>
      <c r="J201" s="191">
        <f>ROUND(I201*H201,2)</f>
        <v>0</v>
      </c>
      <c r="K201" s="192"/>
      <c r="L201" s="39"/>
      <c r="M201" s="193" t="s">
        <v>1</v>
      </c>
      <c r="N201" s="194" t="s">
        <v>42</v>
      </c>
      <c r="O201" s="71"/>
      <c r="P201" s="195">
        <f>O201*H201</f>
        <v>0</v>
      </c>
      <c r="Q201" s="195">
        <v>2.3012700000000001</v>
      </c>
      <c r="R201" s="195">
        <f>Q201*H201</f>
        <v>2.3012700000000001</v>
      </c>
      <c r="S201" s="195">
        <v>0</v>
      </c>
      <c r="T201" s="196">
        <f>S201*H201</f>
        <v>0</v>
      </c>
      <c r="U201" s="34"/>
      <c r="V201" s="34"/>
      <c r="W201" s="34"/>
      <c r="X201" s="34"/>
      <c r="Y201" s="34"/>
      <c r="Z201" s="34"/>
      <c r="AA201" s="34"/>
      <c r="AB201" s="34"/>
      <c r="AC201" s="34"/>
      <c r="AD201" s="34"/>
      <c r="AE201" s="34"/>
      <c r="AR201" s="197" t="s">
        <v>164</v>
      </c>
      <c r="AT201" s="197" t="s">
        <v>150</v>
      </c>
      <c r="AU201" s="197" t="s">
        <v>87</v>
      </c>
      <c r="AY201" s="17" t="s">
        <v>149</v>
      </c>
      <c r="BE201" s="198">
        <f>IF(N201="základní",J201,0)</f>
        <v>0</v>
      </c>
      <c r="BF201" s="198">
        <f>IF(N201="snížená",J201,0)</f>
        <v>0</v>
      </c>
      <c r="BG201" s="198">
        <f>IF(N201="zákl. přenesená",J201,0)</f>
        <v>0</v>
      </c>
      <c r="BH201" s="198">
        <f>IF(N201="sníž. přenesená",J201,0)</f>
        <v>0</v>
      </c>
      <c r="BI201" s="198">
        <f>IF(N201="nulová",J201,0)</f>
        <v>0</v>
      </c>
      <c r="BJ201" s="17" t="s">
        <v>85</v>
      </c>
      <c r="BK201" s="198">
        <f>ROUND(I201*H201,2)</f>
        <v>0</v>
      </c>
      <c r="BL201" s="17" t="s">
        <v>164</v>
      </c>
      <c r="BM201" s="197" t="s">
        <v>720</v>
      </c>
    </row>
    <row r="202" spans="1:65" s="2" customFormat="1" ht="19.5">
      <c r="A202" s="34"/>
      <c r="B202" s="35"/>
      <c r="C202" s="36"/>
      <c r="D202" s="199" t="s">
        <v>154</v>
      </c>
      <c r="E202" s="36"/>
      <c r="F202" s="200" t="s">
        <v>721</v>
      </c>
      <c r="G202" s="36"/>
      <c r="H202" s="36"/>
      <c r="I202" s="201"/>
      <c r="J202" s="36"/>
      <c r="K202" s="36"/>
      <c r="L202" s="39"/>
      <c r="M202" s="202"/>
      <c r="N202" s="203"/>
      <c r="O202" s="71"/>
      <c r="P202" s="71"/>
      <c r="Q202" s="71"/>
      <c r="R202" s="71"/>
      <c r="S202" s="71"/>
      <c r="T202" s="72"/>
      <c r="U202" s="34"/>
      <c r="V202" s="34"/>
      <c r="W202" s="34"/>
      <c r="X202" s="34"/>
      <c r="Y202" s="34"/>
      <c r="Z202" s="34"/>
      <c r="AA202" s="34"/>
      <c r="AB202" s="34"/>
      <c r="AC202" s="34"/>
      <c r="AD202" s="34"/>
      <c r="AE202" s="34"/>
      <c r="AT202" s="17" t="s">
        <v>154</v>
      </c>
      <c r="AU202" s="17" t="s">
        <v>87</v>
      </c>
    </row>
    <row r="203" spans="1:65" s="2" customFormat="1" ht="21.75" customHeight="1">
      <c r="A203" s="34"/>
      <c r="B203" s="35"/>
      <c r="C203" s="185" t="s">
        <v>315</v>
      </c>
      <c r="D203" s="185" t="s">
        <v>150</v>
      </c>
      <c r="E203" s="186" t="s">
        <v>722</v>
      </c>
      <c r="F203" s="187" t="s">
        <v>723</v>
      </c>
      <c r="G203" s="188" t="s">
        <v>202</v>
      </c>
      <c r="H203" s="189">
        <v>10.5</v>
      </c>
      <c r="I203" s="190"/>
      <c r="J203" s="191">
        <f>ROUND(I203*H203,2)</f>
        <v>0</v>
      </c>
      <c r="K203" s="192"/>
      <c r="L203" s="39"/>
      <c r="M203" s="193" t="s">
        <v>1</v>
      </c>
      <c r="N203" s="194" t="s">
        <v>42</v>
      </c>
      <c r="O203" s="71"/>
      <c r="P203" s="195">
        <f>O203*H203</f>
        <v>0</v>
      </c>
      <c r="Q203" s="195">
        <v>0</v>
      </c>
      <c r="R203" s="195">
        <f>Q203*H203</f>
        <v>0</v>
      </c>
      <c r="S203" s="195">
        <v>0</v>
      </c>
      <c r="T203" s="196">
        <f>S203*H203</f>
        <v>0</v>
      </c>
      <c r="U203" s="34"/>
      <c r="V203" s="34"/>
      <c r="W203" s="34"/>
      <c r="X203" s="34"/>
      <c r="Y203" s="34"/>
      <c r="Z203" s="34"/>
      <c r="AA203" s="34"/>
      <c r="AB203" s="34"/>
      <c r="AC203" s="34"/>
      <c r="AD203" s="34"/>
      <c r="AE203" s="34"/>
      <c r="AR203" s="197" t="s">
        <v>148</v>
      </c>
      <c r="AT203" s="197" t="s">
        <v>150</v>
      </c>
      <c r="AU203" s="197" t="s">
        <v>87</v>
      </c>
      <c r="AY203" s="17" t="s">
        <v>149</v>
      </c>
      <c r="BE203" s="198">
        <f>IF(N203="základní",J203,0)</f>
        <v>0</v>
      </c>
      <c r="BF203" s="198">
        <f>IF(N203="snížená",J203,0)</f>
        <v>0</v>
      </c>
      <c r="BG203" s="198">
        <f>IF(N203="zákl. přenesená",J203,0)</f>
        <v>0</v>
      </c>
      <c r="BH203" s="198">
        <f>IF(N203="sníž. přenesená",J203,0)</f>
        <v>0</v>
      </c>
      <c r="BI203" s="198">
        <f>IF(N203="nulová",J203,0)</f>
        <v>0</v>
      </c>
      <c r="BJ203" s="17" t="s">
        <v>85</v>
      </c>
      <c r="BK203" s="198">
        <f>ROUND(I203*H203,2)</f>
        <v>0</v>
      </c>
      <c r="BL203" s="17" t="s">
        <v>148</v>
      </c>
      <c r="BM203" s="197" t="s">
        <v>724</v>
      </c>
    </row>
    <row r="204" spans="1:65" s="13" customFormat="1" ht="11.25">
      <c r="B204" s="206"/>
      <c r="C204" s="207"/>
      <c r="D204" s="199" t="s">
        <v>175</v>
      </c>
      <c r="E204" s="208" t="s">
        <v>1</v>
      </c>
      <c r="F204" s="209" t="s">
        <v>725</v>
      </c>
      <c r="G204" s="207"/>
      <c r="H204" s="210">
        <v>10.5</v>
      </c>
      <c r="I204" s="211"/>
      <c r="J204" s="207"/>
      <c r="K204" s="207"/>
      <c r="L204" s="212"/>
      <c r="M204" s="213"/>
      <c r="N204" s="214"/>
      <c r="O204" s="214"/>
      <c r="P204" s="214"/>
      <c r="Q204" s="214"/>
      <c r="R204" s="214"/>
      <c r="S204" s="214"/>
      <c r="T204" s="215"/>
      <c r="AT204" s="216" t="s">
        <v>175</v>
      </c>
      <c r="AU204" s="216" t="s">
        <v>87</v>
      </c>
      <c r="AV204" s="13" t="s">
        <v>87</v>
      </c>
      <c r="AW204" s="13" t="s">
        <v>34</v>
      </c>
      <c r="AX204" s="13" t="s">
        <v>85</v>
      </c>
      <c r="AY204" s="216" t="s">
        <v>149</v>
      </c>
    </row>
    <row r="205" spans="1:65" s="2" customFormat="1" ht="21.75" customHeight="1">
      <c r="A205" s="34"/>
      <c r="B205" s="35"/>
      <c r="C205" s="185" t="s">
        <v>321</v>
      </c>
      <c r="D205" s="185" t="s">
        <v>150</v>
      </c>
      <c r="E205" s="186" t="s">
        <v>726</v>
      </c>
      <c r="F205" s="187" t="s">
        <v>727</v>
      </c>
      <c r="G205" s="188" t="s">
        <v>184</v>
      </c>
      <c r="H205" s="189">
        <v>1</v>
      </c>
      <c r="I205" s="190"/>
      <c r="J205" s="191">
        <f>ROUND(I205*H205,2)</f>
        <v>0</v>
      </c>
      <c r="K205" s="192"/>
      <c r="L205" s="39"/>
      <c r="M205" s="193" t="s">
        <v>1</v>
      </c>
      <c r="N205" s="194" t="s">
        <v>42</v>
      </c>
      <c r="O205" s="71"/>
      <c r="P205" s="195">
        <f>O205*H205</f>
        <v>0</v>
      </c>
      <c r="Q205" s="195">
        <v>1.175E-2</v>
      </c>
      <c r="R205" s="195">
        <f>Q205*H205</f>
        <v>1.175E-2</v>
      </c>
      <c r="S205" s="195">
        <v>0</v>
      </c>
      <c r="T205" s="196">
        <f>S205*H205</f>
        <v>0</v>
      </c>
      <c r="U205" s="34"/>
      <c r="V205" s="34"/>
      <c r="W205" s="34"/>
      <c r="X205" s="34"/>
      <c r="Y205" s="34"/>
      <c r="Z205" s="34"/>
      <c r="AA205" s="34"/>
      <c r="AB205" s="34"/>
      <c r="AC205" s="34"/>
      <c r="AD205" s="34"/>
      <c r="AE205" s="34"/>
      <c r="AR205" s="197" t="s">
        <v>148</v>
      </c>
      <c r="AT205" s="197" t="s">
        <v>150</v>
      </c>
      <c r="AU205" s="197" t="s">
        <v>87</v>
      </c>
      <c r="AY205" s="17" t="s">
        <v>149</v>
      </c>
      <c r="BE205" s="198">
        <f>IF(N205="základní",J205,0)</f>
        <v>0</v>
      </c>
      <c r="BF205" s="198">
        <f>IF(N205="snížená",J205,0)</f>
        <v>0</v>
      </c>
      <c r="BG205" s="198">
        <f>IF(N205="zákl. přenesená",J205,0)</f>
        <v>0</v>
      </c>
      <c r="BH205" s="198">
        <f>IF(N205="sníž. přenesená",J205,0)</f>
        <v>0</v>
      </c>
      <c r="BI205" s="198">
        <f>IF(N205="nulová",J205,0)</f>
        <v>0</v>
      </c>
      <c r="BJ205" s="17" t="s">
        <v>85</v>
      </c>
      <c r="BK205" s="198">
        <f>ROUND(I205*H205,2)</f>
        <v>0</v>
      </c>
      <c r="BL205" s="17" t="s">
        <v>148</v>
      </c>
      <c r="BM205" s="197" t="s">
        <v>728</v>
      </c>
    </row>
    <row r="206" spans="1:65" s="2" customFormat="1" ht="16.5" customHeight="1">
      <c r="A206" s="34"/>
      <c r="B206" s="35"/>
      <c r="C206" s="228" t="s">
        <v>285</v>
      </c>
      <c r="D206" s="228" t="s">
        <v>156</v>
      </c>
      <c r="E206" s="229" t="s">
        <v>729</v>
      </c>
      <c r="F206" s="230" t="s">
        <v>730</v>
      </c>
      <c r="G206" s="231" t="s">
        <v>184</v>
      </c>
      <c r="H206" s="232">
        <v>1</v>
      </c>
      <c r="I206" s="233"/>
      <c r="J206" s="234">
        <f>ROUND(I206*H206,2)</f>
        <v>0</v>
      </c>
      <c r="K206" s="235"/>
      <c r="L206" s="236"/>
      <c r="M206" s="237" t="s">
        <v>1</v>
      </c>
      <c r="N206" s="238" t="s">
        <v>42</v>
      </c>
      <c r="O206" s="71"/>
      <c r="P206" s="195">
        <f>O206*H206</f>
        <v>0</v>
      </c>
      <c r="Q206" s="195">
        <v>3.0000000000000001E-3</v>
      </c>
      <c r="R206" s="195">
        <f>Q206*H206</f>
        <v>3.0000000000000001E-3</v>
      </c>
      <c r="S206" s="195">
        <v>0</v>
      </c>
      <c r="T206" s="196">
        <f>S206*H206</f>
        <v>0</v>
      </c>
      <c r="U206" s="34"/>
      <c r="V206" s="34"/>
      <c r="W206" s="34"/>
      <c r="X206" s="34"/>
      <c r="Y206" s="34"/>
      <c r="Z206" s="34"/>
      <c r="AA206" s="34"/>
      <c r="AB206" s="34"/>
      <c r="AC206" s="34"/>
      <c r="AD206" s="34"/>
      <c r="AE206" s="34"/>
      <c r="AR206" s="197" t="s">
        <v>199</v>
      </c>
      <c r="AT206" s="197" t="s">
        <v>156</v>
      </c>
      <c r="AU206" s="197" t="s">
        <v>87</v>
      </c>
      <c r="AY206" s="17" t="s">
        <v>149</v>
      </c>
      <c r="BE206" s="198">
        <f>IF(N206="základní",J206,0)</f>
        <v>0</v>
      </c>
      <c r="BF206" s="198">
        <f>IF(N206="snížená",J206,0)</f>
        <v>0</v>
      </c>
      <c r="BG206" s="198">
        <f>IF(N206="zákl. přenesená",J206,0)</f>
        <v>0</v>
      </c>
      <c r="BH206" s="198">
        <f>IF(N206="sníž. přenesená",J206,0)</f>
        <v>0</v>
      </c>
      <c r="BI206" s="198">
        <f>IF(N206="nulová",J206,0)</f>
        <v>0</v>
      </c>
      <c r="BJ206" s="17" t="s">
        <v>85</v>
      </c>
      <c r="BK206" s="198">
        <f>ROUND(I206*H206,2)</f>
        <v>0</v>
      </c>
      <c r="BL206" s="17" t="s">
        <v>148</v>
      </c>
      <c r="BM206" s="197" t="s">
        <v>731</v>
      </c>
    </row>
    <row r="207" spans="1:65" s="2" customFormat="1" ht="33" customHeight="1">
      <c r="A207" s="34"/>
      <c r="B207" s="35"/>
      <c r="C207" s="185" t="s">
        <v>331</v>
      </c>
      <c r="D207" s="185" t="s">
        <v>150</v>
      </c>
      <c r="E207" s="186" t="s">
        <v>732</v>
      </c>
      <c r="F207" s="187" t="s">
        <v>733</v>
      </c>
      <c r="G207" s="188" t="s">
        <v>225</v>
      </c>
      <c r="H207" s="189">
        <v>1276.4000000000001</v>
      </c>
      <c r="I207" s="190"/>
      <c r="J207" s="191">
        <f>ROUND(I207*H207,2)</f>
        <v>0</v>
      </c>
      <c r="K207" s="192"/>
      <c r="L207" s="39"/>
      <c r="M207" s="193" t="s">
        <v>1</v>
      </c>
      <c r="N207" s="194" t="s">
        <v>42</v>
      </c>
      <c r="O207" s="71"/>
      <c r="P207" s="195">
        <f>O207*H207</f>
        <v>0</v>
      </c>
      <c r="Q207" s="195">
        <v>0</v>
      </c>
      <c r="R207" s="195">
        <f>Q207*H207</f>
        <v>0</v>
      </c>
      <c r="S207" s="195">
        <v>0</v>
      </c>
      <c r="T207" s="196">
        <f>S207*H207</f>
        <v>0</v>
      </c>
      <c r="U207" s="34"/>
      <c r="V207" s="34"/>
      <c r="W207" s="34"/>
      <c r="X207" s="34"/>
      <c r="Y207" s="34"/>
      <c r="Z207" s="34"/>
      <c r="AA207" s="34"/>
      <c r="AB207" s="34"/>
      <c r="AC207" s="34"/>
      <c r="AD207" s="34"/>
      <c r="AE207" s="34"/>
      <c r="AR207" s="197" t="s">
        <v>148</v>
      </c>
      <c r="AT207" s="197" t="s">
        <v>150</v>
      </c>
      <c r="AU207" s="197" t="s">
        <v>87</v>
      </c>
      <c r="AY207" s="17" t="s">
        <v>149</v>
      </c>
      <c r="BE207" s="198">
        <f>IF(N207="základní",J207,0)</f>
        <v>0</v>
      </c>
      <c r="BF207" s="198">
        <f>IF(N207="snížená",J207,0)</f>
        <v>0</v>
      </c>
      <c r="BG207" s="198">
        <f>IF(N207="zákl. přenesená",J207,0)</f>
        <v>0</v>
      </c>
      <c r="BH207" s="198">
        <f>IF(N207="sníž. přenesená",J207,0)</f>
        <v>0</v>
      </c>
      <c r="BI207" s="198">
        <f>IF(N207="nulová",J207,0)</f>
        <v>0</v>
      </c>
      <c r="BJ207" s="17" t="s">
        <v>85</v>
      </c>
      <c r="BK207" s="198">
        <f>ROUND(I207*H207,2)</f>
        <v>0</v>
      </c>
      <c r="BL207" s="17" t="s">
        <v>148</v>
      </c>
      <c r="BM207" s="197" t="s">
        <v>734</v>
      </c>
    </row>
    <row r="208" spans="1:65" s="13" customFormat="1" ht="22.5">
      <c r="B208" s="206"/>
      <c r="C208" s="207"/>
      <c r="D208" s="199" t="s">
        <v>175</v>
      </c>
      <c r="E208" s="208" t="s">
        <v>1</v>
      </c>
      <c r="F208" s="209" t="s">
        <v>735</v>
      </c>
      <c r="G208" s="207"/>
      <c r="H208" s="210">
        <v>507</v>
      </c>
      <c r="I208" s="211"/>
      <c r="J208" s="207"/>
      <c r="K208" s="207"/>
      <c r="L208" s="212"/>
      <c r="M208" s="213"/>
      <c r="N208" s="214"/>
      <c r="O208" s="214"/>
      <c r="P208" s="214"/>
      <c r="Q208" s="214"/>
      <c r="R208" s="214"/>
      <c r="S208" s="214"/>
      <c r="T208" s="215"/>
      <c r="AT208" s="216" t="s">
        <v>175</v>
      </c>
      <c r="AU208" s="216" t="s">
        <v>87</v>
      </c>
      <c r="AV208" s="13" t="s">
        <v>87</v>
      </c>
      <c r="AW208" s="13" t="s">
        <v>34</v>
      </c>
      <c r="AX208" s="13" t="s">
        <v>77</v>
      </c>
      <c r="AY208" s="216" t="s">
        <v>149</v>
      </c>
    </row>
    <row r="209" spans="1:65" s="13" customFormat="1" ht="11.25">
      <c r="B209" s="206"/>
      <c r="C209" s="207"/>
      <c r="D209" s="199" t="s">
        <v>175</v>
      </c>
      <c r="E209" s="208" t="s">
        <v>1</v>
      </c>
      <c r="F209" s="209" t="s">
        <v>736</v>
      </c>
      <c r="G209" s="207"/>
      <c r="H209" s="210">
        <v>273</v>
      </c>
      <c r="I209" s="211"/>
      <c r="J209" s="207"/>
      <c r="K209" s="207"/>
      <c r="L209" s="212"/>
      <c r="M209" s="213"/>
      <c r="N209" s="214"/>
      <c r="O209" s="214"/>
      <c r="P209" s="214"/>
      <c r="Q209" s="214"/>
      <c r="R209" s="214"/>
      <c r="S209" s="214"/>
      <c r="T209" s="215"/>
      <c r="AT209" s="216" t="s">
        <v>175</v>
      </c>
      <c r="AU209" s="216" t="s">
        <v>87</v>
      </c>
      <c r="AV209" s="13" t="s">
        <v>87</v>
      </c>
      <c r="AW209" s="13" t="s">
        <v>34</v>
      </c>
      <c r="AX209" s="13" t="s">
        <v>77</v>
      </c>
      <c r="AY209" s="216" t="s">
        <v>149</v>
      </c>
    </row>
    <row r="210" spans="1:65" s="13" customFormat="1" ht="11.25">
      <c r="B210" s="206"/>
      <c r="C210" s="207"/>
      <c r="D210" s="199" t="s">
        <v>175</v>
      </c>
      <c r="E210" s="208" t="s">
        <v>1</v>
      </c>
      <c r="F210" s="209" t="s">
        <v>737</v>
      </c>
      <c r="G210" s="207"/>
      <c r="H210" s="210">
        <v>436.4</v>
      </c>
      <c r="I210" s="211"/>
      <c r="J210" s="207"/>
      <c r="K210" s="207"/>
      <c r="L210" s="212"/>
      <c r="M210" s="213"/>
      <c r="N210" s="214"/>
      <c r="O210" s="214"/>
      <c r="P210" s="214"/>
      <c r="Q210" s="214"/>
      <c r="R210" s="214"/>
      <c r="S210" s="214"/>
      <c r="T210" s="215"/>
      <c r="AT210" s="216" t="s">
        <v>175</v>
      </c>
      <c r="AU210" s="216" t="s">
        <v>87</v>
      </c>
      <c r="AV210" s="13" t="s">
        <v>87</v>
      </c>
      <c r="AW210" s="13" t="s">
        <v>34</v>
      </c>
      <c r="AX210" s="13" t="s">
        <v>77</v>
      </c>
      <c r="AY210" s="216" t="s">
        <v>149</v>
      </c>
    </row>
    <row r="211" spans="1:65" s="13" customFormat="1" ht="11.25">
      <c r="B211" s="206"/>
      <c r="C211" s="207"/>
      <c r="D211" s="199" t="s">
        <v>175</v>
      </c>
      <c r="E211" s="208" t="s">
        <v>1</v>
      </c>
      <c r="F211" s="209" t="s">
        <v>634</v>
      </c>
      <c r="G211" s="207"/>
      <c r="H211" s="210">
        <v>60</v>
      </c>
      <c r="I211" s="211"/>
      <c r="J211" s="207"/>
      <c r="K211" s="207"/>
      <c r="L211" s="212"/>
      <c r="M211" s="213"/>
      <c r="N211" s="214"/>
      <c r="O211" s="214"/>
      <c r="P211" s="214"/>
      <c r="Q211" s="214"/>
      <c r="R211" s="214"/>
      <c r="S211" s="214"/>
      <c r="T211" s="215"/>
      <c r="AT211" s="216" t="s">
        <v>175</v>
      </c>
      <c r="AU211" s="216" t="s">
        <v>87</v>
      </c>
      <c r="AV211" s="13" t="s">
        <v>87</v>
      </c>
      <c r="AW211" s="13" t="s">
        <v>34</v>
      </c>
      <c r="AX211" s="13" t="s">
        <v>77</v>
      </c>
      <c r="AY211" s="216" t="s">
        <v>149</v>
      </c>
    </row>
    <row r="212" spans="1:65" s="14" customFormat="1" ht="11.25">
      <c r="B212" s="217"/>
      <c r="C212" s="218"/>
      <c r="D212" s="199" t="s">
        <v>175</v>
      </c>
      <c r="E212" s="219" t="s">
        <v>1</v>
      </c>
      <c r="F212" s="220" t="s">
        <v>221</v>
      </c>
      <c r="G212" s="218"/>
      <c r="H212" s="221">
        <v>1276.4000000000001</v>
      </c>
      <c r="I212" s="222"/>
      <c r="J212" s="218"/>
      <c r="K212" s="218"/>
      <c r="L212" s="223"/>
      <c r="M212" s="224"/>
      <c r="N212" s="225"/>
      <c r="O212" s="225"/>
      <c r="P212" s="225"/>
      <c r="Q212" s="225"/>
      <c r="R212" s="225"/>
      <c r="S212" s="225"/>
      <c r="T212" s="226"/>
      <c r="AT212" s="227" t="s">
        <v>175</v>
      </c>
      <c r="AU212" s="227" t="s">
        <v>87</v>
      </c>
      <c r="AV212" s="14" t="s">
        <v>148</v>
      </c>
      <c r="AW212" s="14" t="s">
        <v>34</v>
      </c>
      <c r="AX212" s="14" t="s">
        <v>85</v>
      </c>
      <c r="AY212" s="227" t="s">
        <v>149</v>
      </c>
    </row>
    <row r="213" spans="1:65" s="2" customFormat="1" ht="33" customHeight="1">
      <c r="A213" s="34"/>
      <c r="B213" s="35"/>
      <c r="C213" s="185" t="s">
        <v>336</v>
      </c>
      <c r="D213" s="185" t="s">
        <v>150</v>
      </c>
      <c r="E213" s="186" t="s">
        <v>738</v>
      </c>
      <c r="F213" s="187" t="s">
        <v>739</v>
      </c>
      <c r="G213" s="188" t="s">
        <v>225</v>
      </c>
      <c r="H213" s="189">
        <v>114876</v>
      </c>
      <c r="I213" s="190"/>
      <c r="J213" s="191">
        <f>ROUND(I213*H213,2)</f>
        <v>0</v>
      </c>
      <c r="K213" s="192"/>
      <c r="L213" s="39"/>
      <c r="M213" s="193" t="s">
        <v>1</v>
      </c>
      <c r="N213" s="194" t="s">
        <v>42</v>
      </c>
      <c r="O213" s="71"/>
      <c r="P213" s="195">
        <f>O213*H213</f>
        <v>0</v>
      </c>
      <c r="Q213" s="195">
        <v>0</v>
      </c>
      <c r="R213" s="195">
        <f>Q213*H213</f>
        <v>0</v>
      </c>
      <c r="S213" s="195">
        <v>0</v>
      </c>
      <c r="T213" s="196">
        <f>S213*H213</f>
        <v>0</v>
      </c>
      <c r="U213" s="34"/>
      <c r="V213" s="34"/>
      <c r="W213" s="34"/>
      <c r="X213" s="34"/>
      <c r="Y213" s="34"/>
      <c r="Z213" s="34"/>
      <c r="AA213" s="34"/>
      <c r="AB213" s="34"/>
      <c r="AC213" s="34"/>
      <c r="AD213" s="34"/>
      <c r="AE213" s="34"/>
      <c r="AR213" s="197" t="s">
        <v>148</v>
      </c>
      <c r="AT213" s="197" t="s">
        <v>150</v>
      </c>
      <c r="AU213" s="197" t="s">
        <v>87</v>
      </c>
      <c r="AY213" s="17" t="s">
        <v>149</v>
      </c>
      <c r="BE213" s="198">
        <f>IF(N213="základní",J213,0)</f>
        <v>0</v>
      </c>
      <c r="BF213" s="198">
        <f>IF(N213="snížená",J213,0)</f>
        <v>0</v>
      </c>
      <c r="BG213" s="198">
        <f>IF(N213="zákl. přenesená",J213,0)</f>
        <v>0</v>
      </c>
      <c r="BH213" s="198">
        <f>IF(N213="sníž. přenesená",J213,0)</f>
        <v>0</v>
      </c>
      <c r="BI213" s="198">
        <f>IF(N213="nulová",J213,0)</f>
        <v>0</v>
      </c>
      <c r="BJ213" s="17" t="s">
        <v>85</v>
      </c>
      <c r="BK213" s="198">
        <f>ROUND(I213*H213,2)</f>
        <v>0</v>
      </c>
      <c r="BL213" s="17" t="s">
        <v>148</v>
      </c>
      <c r="BM213" s="197" t="s">
        <v>740</v>
      </c>
    </row>
    <row r="214" spans="1:65" s="13" customFormat="1" ht="11.25">
      <c r="B214" s="206"/>
      <c r="C214" s="207"/>
      <c r="D214" s="199" t="s">
        <v>175</v>
      </c>
      <c r="E214" s="208" t="s">
        <v>1</v>
      </c>
      <c r="F214" s="209" t="s">
        <v>741</v>
      </c>
      <c r="G214" s="207"/>
      <c r="H214" s="210">
        <v>114876</v>
      </c>
      <c r="I214" s="211"/>
      <c r="J214" s="207"/>
      <c r="K214" s="207"/>
      <c r="L214" s="212"/>
      <c r="M214" s="213"/>
      <c r="N214" s="214"/>
      <c r="O214" s="214"/>
      <c r="P214" s="214"/>
      <c r="Q214" s="214"/>
      <c r="R214" s="214"/>
      <c r="S214" s="214"/>
      <c r="T214" s="215"/>
      <c r="AT214" s="216" t="s">
        <v>175</v>
      </c>
      <c r="AU214" s="216" t="s">
        <v>87</v>
      </c>
      <c r="AV214" s="13" t="s">
        <v>87</v>
      </c>
      <c r="AW214" s="13" t="s">
        <v>34</v>
      </c>
      <c r="AX214" s="13" t="s">
        <v>85</v>
      </c>
      <c r="AY214" s="216" t="s">
        <v>149</v>
      </c>
    </row>
    <row r="215" spans="1:65" s="2" customFormat="1" ht="33" customHeight="1">
      <c r="A215" s="34"/>
      <c r="B215" s="35"/>
      <c r="C215" s="185" t="s">
        <v>340</v>
      </c>
      <c r="D215" s="185" t="s">
        <v>150</v>
      </c>
      <c r="E215" s="186" t="s">
        <v>742</v>
      </c>
      <c r="F215" s="187" t="s">
        <v>743</v>
      </c>
      <c r="G215" s="188" t="s">
        <v>225</v>
      </c>
      <c r="H215" s="189">
        <v>1276.4000000000001</v>
      </c>
      <c r="I215" s="190"/>
      <c r="J215" s="191">
        <f>ROUND(I215*H215,2)</f>
        <v>0</v>
      </c>
      <c r="K215" s="192"/>
      <c r="L215" s="39"/>
      <c r="M215" s="193" t="s">
        <v>1</v>
      </c>
      <c r="N215" s="194" t="s">
        <v>42</v>
      </c>
      <c r="O215" s="71"/>
      <c r="P215" s="195">
        <f>O215*H215</f>
        <v>0</v>
      </c>
      <c r="Q215" s="195">
        <v>0</v>
      </c>
      <c r="R215" s="195">
        <f>Q215*H215</f>
        <v>0</v>
      </c>
      <c r="S215" s="195">
        <v>0</v>
      </c>
      <c r="T215" s="196">
        <f>S215*H215</f>
        <v>0</v>
      </c>
      <c r="U215" s="34"/>
      <c r="V215" s="34"/>
      <c r="W215" s="34"/>
      <c r="X215" s="34"/>
      <c r="Y215" s="34"/>
      <c r="Z215" s="34"/>
      <c r="AA215" s="34"/>
      <c r="AB215" s="34"/>
      <c r="AC215" s="34"/>
      <c r="AD215" s="34"/>
      <c r="AE215" s="34"/>
      <c r="AR215" s="197" t="s">
        <v>148</v>
      </c>
      <c r="AT215" s="197" t="s">
        <v>150</v>
      </c>
      <c r="AU215" s="197" t="s">
        <v>87</v>
      </c>
      <c r="AY215" s="17" t="s">
        <v>149</v>
      </c>
      <c r="BE215" s="198">
        <f>IF(N215="základní",J215,0)</f>
        <v>0</v>
      </c>
      <c r="BF215" s="198">
        <f>IF(N215="snížená",J215,0)</f>
        <v>0</v>
      </c>
      <c r="BG215" s="198">
        <f>IF(N215="zákl. přenesená",J215,0)</f>
        <v>0</v>
      </c>
      <c r="BH215" s="198">
        <f>IF(N215="sníž. přenesená",J215,0)</f>
        <v>0</v>
      </c>
      <c r="BI215" s="198">
        <f>IF(N215="nulová",J215,0)</f>
        <v>0</v>
      </c>
      <c r="BJ215" s="17" t="s">
        <v>85</v>
      </c>
      <c r="BK215" s="198">
        <f>ROUND(I215*H215,2)</f>
        <v>0</v>
      </c>
      <c r="BL215" s="17" t="s">
        <v>148</v>
      </c>
      <c r="BM215" s="197" t="s">
        <v>744</v>
      </c>
    </row>
    <row r="216" spans="1:65" s="2" customFormat="1" ht="16.5" customHeight="1">
      <c r="A216" s="34"/>
      <c r="B216" s="35"/>
      <c r="C216" s="185" t="s">
        <v>346</v>
      </c>
      <c r="D216" s="185" t="s">
        <v>150</v>
      </c>
      <c r="E216" s="186" t="s">
        <v>745</v>
      </c>
      <c r="F216" s="187" t="s">
        <v>746</v>
      </c>
      <c r="G216" s="188" t="s">
        <v>225</v>
      </c>
      <c r="H216" s="189">
        <v>1276.4000000000001</v>
      </c>
      <c r="I216" s="190"/>
      <c r="J216" s="191">
        <f>ROUND(I216*H216,2)</f>
        <v>0</v>
      </c>
      <c r="K216" s="192"/>
      <c r="L216" s="39"/>
      <c r="M216" s="193" t="s">
        <v>1</v>
      </c>
      <c r="N216" s="194" t="s">
        <v>42</v>
      </c>
      <c r="O216" s="71"/>
      <c r="P216" s="195">
        <f>O216*H216</f>
        <v>0</v>
      </c>
      <c r="Q216" s="195">
        <v>0</v>
      </c>
      <c r="R216" s="195">
        <f>Q216*H216</f>
        <v>0</v>
      </c>
      <c r="S216" s="195">
        <v>0</v>
      </c>
      <c r="T216" s="196">
        <f>S216*H216</f>
        <v>0</v>
      </c>
      <c r="U216" s="34"/>
      <c r="V216" s="34"/>
      <c r="W216" s="34"/>
      <c r="X216" s="34"/>
      <c r="Y216" s="34"/>
      <c r="Z216" s="34"/>
      <c r="AA216" s="34"/>
      <c r="AB216" s="34"/>
      <c r="AC216" s="34"/>
      <c r="AD216" s="34"/>
      <c r="AE216" s="34"/>
      <c r="AR216" s="197" t="s">
        <v>148</v>
      </c>
      <c r="AT216" s="197" t="s">
        <v>150</v>
      </c>
      <c r="AU216" s="197" t="s">
        <v>87</v>
      </c>
      <c r="AY216" s="17" t="s">
        <v>149</v>
      </c>
      <c r="BE216" s="198">
        <f>IF(N216="základní",J216,0)</f>
        <v>0</v>
      </c>
      <c r="BF216" s="198">
        <f>IF(N216="snížená",J216,0)</f>
        <v>0</v>
      </c>
      <c r="BG216" s="198">
        <f>IF(N216="zákl. přenesená",J216,0)</f>
        <v>0</v>
      </c>
      <c r="BH216" s="198">
        <f>IF(N216="sníž. přenesená",J216,0)</f>
        <v>0</v>
      </c>
      <c r="BI216" s="198">
        <f>IF(N216="nulová",J216,0)</f>
        <v>0</v>
      </c>
      <c r="BJ216" s="17" t="s">
        <v>85</v>
      </c>
      <c r="BK216" s="198">
        <f>ROUND(I216*H216,2)</f>
        <v>0</v>
      </c>
      <c r="BL216" s="17" t="s">
        <v>148</v>
      </c>
      <c r="BM216" s="197" t="s">
        <v>747</v>
      </c>
    </row>
    <row r="217" spans="1:65" s="2" customFormat="1" ht="21.75" customHeight="1">
      <c r="A217" s="34"/>
      <c r="B217" s="35"/>
      <c r="C217" s="185" t="s">
        <v>351</v>
      </c>
      <c r="D217" s="185" t="s">
        <v>150</v>
      </c>
      <c r="E217" s="186" t="s">
        <v>748</v>
      </c>
      <c r="F217" s="187" t="s">
        <v>749</v>
      </c>
      <c r="G217" s="188" t="s">
        <v>225</v>
      </c>
      <c r="H217" s="189">
        <v>114876</v>
      </c>
      <c r="I217" s="190"/>
      <c r="J217" s="191">
        <f>ROUND(I217*H217,2)</f>
        <v>0</v>
      </c>
      <c r="K217" s="192"/>
      <c r="L217" s="39"/>
      <c r="M217" s="193" t="s">
        <v>1</v>
      </c>
      <c r="N217" s="194" t="s">
        <v>42</v>
      </c>
      <c r="O217" s="71"/>
      <c r="P217" s="195">
        <f>O217*H217</f>
        <v>0</v>
      </c>
      <c r="Q217" s="195">
        <v>0</v>
      </c>
      <c r="R217" s="195">
        <f>Q217*H217</f>
        <v>0</v>
      </c>
      <c r="S217" s="195">
        <v>0</v>
      </c>
      <c r="T217" s="196">
        <f>S217*H217</f>
        <v>0</v>
      </c>
      <c r="U217" s="34"/>
      <c r="V217" s="34"/>
      <c r="W217" s="34"/>
      <c r="X217" s="34"/>
      <c r="Y217" s="34"/>
      <c r="Z217" s="34"/>
      <c r="AA217" s="34"/>
      <c r="AB217" s="34"/>
      <c r="AC217" s="34"/>
      <c r="AD217" s="34"/>
      <c r="AE217" s="34"/>
      <c r="AR217" s="197" t="s">
        <v>148</v>
      </c>
      <c r="AT217" s="197" t="s">
        <v>150</v>
      </c>
      <c r="AU217" s="197" t="s">
        <v>87</v>
      </c>
      <c r="AY217" s="17" t="s">
        <v>149</v>
      </c>
      <c r="BE217" s="198">
        <f>IF(N217="základní",J217,0)</f>
        <v>0</v>
      </c>
      <c r="BF217" s="198">
        <f>IF(N217="snížená",J217,0)</f>
        <v>0</v>
      </c>
      <c r="BG217" s="198">
        <f>IF(N217="zákl. přenesená",J217,0)</f>
        <v>0</v>
      </c>
      <c r="BH217" s="198">
        <f>IF(N217="sníž. přenesená",J217,0)</f>
        <v>0</v>
      </c>
      <c r="BI217" s="198">
        <f>IF(N217="nulová",J217,0)</f>
        <v>0</v>
      </c>
      <c r="BJ217" s="17" t="s">
        <v>85</v>
      </c>
      <c r="BK217" s="198">
        <f>ROUND(I217*H217,2)</f>
        <v>0</v>
      </c>
      <c r="BL217" s="17" t="s">
        <v>148</v>
      </c>
      <c r="BM217" s="197" t="s">
        <v>750</v>
      </c>
    </row>
    <row r="218" spans="1:65" s="13" customFormat="1" ht="11.25">
      <c r="B218" s="206"/>
      <c r="C218" s="207"/>
      <c r="D218" s="199" t="s">
        <v>175</v>
      </c>
      <c r="E218" s="208" t="s">
        <v>1</v>
      </c>
      <c r="F218" s="209" t="s">
        <v>741</v>
      </c>
      <c r="G218" s="207"/>
      <c r="H218" s="210">
        <v>114876</v>
      </c>
      <c r="I218" s="211"/>
      <c r="J218" s="207"/>
      <c r="K218" s="207"/>
      <c r="L218" s="212"/>
      <c r="M218" s="213"/>
      <c r="N218" s="214"/>
      <c r="O218" s="214"/>
      <c r="P218" s="214"/>
      <c r="Q218" s="214"/>
      <c r="R218" s="214"/>
      <c r="S218" s="214"/>
      <c r="T218" s="215"/>
      <c r="AT218" s="216" t="s">
        <v>175</v>
      </c>
      <c r="AU218" s="216" t="s">
        <v>87</v>
      </c>
      <c r="AV218" s="13" t="s">
        <v>87</v>
      </c>
      <c r="AW218" s="13" t="s">
        <v>34</v>
      </c>
      <c r="AX218" s="13" t="s">
        <v>85</v>
      </c>
      <c r="AY218" s="216" t="s">
        <v>149</v>
      </c>
    </row>
    <row r="219" spans="1:65" s="2" customFormat="1" ht="21.75" customHeight="1">
      <c r="A219" s="34"/>
      <c r="B219" s="35"/>
      <c r="C219" s="185" t="s">
        <v>355</v>
      </c>
      <c r="D219" s="185" t="s">
        <v>150</v>
      </c>
      <c r="E219" s="186" t="s">
        <v>751</v>
      </c>
      <c r="F219" s="187" t="s">
        <v>752</v>
      </c>
      <c r="G219" s="188" t="s">
        <v>225</v>
      </c>
      <c r="H219" s="189">
        <v>1276.4000000000001</v>
      </c>
      <c r="I219" s="190"/>
      <c r="J219" s="191">
        <f>ROUND(I219*H219,2)</f>
        <v>0</v>
      </c>
      <c r="K219" s="192"/>
      <c r="L219" s="39"/>
      <c r="M219" s="193" t="s">
        <v>1</v>
      </c>
      <c r="N219" s="194" t="s">
        <v>42</v>
      </c>
      <c r="O219" s="71"/>
      <c r="P219" s="195">
        <f>O219*H219</f>
        <v>0</v>
      </c>
      <c r="Q219" s="195">
        <v>0</v>
      </c>
      <c r="R219" s="195">
        <f>Q219*H219</f>
        <v>0</v>
      </c>
      <c r="S219" s="195">
        <v>0</v>
      </c>
      <c r="T219" s="196">
        <f>S219*H219</f>
        <v>0</v>
      </c>
      <c r="U219" s="34"/>
      <c r="V219" s="34"/>
      <c r="W219" s="34"/>
      <c r="X219" s="34"/>
      <c r="Y219" s="34"/>
      <c r="Z219" s="34"/>
      <c r="AA219" s="34"/>
      <c r="AB219" s="34"/>
      <c r="AC219" s="34"/>
      <c r="AD219" s="34"/>
      <c r="AE219" s="34"/>
      <c r="AR219" s="197" t="s">
        <v>148</v>
      </c>
      <c r="AT219" s="197" t="s">
        <v>150</v>
      </c>
      <c r="AU219" s="197" t="s">
        <v>87</v>
      </c>
      <c r="AY219" s="17" t="s">
        <v>149</v>
      </c>
      <c r="BE219" s="198">
        <f>IF(N219="základní",J219,0)</f>
        <v>0</v>
      </c>
      <c r="BF219" s="198">
        <f>IF(N219="snížená",J219,0)</f>
        <v>0</v>
      </c>
      <c r="BG219" s="198">
        <f>IF(N219="zákl. přenesená",J219,0)</f>
        <v>0</v>
      </c>
      <c r="BH219" s="198">
        <f>IF(N219="sníž. přenesená",J219,0)</f>
        <v>0</v>
      </c>
      <c r="BI219" s="198">
        <f>IF(N219="nulová",J219,0)</f>
        <v>0</v>
      </c>
      <c r="BJ219" s="17" t="s">
        <v>85</v>
      </c>
      <c r="BK219" s="198">
        <f>ROUND(I219*H219,2)</f>
        <v>0</v>
      </c>
      <c r="BL219" s="17" t="s">
        <v>148</v>
      </c>
      <c r="BM219" s="197" t="s">
        <v>753</v>
      </c>
    </row>
    <row r="220" spans="1:65" s="2" customFormat="1" ht="16.5" customHeight="1">
      <c r="A220" s="34"/>
      <c r="B220" s="35"/>
      <c r="C220" s="185" t="s">
        <v>362</v>
      </c>
      <c r="D220" s="185" t="s">
        <v>150</v>
      </c>
      <c r="E220" s="186" t="s">
        <v>754</v>
      </c>
      <c r="F220" s="187" t="s">
        <v>755</v>
      </c>
      <c r="G220" s="188" t="s">
        <v>225</v>
      </c>
      <c r="H220" s="189">
        <v>124.51</v>
      </c>
      <c r="I220" s="190"/>
      <c r="J220" s="191">
        <f>ROUND(I220*H220,2)</f>
        <v>0</v>
      </c>
      <c r="K220" s="192"/>
      <c r="L220" s="39"/>
      <c r="M220" s="193" t="s">
        <v>1</v>
      </c>
      <c r="N220" s="194" t="s">
        <v>42</v>
      </c>
      <c r="O220" s="71"/>
      <c r="P220" s="195">
        <f>O220*H220</f>
        <v>0</v>
      </c>
      <c r="Q220" s="195">
        <v>2.0000000000000002E-5</v>
      </c>
      <c r="R220" s="195">
        <f>Q220*H220</f>
        <v>2.4902000000000001E-3</v>
      </c>
      <c r="S220" s="195">
        <v>0</v>
      </c>
      <c r="T220" s="196">
        <f>S220*H220</f>
        <v>0</v>
      </c>
      <c r="U220" s="34"/>
      <c r="V220" s="34"/>
      <c r="W220" s="34"/>
      <c r="X220" s="34"/>
      <c r="Y220" s="34"/>
      <c r="Z220" s="34"/>
      <c r="AA220" s="34"/>
      <c r="AB220" s="34"/>
      <c r="AC220" s="34"/>
      <c r="AD220" s="34"/>
      <c r="AE220" s="34"/>
      <c r="AR220" s="197" t="s">
        <v>148</v>
      </c>
      <c r="AT220" s="197" t="s">
        <v>150</v>
      </c>
      <c r="AU220" s="197" t="s">
        <v>87</v>
      </c>
      <c r="AY220" s="17" t="s">
        <v>149</v>
      </c>
      <c r="BE220" s="198">
        <f>IF(N220="základní",J220,0)</f>
        <v>0</v>
      </c>
      <c r="BF220" s="198">
        <f>IF(N220="snížená",J220,0)</f>
        <v>0</v>
      </c>
      <c r="BG220" s="198">
        <f>IF(N220="zákl. přenesená",J220,0)</f>
        <v>0</v>
      </c>
      <c r="BH220" s="198">
        <f>IF(N220="sníž. přenesená",J220,0)</f>
        <v>0</v>
      </c>
      <c r="BI220" s="198">
        <f>IF(N220="nulová",J220,0)</f>
        <v>0</v>
      </c>
      <c r="BJ220" s="17" t="s">
        <v>85</v>
      </c>
      <c r="BK220" s="198">
        <f>ROUND(I220*H220,2)</f>
        <v>0</v>
      </c>
      <c r="BL220" s="17" t="s">
        <v>148</v>
      </c>
      <c r="BM220" s="197" t="s">
        <v>756</v>
      </c>
    </row>
    <row r="221" spans="1:65" s="2" customFormat="1" ht="21.75" customHeight="1">
      <c r="A221" s="34"/>
      <c r="B221" s="35"/>
      <c r="C221" s="185" t="s">
        <v>366</v>
      </c>
      <c r="D221" s="185" t="s">
        <v>150</v>
      </c>
      <c r="E221" s="186" t="s">
        <v>757</v>
      </c>
      <c r="F221" s="187" t="s">
        <v>758</v>
      </c>
      <c r="G221" s="188" t="s">
        <v>225</v>
      </c>
      <c r="H221" s="189">
        <v>42.3</v>
      </c>
      <c r="I221" s="190"/>
      <c r="J221" s="191">
        <f>ROUND(I221*H221,2)</f>
        <v>0</v>
      </c>
      <c r="K221" s="192"/>
      <c r="L221" s="39"/>
      <c r="M221" s="193" t="s">
        <v>1</v>
      </c>
      <c r="N221" s="194" t="s">
        <v>42</v>
      </c>
      <c r="O221" s="71"/>
      <c r="P221" s="195">
        <f>O221*H221</f>
        <v>0</v>
      </c>
      <c r="Q221" s="195">
        <v>0</v>
      </c>
      <c r="R221" s="195">
        <f>Q221*H221</f>
        <v>0</v>
      </c>
      <c r="S221" s="195">
        <v>0.18</v>
      </c>
      <c r="T221" s="196">
        <f>S221*H221</f>
        <v>7.613999999999999</v>
      </c>
      <c r="U221" s="34"/>
      <c r="V221" s="34"/>
      <c r="W221" s="34"/>
      <c r="X221" s="34"/>
      <c r="Y221" s="34"/>
      <c r="Z221" s="34"/>
      <c r="AA221" s="34"/>
      <c r="AB221" s="34"/>
      <c r="AC221" s="34"/>
      <c r="AD221" s="34"/>
      <c r="AE221" s="34"/>
      <c r="AR221" s="197" t="s">
        <v>148</v>
      </c>
      <c r="AT221" s="197" t="s">
        <v>150</v>
      </c>
      <c r="AU221" s="197" t="s">
        <v>87</v>
      </c>
      <c r="AY221" s="17" t="s">
        <v>149</v>
      </c>
      <c r="BE221" s="198">
        <f>IF(N221="základní",J221,0)</f>
        <v>0</v>
      </c>
      <c r="BF221" s="198">
        <f>IF(N221="snížená",J221,0)</f>
        <v>0</v>
      </c>
      <c r="BG221" s="198">
        <f>IF(N221="zákl. přenesená",J221,0)</f>
        <v>0</v>
      </c>
      <c r="BH221" s="198">
        <f>IF(N221="sníž. přenesená",J221,0)</f>
        <v>0</v>
      </c>
      <c r="BI221" s="198">
        <f>IF(N221="nulová",J221,0)</f>
        <v>0</v>
      </c>
      <c r="BJ221" s="17" t="s">
        <v>85</v>
      </c>
      <c r="BK221" s="198">
        <f>ROUND(I221*H221,2)</f>
        <v>0</v>
      </c>
      <c r="BL221" s="17" t="s">
        <v>148</v>
      </c>
      <c r="BM221" s="197" t="s">
        <v>759</v>
      </c>
    </row>
    <row r="222" spans="1:65" s="13" customFormat="1" ht="11.25">
      <c r="B222" s="206"/>
      <c r="C222" s="207"/>
      <c r="D222" s="199" t="s">
        <v>175</v>
      </c>
      <c r="E222" s="208" t="s">
        <v>1</v>
      </c>
      <c r="F222" s="209" t="s">
        <v>760</v>
      </c>
      <c r="G222" s="207"/>
      <c r="H222" s="210">
        <v>42.3</v>
      </c>
      <c r="I222" s="211"/>
      <c r="J222" s="207"/>
      <c r="K222" s="207"/>
      <c r="L222" s="212"/>
      <c r="M222" s="213"/>
      <c r="N222" s="214"/>
      <c r="O222" s="214"/>
      <c r="P222" s="214"/>
      <c r="Q222" s="214"/>
      <c r="R222" s="214"/>
      <c r="S222" s="214"/>
      <c r="T222" s="215"/>
      <c r="AT222" s="216" t="s">
        <v>175</v>
      </c>
      <c r="AU222" s="216" t="s">
        <v>87</v>
      </c>
      <c r="AV222" s="13" t="s">
        <v>87</v>
      </c>
      <c r="AW222" s="13" t="s">
        <v>34</v>
      </c>
      <c r="AX222" s="13" t="s">
        <v>85</v>
      </c>
      <c r="AY222" s="216" t="s">
        <v>149</v>
      </c>
    </row>
    <row r="223" spans="1:65" s="2" customFormat="1" ht="21.75" customHeight="1">
      <c r="A223" s="34"/>
      <c r="B223" s="35"/>
      <c r="C223" s="185" t="s">
        <v>370</v>
      </c>
      <c r="D223" s="185" t="s">
        <v>150</v>
      </c>
      <c r="E223" s="186" t="s">
        <v>761</v>
      </c>
      <c r="F223" s="187" t="s">
        <v>762</v>
      </c>
      <c r="G223" s="188" t="s">
        <v>225</v>
      </c>
      <c r="H223" s="189">
        <v>26.46</v>
      </c>
      <c r="I223" s="190"/>
      <c r="J223" s="191">
        <f>ROUND(I223*H223,2)</f>
        <v>0</v>
      </c>
      <c r="K223" s="192"/>
      <c r="L223" s="39"/>
      <c r="M223" s="193" t="s">
        <v>1</v>
      </c>
      <c r="N223" s="194" t="s">
        <v>42</v>
      </c>
      <c r="O223" s="71"/>
      <c r="P223" s="195">
        <f>O223*H223</f>
        <v>0</v>
      </c>
      <c r="Q223" s="195">
        <v>0</v>
      </c>
      <c r="R223" s="195">
        <f>Q223*H223</f>
        <v>0</v>
      </c>
      <c r="S223" s="195">
        <v>0.25</v>
      </c>
      <c r="T223" s="196">
        <f>S223*H223</f>
        <v>6.6150000000000002</v>
      </c>
      <c r="U223" s="34"/>
      <c r="V223" s="34"/>
      <c r="W223" s="34"/>
      <c r="X223" s="34"/>
      <c r="Y223" s="34"/>
      <c r="Z223" s="34"/>
      <c r="AA223" s="34"/>
      <c r="AB223" s="34"/>
      <c r="AC223" s="34"/>
      <c r="AD223" s="34"/>
      <c r="AE223" s="34"/>
      <c r="AR223" s="197" t="s">
        <v>148</v>
      </c>
      <c r="AT223" s="197" t="s">
        <v>150</v>
      </c>
      <c r="AU223" s="197" t="s">
        <v>87</v>
      </c>
      <c r="AY223" s="17" t="s">
        <v>149</v>
      </c>
      <c r="BE223" s="198">
        <f>IF(N223="základní",J223,0)</f>
        <v>0</v>
      </c>
      <c r="BF223" s="198">
        <f>IF(N223="snížená",J223,0)</f>
        <v>0</v>
      </c>
      <c r="BG223" s="198">
        <f>IF(N223="zákl. přenesená",J223,0)</f>
        <v>0</v>
      </c>
      <c r="BH223" s="198">
        <f>IF(N223="sníž. přenesená",J223,0)</f>
        <v>0</v>
      </c>
      <c r="BI223" s="198">
        <f>IF(N223="nulová",J223,0)</f>
        <v>0</v>
      </c>
      <c r="BJ223" s="17" t="s">
        <v>85</v>
      </c>
      <c r="BK223" s="198">
        <f>ROUND(I223*H223,2)</f>
        <v>0</v>
      </c>
      <c r="BL223" s="17" t="s">
        <v>148</v>
      </c>
      <c r="BM223" s="197" t="s">
        <v>763</v>
      </c>
    </row>
    <row r="224" spans="1:65" s="13" customFormat="1" ht="11.25">
      <c r="B224" s="206"/>
      <c r="C224" s="207"/>
      <c r="D224" s="199" t="s">
        <v>175</v>
      </c>
      <c r="E224" s="208" t="s">
        <v>1</v>
      </c>
      <c r="F224" s="209" t="s">
        <v>764</v>
      </c>
      <c r="G224" s="207"/>
      <c r="H224" s="210">
        <v>26.46</v>
      </c>
      <c r="I224" s="211"/>
      <c r="J224" s="207"/>
      <c r="K224" s="207"/>
      <c r="L224" s="212"/>
      <c r="M224" s="213"/>
      <c r="N224" s="214"/>
      <c r="O224" s="214"/>
      <c r="P224" s="214"/>
      <c r="Q224" s="214"/>
      <c r="R224" s="214"/>
      <c r="S224" s="214"/>
      <c r="T224" s="215"/>
      <c r="AT224" s="216" t="s">
        <v>175</v>
      </c>
      <c r="AU224" s="216" t="s">
        <v>87</v>
      </c>
      <c r="AV224" s="13" t="s">
        <v>87</v>
      </c>
      <c r="AW224" s="13" t="s">
        <v>34</v>
      </c>
      <c r="AX224" s="13" t="s">
        <v>85</v>
      </c>
      <c r="AY224" s="216" t="s">
        <v>149</v>
      </c>
    </row>
    <row r="225" spans="1:65" s="2" customFormat="1" ht="21.75" customHeight="1">
      <c r="A225" s="34"/>
      <c r="B225" s="35"/>
      <c r="C225" s="185" t="s">
        <v>375</v>
      </c>
      <c r="D225" s="185" t="s">
        <v>150</v>
      </c>
      <c r="E225" s="186" t="s">
        <v>765</v>
      </c>
      <c r="F225" s="187" t="s">
        <v>766</v>
      </c>
      <c r="G225" s="188" t="s">
        <v>225</v>
      </c>
      <c r="H225" s="189">
        <v>95.15</v>
      </c>
      <c r="I225" s="190"/>
      <c r="J225" s="191">
        <f>ROUND(I225*H225,2)</f>
        <v>0</v>
      </c>
      <c r="K225" s="192"/>
      <c r="L225" s="39"/>
      <c r="M225" s="193" t="s">
        <v>1</v>
      </c>
      <c r="N225" s="194" t="s">
        <v>42</v>
      </c>
      <c r="O225" s="71"/>
      <c r="P225" s="195">
        <f>O225*H225</f>
        <v>0</v>
      </c>
      <c r="Q225" s="195">
        <v>0</v>
      </c>
      <c r="R225" s="195">
        <f>Q225*H225</f>
        <v>0</v>
      </c>
      <c r="S225" s="195">
        <v>5.3999999999999999E-2</v>
      </c>
      <c r="T225" s="196">
        <f>S225*H225</f>
        <v>5.1381000000000006</v>
      </c>
      <c r="U225" s="34"/>
      <c r="V225" s="34"/>
      <c r="W225" s="34"/>
      <c r="X225" s="34"/>
      <c r="Y225" s="34"/>
      <c r="Z225" s="34"/>
      <c r="AA225" s="34"/>
      <c r="AB225" s="34"/>
      <c r="AC225" s="34"/>
      <c r="AD225" s="34"/>
      <c r="AE225" s="34"/>
      <c r="AR225" s="197" t="s">
        <v>148</v>
      </c>
      <c r="AT225" s="197" t="s">
        <v>150</v>
      </c>
      <c r="AU225" s="197" t="s">
        <v>87</v>
      </c>
      <c r="AY225" s="17" t="s">
        <v>149</v>
      </c>
      <c r="BE225" s="198">
        <f>IF(N225="základní",J225,0)</f>
        <v>0</v>
      </c>
      <c r="BF225" s="198">
        <f>IF(N225="snížená",J225,0)</f>
        <v>0</v>
      </c>
      <c r="BG225" s="198">
        <f>IF(N225="zákl. přenesená",J225,0)</f>
        <v>0</v>
      </c>
      <c r="BH225" s="198">
        <f>IF(N225="sníž. přenesená",J225,0)</f>
        <v>0</v>
      </c>
      <c r="BI225" s="198">
        <f>IF(N225="nulová",J225,0)</f>
        <v>0</v>
      </c>
      <c r="BJ225" s="17" t="s">
        <v>85</v>
      </c>
      <c r="BK225" s="198">
        <f>ROUND(I225*H225,2)</f>
        <v>0</v>
      </c>
      <c r="BL225" s="17" t="s">
        <v>148</v>
      </c>
      <c r="BM225" s="197" t="s">
        <v>767</v>
      </c>
    </row>
    <row r="226" spans="1:65" s="2" customFormat="1" ht="21.75" customHeight="1">
      <c r="A226" s="34"/>
      <c r="B226" s="35"/>
      <c r="C226" s="185" t="s">
        <v>382</v>
      </c>
      <c r="D226" s="185" t="s">
        <v>150</v>
      </c>
      <c r="E226" s="186" t="s">
        <v>768</v>
      </c>
      <c r="F226" s="187" t="s">
        <v>769</v>
      </c>
      <c r="G226" s="188" t="s">
        <v>225</v>
      </c>
      <c r="H226" s="189">
        <v>26.39</v>
      </c>
      <c r="I226" s="190"/>
      <c r="J226" s="191">
        <f>ROUND(I226*H226,2)</f>
        <v>0</v>
      </c>
      <c r="K226" s="192"/>
      <c r="L226" s="39"/>
      <c r="M226" s="193" t="s">
        <v>1</v>
      </c>
      <c r="N226" s="194" t="s">
        <v>42</v>
      </c>
      <c r="O226" s="71"/>
      <c r="P226" s="195">
        <f>O226*H226</f>
        <v>0</v>
      </c>
      <c r="Q226" s="195">
        <v>0</v>
      </c>
      <c r="R226" s="195">
        <f>Q226*H226</f>
        <v>0</v>
      </c>
      <c r="S226" s="195">
        <v>6.3E-2</v>
      </c>
      <c r="T226" s="196">
        <f>S226*H226</f>
        <v>1.6625700000000001</v>
      </c>
      <c r="U226" s="34"/>
      <c r="V226" s="34"/>
      <c r="W226" s="34"/>
      <c r="X226" s="34"/>
      <c r="Y226" s="34"/>
      <c r="Z226" s="34"/>
      <c r="AA226" s="34"/>
      <c r="AB226" s="34"/>
      <c r="AC226" s="34"/>
      <c r="AD226" s="34"/>
      <c r="AE226" s="34"/>
      <c r="AR226" s="197" t="s">
        <v>148</v>
      </c>
      <c r="AT226" s="197" t="s">
        <v>150</v>
      </c>
      <c r="AU226" s="197" t="s">
        <v>87</v>
      </c>
      <c r="AY226" s="17" t="s">
        <v>149</v>
      </c>
      <c r="BE226" s="198">
        <f>IF(N226="základní",J226,0)</f>
        <v>0</v>
      </c>
      <c r="BF226" s="198">
        <f>IF(N226="snížená",J226,0)</f>
        <v>0</v>
      </c>
      <c r="BG226" s="198">
        <f>IF(N226="zákl. přenesená",J226,0)</f>
        <v>0</v>
      </c>
      <c r="BH226" s="198">
        <f>IF(N226="sníž. přenesená",J226,0)</f>
        <v>0</v>
      </c>
      <c r="BI226" s="198">
        <f>IF(N226="nulová",J226,0)</f>
        <v>0</v>
      </c>
      <c r="BJ226" s="17" t="s">
        <v>85</v>
      </c>
      <c r="BK226" s="198">
        <f>ROUND(I226*H226,2)</f>
        <v>0</v>
      </c>
      <c r="BL226" s="17" t="s">
        <v>148</v>
      </c>
      <c r="BM226" s="197" t="s">
        <v>770</v>
      </c>
    </row>
    <row r="227" spans="1:65" s="13" customFormat="1" ht="11.25">
      <c r="B227" s="206"/>
      <c r="C227" s="207"/>
      <c r="D227" s="199" t="s">
        <v>175</v>
      </c>
      <c r="E227" s="208" t="s">
        <v>1</v>
      </c>
      <c r="F227" s="209" t="s">
        <v>771</v>
      </c>
      <c r="G227" s="207"/>
      <c r="H227" s="210">
        <v>26.39</v>
      </c>
      <c r="I227" s="211"/>
      <c r="J227" s="207"/>
      <c r="K227" s="207"/>
      <c r="L227" s="212"/>
      <c r="M227" s="213"/>
      <c r="N227" s="214"/>
      <c r="O227" s="214"/>
      <c r="P227" s="214"/>
      <c r="Q227" s="214"/>
      <c r="R227" s="214"/>
      <c r="S227" s="214"/>
      <c r="T227" s="215"/>
      <c r="AT227" s="216" t="s">
        <v>175</v>
      </c>
      <c r="AU227" s="216" t="s">
        <v>87</v>
      </c>
      <c r="AV227" s="13" t="s">
        <v>87</v>
      </c>
      <c r="AW227" s="13" t="s">
        <v>34</v>
      </c>
      <c r="AX227" s="13" t="s">
        <v>85</v>
      </c>
      <c r="AY227" s="216" t="s">
        <v>149</v>
      </c>
    </row>
    <row r="228" spans="1:65" s="2" customFormat="1" ht="21.75" customHeight="1">
      <c r="A228" s="34"/>
      <c r="B228" s="35"/>
      <c r="C228" s="185" t="s">
        <v>386</v>
      </c>
      <c r="D228" s="185" t="s">
        <v>150</v>
      </c>
      <c r="E228" s="186" t="s">
        <v>772</v>
      </c>
      <c r="F228" s="187" t="s">
        <v>773</v>
      </c>
      <c r="G228" s="188" t="s">
        <v>225</v>
      </c>
      <c r="H228" s="189">
        <v>1169.5999999999999</v>
      </c>
      <c r="I228" s="190"/>
      <c r="J228" s="191">
        <f>ROUND(I228*H228,2)</f>
        <v>0</v>
      </c>
      <c r="K228" s="192"/>
      <c r="L228" s="39"/>
      <c r="M228" s="193" t="s">
        <v>1</v>
      </c>
      <c r="N228" s="194" t="s">
        <v>42</v>
      </c>
      <c r="O228" s="71"/>
      <c r="P228" s="195">
        <f>O228*H228</f>
        <v>0</v>
      </c>
      <c r="Q228" s="195">
        <v>0</v>
      </c>
      <c r="R228" s="195">
        <f>Q228*H228</f>
        <v>0</v>
      </c>
      <c r="S228" s="195">
        <v>4.5999999999999999E-2</v>
      </c>
      <c r="T228" s="196">
        <f>S228*H228</f>
        <v>53.801599999999993</v>
      </c>
      <c r="U228" s="34"/>
      <c r="V228" s="34"/>
      <c r="W228" s="34"/>
      <c r="X228" s="34"/>
      <c r="Y228" s="34"/>
      <c r="Z228" s="34"/>
      <c r="AA228" s="34"/>
      <c r="AB228" s="34"/>
      <c r="AC228" s="34"/>
      <c r="AD228" s="34"/>
      <c r="AE228" s="34"/>
      <c r="AR228" s="197" t="s">
        <v>148</v>
      </c>
      <c r="AT228" s="197" t="s">
        <v>150</v>
      </c>
      <c r="AU228" s="197" t="s">
        <v>87</v>
      </c>
      <c r="AY228" s="17" t="s">
        <v>149</v>
      </c>
      <c r="BE228" s="198">
        <f>IF(N228="základní",J228,0)</f>
        <v>0</v>
      </c>
      <c r="BF228" s="198">
        <f>IF(N228="snížená",J228,0)</f>
        <v>0</v>
      </c>
      <c r="BG228" s="198">
        <f>IF(N228="zákl. přenesená",J228,0)</f>
        <v>0</v>
      </c>
      <c r="BH228" s="198">
        <f>IF(N228="sníž. přenesená",J228,0)</f>
        <v>0</v>
      </c>
      <c r="BI228" s="198">
        <f>IF(N228="nulová",J228,0)</f>
        <v>0</v>
      </c>
      <c r="BJ228" s="17" t="s">
        <v>85</v>
      </c>
      <c r="BK228" s="198">
        <f>ROUND(I228*H228,2)</f>
        <v>0</v>
      </c>
      <c r="BL228" s="17" t="s">
        <v>148</v>
      </c>
      <c r="BM228" s="197" t="s">
        <v>774</v>
      </c>
    </row>
    <row r="229" spans="1:65" s="2" customFormat="1" ht="16.5" customHeight="1">
      <c r="A229" s="34"/>
      <c r="B229" s="35"/>
      <c r="C229" s="185" t="s">
        <v>391</v>
      </c>
      <c r="D229" s="185" t="s">
        <v>150</v>
      </c>
      <c r="E229" s="186" t="s">
        <v>775</v>
      </c>
      <c r="F229" s="187" t="s">
        <v>776</v>
      </c>
      <c r="G229" s="188" t="s">
        <v>172</v>
      </c>
      <c r="H229" s="189">
        <v>1</v>
      </c>
      <c r="I229" s="190"/>
      <c r="J229" s="191">
        <f>ROUND(I229*H229,2)</f>
        <v>0</v>
      </c>
      <c r="K229" s="192"/>
      <c r="L229" s="39"/>
      <c r="M229" s="193" t="s">
        <v>1</v>
      </c>
      <c r="N229" s="194" t="s">
        <v>42</v>
      </c>
      <c r="O229" s="71"/>
      <c r="P229" s="195">
        <f>O229*H229</f>
        <v>0</v>
      </c>
      <c r="Q229" s="195">
        <v>0.54034000000000004</v>
      </c>
      <c r="R229" s="195">
        <f>Q229*H229</f>
        <v>0.54034000000000004</v>
      </c>
      <c r="S229" s="195">
        <v>0</v>
      </c>
      <c r="T229" s="196">
        <f>S229*H229</f>
        <v>0</v>
      </c>
      <c r="U229" s="34"/>
      <c r="V229" s="34"/>
      <c r="W229" s="34"/>
      <c r="X229" s="34"/>
      <c r="Y229" s="34"/>
      <c r="Z229" s="34"/>
      <c r="AA229" s="34"/>
      <c r="AB229" s="34"/>
      <c r="AC229" s="34"/>
      <c r="AD229" s="34"/>
      <c r="AE229" s="34"/>
      <c r="AR229" s="197" t="s">
        <v>148</v>
      </c>
      <c r="AT229" s="197" t="s">
        <v>150</v>
      </c>
      <c r="AU229" s="197" t="s">
        <v>87</v>
      </c>
      <c r="AY229" s="17" t="s">
        <v>149</v>
      </c>
      <c r="BE229" s="198">
        <f>IF(N229="základní",J229,0)</f>
        <v>0</v>
      </c>
      <c r="BF229" s="198">
        <f>IF(N229="snížená",J229,0)</f>
        <v>0</v>
      </c>
      <c r="BG229" s="198">
        <f>IF(N229="zákl. přenesená",J229,0)</f>
        <v>0</v>
      </c>
      <c r="BH229" s="198">
        <f>IF(N229="sníž. přenesená",J229,0)</f>
        <v>0</v>
      </c>
      <c r="BI229" s="198">
        <f>IF(N229="nulová",J229,0)</f>
        <v>0</v>
      </c>
      <c r="BJ229" s="17" t="s">
        <v>85</v>
      </c>
      <c r="BK229" s="198">
        <f>ROUND(I229*H229,2)</f>
        <v>0</v>
      </c>
      <c r="BL229" s="17" t="s">
        <v>148</v>
      </c>
      <c r="BM229" s="197" t="s">
        <v>777</v>
      </c>
    </row>
    <row r="230" spans="1:65" s="2" customFormat="1" ht="16.5" customHeight="1">
      <c r="A230" s="34"/>
      <c r="B230" s="35"/>
      <c r="C230" s="228" t="s">
        <v>398</v>
      </c>
      <c r="D230" s="228" t="s">
        <v>156</v>
      </c>
      <c r="E230" s="229" t="s">
        <v>778</v>
      </c>
      <c r="F230" s="230" t="s">
        <v>779</v>
      </c>
      <c r="G230" s="231" t="s">
        <v>780</v>
      </c>
      <c r="H230" s="232">
        <v>0.33300000000000002</v>
      </c>
      <c r="I230" s="233"/>
      <c r="J230" s="234">
        <f>ROUND(I230*H230,2)</f>
        <v>0</v>
      </c>
      <c r="K230" s="235"/>
      <c r="L230" s="236"/>
      <c r="M230" s="237" t="s">
        <v>1</v>
      </c>
      <c r="N230" s="238" t="s">
        <v>42</v>
      </c>
      <c r="O230" s="71"/>
      <c r="P230" s="195">
        <f>O230*H230</f>
        <v>0</v>
      </c>
      <c r="Q230" s="195">
        <v>4.0999999999999996</v>
      </c>
      <c r="R230" s="195">
        <f>Q230*H230</f>
        <v>1.3653</v>
      </c>
      <c r="S230" s="195">
        <v>0</v>
      </c>
      <c r="T230" s="196">
        <f>S230*H230</f>
        <v>0</v>
      </c>
      <c r="U230" s="34"/>
      <c r="V230" s="34"/>
      <c r="W230" s="34"/>
      <c r="X230" s="34"/>
      <c r="Y230" s="34"/>
      <c r="Z230" s="34"/>
      <c r="AA230" s="34"/>
      <c r="AB230" s="34"/>
      <c r="AC230" s="34"/>
      <c r="AD230" s="34"/>
      <c r="AE230" s="34"/>
      <c r="AR230" s="197" t="s">
        <v>199</v>
      </c>
      <c r="AT230" s="197" t="s">
        <v>156</v>
      </c>
      <c r="AU230" s="197" t="s">
        <v>87</v>
      </c>
      <c r="AY230" s="17" t="s">
        <v>149</v>
      </c>
      <c r="BE230" s="198">
        <f>IF(N230="základní",J230,0)</f>
        <v>0</v>
      </c>
      <c r="BF230" s="198">
        <f>IF(N230="snížená",J230,0)</f>
        <v>0</v>
      </c>
      <c r="BG230" s="198">
        <f>IF(N230="zákl. přenesená",J230,0)</f>
        <v>0</v>
      </c>
      <c r="BH230" s="198">
        <f>IF(N230="sníž. přenesená",J230,0)</f>
        <v>0</v>
      </c>
      <c r="BI230" s="198">
        <f>IF(N230="nulová",J230,0)</f>
        <v>0</v>
      </c>
      <c r="BJ230" s="17" t="s">
        <v>85</v>
      </c>
      <c r="BK230" s="198">
        <f>ROUND(I230*H230,2)</f>
        <v>0</v>
      </c>
      <c r="BL230" s="17" t="s">
        <v>148</v>
      </c>
      <c r="BM230" s="197" t="s">
        <v>781</v>
      </c>
    </row>
    <row r="231" spans="1:65" s="13" customFormat="1" ht="11.25">
      <c r="B231" s="206"/>
      <c r="C231" s="207"/>
      <c r="D231" s="199" t="s">
        <v>175</v>
      </c>
      <c r="E231" s="207"/>
      <c r="F231" s="209" t="s">
        <v>782</v>
      </c>
      <c r="G231" s="207"/>
      <c r="H231" s="210">
        <v>0.33300000000000002</v>
      </c>
      <c r="I231" s="211"/>
      <c r="J231" s="207"/>
      <c r="K231" s="207"/>
      <c r="L231" s="212"/>
      <c r="M231" s="213"/>
      <c r="N231" s="214"/>
      <c r="O231" s="214"/>
      <c r="P231" s="214"/>
      <c r="Q231" s="214"/>
      <c r="R231" s="214"/>
      <c r="S231" s="214"/>
      <c r="T231" s="215"/>
      <c r="AT231" s="216" t="s">
        <v>175</v>
      </c>
      <c r="AU231" s="216" t="s">
        <v>87</v>
      </c>
      <c r="AV231" s="13" t="s">
        <v>87</v>
      </c>
      <c r="AW231" s="13" t="s">
        <v>4</v>
      </c>
      <c r="AX231" s="13" t="s">
        <v>85</v>
      </c>
      <c r="AY231" s="216" t="s">
        <v>149</v>
      </c>
    </row>
    <row r="232" spans="1:65" s="12" customFormat="1" ht="22.9" customHeight="1">
      <c r="B232" s="171"/>
      <c r="C232" s="172"/>
      <c r="D232" s="173" t="s">
        <v>76</v>
      </c>
      <c r="E232" s="204" t="s">
        <v>228</v>
      </c>
      <c r="F232" s="204" t="s">
        <v>783</v>
      </c>
      <c r="G232" s="172"/>
      <c r="H232" s="172"/>
      <c r="I232" s="175"/>
      <c r="J232" s="205">
        <f>BK232</f>
        <v>0</v>
      </c>
      <c r="K232" s="172"/>
      <c r="L232" s="177"/>
      <c r="M232" s="178"/>
      <c r="N232" s="179"/>
      <c r="O232" s="179"/>
      <c r="P232" s="180">
        <f>SUM(P233:P243)</f>
        <v>0</v>
      </c>
      <c r="Q232" s="179"/>
      <c r="R232" s="180">
        <f>SUM(R233:R243)</f>
        <v>0</v>
      </c>
      <c r="S232" s="179"/>
      <c r="T232" s="181">
        <f>SUM(T233:T243)</f>
        <v>0</v>
      </c>
      <c r="AR232" s="182" t="s">
        <v>85</v>
      </c>
      <c r="AT232" s="183" t="s">
        <v>76</v>
      </c>
      <c r="AU232" s="183" t="s">
        <v>85</v>
      </c>
      <c r="AY232" s="182" t="s">
        <v>149</v>
      </c>
      <c r="BK232" s="184">
        <f>SUM(BK233:BK243)</f>
        <v>0</v>
      </c>
    </row>
    <row r="233" spans="1:65" s="2" customFormat="1" ht="21.75" customHeight="1">
      <c r="A233" s="34"/>
      <c r="B233" s="35"/>
      <c r="C233" s="185" t="s">
        <v>403</v>
      </c>
      <c r="D233" s="185" t="s">
        <v>150</v>
      </c>
      <c r="E233" s="186" t="s">
        <v>231</v>
      </c>
      <c r="F233" s="187" t="s">
        <v>232</v>
      </c>
      <c r="G233" s="188" t="s">
        <v>233</v>
      </c>
      <c r="H233" s="189">
        <v>75.894000000000005</v>
      </c>
      <c r="I233" s="190"/>
      <c r="J233" s="191">
        <f>ROUND(I233*H233,2)</f>
        <v>0</v>
      </c>
      <c r="K233" s="192"/>
      <c r="L233" s="39"/>
      <c r="M233" s="193" t="s">
        <v>1</v>
      </c>
      <c r="N233" s="194" t="s">
        <v>42</v>
      </c>
      <c r="O233" s="71"/>
      <c r="P233" s="195">
        <f>O233*H233</f>
        <v>0</v>
      </c>
      <c r="Q233" s="195">
        <v>0</v>
      </c>
      <c r="R233" s="195">
        <f>Q233*H233</f>
        <v>0</v>
      </c>
      <c r="S233" s="195">
        <v>0</v>
      </c>
      <c r="T233" s="196">
        <f>S233*H233</f>
        <v>0</v>
      </c>
      <c r="U233" s="34"/>
      <c r="V233" s="34"/>
      <c r="W233" s="34"/>
      <c r="X233" s="34"/>
      <c r="Y233" s="34"/>
      <c r="Z233" s="34"/>
      <c r="AA233" s="34"/>
      <c r="AB233" s="34"/>
      <c r="AC233" s="34"/>
      <c r="AD233" s="34"/>
      <c r="AE233" s="34"/>
      <c r="AR233" s="197" t="s">
        <v>148</v>
      </c>
      <c r="AT233" s="197" t="s">
        <v>150</v>
      </c>
      <c r="AU233" s="197" t="s">
        <v>87</v>
      </c>
      <c r="AY233" s="17" t="s">
        <v>149</v>
      </c>
      <c r="BE233" s="198">
        <f>IF(N233="základní",J233,0)</f>
        <v>0</v>
      </c>
      <c r="BF233" s="198">
        <f>IF(N233="snížená",J233,0)</f>
        <v>0</v>
      </c>
      <c r="BG233" s="198">
        <f>IF(N233="zákl. přenesená",J233,0)</f>
        <v>0</v>
      </c>
      <c r="BH233" s="198">
        <f>IF(N233="sníž. přenesená",J233,0)</f>
        <v>0</v>
      </c>
      <c r="BI233" s="198">
        <f>IF(N233="nulová",J233,0)</f>
        <v>0</v>
      </c>
      <c r="BJ233" s="17" t="s">
        <v>85</v>
      </c>
      <c r="BK233" s="198">
        <f>ROUND(I233*H233,2)</f>
        <v>0</v>
      </c>
      <c r="BL233" s="17" t="s">
        <v>148</v>
      </c>
      <c r="BM233" s="197" t="s">
        <v>784</v>
      </c>
    </row>
    <row r="234" spans="1:65" s="2" customFormat="1" ht="21.75" customHeight="1">
      <c r="A234" s="34"/>
      <c r="B234" s="35"/>
      <c r="C234" s="185" t="s">
        <v>407</v>
      </c>
      <c r="D234" s="185" t="s">
        <v>150</v>
      </c>
      <c r="E234" s="186" t="s">
        <v>236</v>
      </c>
      <c r="F234" s="187" t="s">
        <v>237</v>
      </c>
      <c r="G234" s="188" t="s">
        <v>233</v>
      </c>
      <c r="H234" s="189">
        <v>75.894000000000005</v>
      </c>
      <c r="I234" s="190"/>
      <c r="J234" s="191">
        <f>ROUND(I234*H234,2)</f>
        <v>0</v>
      </c>
      <c r="K234" s="192"/>
      <c r="L234" s="39"/>
      <c r="M234" s="193" t="s">
        <v>1</v>
      </c>
      <c r="N234" s="194" t="s">
        <v>42</v>
      </c>
      <c r="O234" s="71"/>
      <c r="P234" s="195">
        <f>O234*H234</f>
        <v>0</v>
      </c>
      <c r="Q234" s="195">
        <v>0</v>
      </c>
      <c r="R234" s="195">
        <f>Q234*H234</f>
        <v>0</v>
      </c>
      <c r="S234" s="195">
        <v>0</v>
      </c>
      <c r="T234" s="196">
        <f>S234*H234</f>
        <v>0</v>
      </c>
      <c r="U234" s="34"/>
      <c r="V234" s="34"/>
      <c r="W234" s="34"/>
      <c r="X234" s="34"/>
      <c r="Y234" s="34"/>
      <c r="Z234" s="34"/>
      <c r="AA234" s="34"/>
      <c r="AB234" s="34"/>
      <c r="AC234" s="34"/>
      <c r="AD234" s="34"/>
      <c r="AE234" s="34"/>
      <c r="AR234" s="197" t="s">
        <v>148</v>
      </c>
      <c r="AT234" s="197" t="s">
        <v>150</v>
      </c>
      <c r="AU234" s="197" t="s">
        <v>87</v>
      </c>
      <c r="AY234" s="17" t="s">
        <v>149</v>
      </c>
      <c r="BE234" s="198">
        <f>IF(N234="základní",J234,0)</f>
        <v>0</v>
      </c>
      <c r="BF234" s="198">
        <f>IF(N234="snížená",J234,0)</f>
        <v>0</v>
      </c>
      <c r="BG234" s="198">
        <f>IF(N234="zákl. přenesená",J234,0)</f>
        <v>0</v>
      </c>
      <c r="BH234" s="198">
        <f>IF(N234="sníž. přenesená",J234,0)</f>
        <v>0</v>
      </c>
      <c r="BI234" s="198">
        <f>IF(N234="nulová",J234,0)</f>
        <v>0</v>
      </c>
      <c r="BJ234" s="17" t="s">
        <v>85</v>
      </c>
      <c r="BK234" s="198">
        <f>ROUND(I234*H234,2)</f>
        <v>0</v>
      </c>
      <c r="BL234" s="17" t="s">
        <v>148</v>
      </c>
      <c r="BM234" s="197" t="s">
        <v>785</v>
      </c>
    </row>
    <row r="235" spans="1:65" s="2" customFormat="1" ht="21.75" customHeight="1">
      <c r="A235" s="34"/>
      <c r="B235" s="35"/>
      <c r="C235" s="185" t="s">
        <v>412</v>
      </c>
      <c r="D235" s="185" t="s">
        <v>150</v>
      </c>
      <c r="E235" s="186" t="s">
        <v>239</v>
      </c>
      <c r="F235" s="187" t="s">
        <v>240</v>
      </c>
      <c r="G235" s="188" t="s">
        <v>233</v>
      </c>
      <c r="H235" s="189">
        <v>1441.9860000000001</v>
      </c>
      <c r="I235" s="190"/>
      <c r="J235" s="191">
        <f>ROUND(I235*H235,2)</f>
        <v>0</v>
      </c>
      <c r="K235" s="192"/>
      <c r="L235" s="39"/>
      <c r="M235" s="193" t="s">
        <v>1</v>
      </c>
      <c r="N235" s="194" t="s">
        <v>42</v>
      </c>
      <c r="O235" s="71"/>
      <c r="P235" s="195">
        <f>O235*H235</f>
        <v>0</v>
      </c>
      <c r="Q235" s="195">
        <v>0</v>
      </c>
      <c r="R235" s="195">
        <f>Q235*H235</f>
        <v>0</v>
      </c>
      <c r="S235" s="195">
        <v>0</v>
      </c>
      <c r="T235" s="196">
        <f>S235*H235</f>
        <v>0</v>
      </c>
      <c r="U235" s="34"/>
      <c r="V235" s="34"/>
      <c r="W235" s="34"/>
      <c r="X235" s="34"/>
      <c r="Y235" s="34"/>
      <c r="Z235" s="34"/>
      <c r="AA235" s="34"/>
      <c r="AB235" s="34"/>
      <c r="AC235" s="34"/>
      <c r="AD235" s="34"/>
      <c r="AE235" s="34"/>
      <c r="AR235" s="197" t="s">
        <v>148</v>
      </c>
      <c r="AT235" s="197" t="s">
        <v>150</v>
      </c>
      <c r="AU235" s="197" t="s">
        <v>87</v>
      </c>
      <c r="AY235" s="17" t="s">
        <v>149</v>
      </c>
      <c r="BE235" s="198">
        <f>IF(N235="základní",J235,0)</f>
        <v>0</v>
      </c>
      <c r="BF235" s="198">
        <f>IF(N235="snížená",J235,0)</f>
        <v>0</v>
      </c>
      <c r="BG235" s="198">
        <f>IF(N235="zákl. přenesená",J235,0)</f>
        <v>0</v>
      </c>
      <c r="BH235" s="198">
        <f>IF(N235="sníž. přenesená",J235,0)</f>
        <v>0</v>
      </c>
      <c r="BI235" s="198">
        <f>IF(N235="nulová",J235,0)</f>
        <v>0</v>
      </c>
      <c r="BJ235" s="17" t="s">
        <v>85</v>
      </c>
      <c r="BK235" s="198">
        <f>ROUND(I235*H235,2)</f>
        <v>0</v>
      </c>
      <c r="BL235" s="17" t="s">
        <v>148</v>
      </c>
      <c r="BM235" s="197" t="s">
        <v>786</v>
      </c>
    </row>
    <row r="236" spans="1:65" s="13" customFormat="1" ht="11.25">
      <c r="B236" s="206"/>
      <c r="C236" s="207"/>
      <c r="D236" s="199" t="s">
        <v>175</v>
      </c>
      <c r="E236" s="207"/>
      <c r="F236" s="209" t="s">
        <v>787</v>
      </c>
      <c r="G236" s="207"/>
      <c r="H236" s="210">
        <v>1441.9860000000001</v>
      </c>
      <c r="I236" s="211"/>
      <c r="J236" s="207"/>
      <c r="K236" s="207"/>
      <c r="L236" s="212"/>
      <c r="M236" s="213"/>
      <c r="N236" s="214"/>
      <c r="O236" s="214"/>
      <c r="P236" s="214"/>
      <c r="Q236" s="214"/>
      <c r="R236" s="214"/>
      <c r="S236" s="214"/>
      <c r="T236" s="215"/>
      <c r="AT236" s="216" t="s">
        <v>175</v>
      </c>
      <c r="AU236" s="216" t="s">
        <v>87</v>
      </c>
      <c r="AV236" s="13" t="s">
        <v>87</v>
      </c>
      <c r="AW236" s="13" t="s">
        <v>4</v>
      </c>
      <c r="AX236" s="13" t="s">
        <v>85</v>
      </c>
      <c r="AY236" s="216" t="s">
        <v>149</v>
      </c>
    </row>
    <row r="237" spans="1:65" s="2" customFormat="1" ht="21.75" customHeight="1">
      <c r="A237" s="34"/>
      <c r="B237" s="35"/>
      <c r="C237" s="185" t="s">
        <v>417</v>
      </c>
      <c r="D237" s="185" t="s">
        <v>150</v>
      </c>
      <c r="E237" s="186" t="s">
        <v>244</v>
      </c>
      <c r="F237" s="187" t="s">
        <v>245</v>
      </c>
      <c r="G237" s="188" t="s">
        <v>233</v>
      </c>
      <c r="H237" s="189">
        <v>0.43</v>
      </c>
      <c r="I237" s="190"/>
      <c r="J237" s="191">
        <f>ROUND(I237*H237,2)</f>
        <v>0</v>
      </c>
      <c r="K237" s="192"/>
      <c r="L237" s="39"/>
      <c r="M237" s="193" t="s">
        <v>1</v>
      </c>
      <c r="N237" s="194" t="s">
        <v>42</v>
      </c>
      <c r="O237" s="71"/>
      <c r="P237" s="195">
        <f>O237*H237</f>
        <v>0</v>
      </c>
      <c r="Q237" s="195">
        <v>0</v>
      </c>
      <c r="R237" s="195">
        <f>Q237*H237</f>
        <v>0</v>
      </c>
      <c r="S237" s="195">
        <v>0</v>
      </c>
      <c r="T237" s="196">
        <f>S237*H237</f>
        <v>0</v>
      </c>
      <c r="U237" s="34"/>
      <c r="V237" s="34"/>
      <c r="W237" s="34"/>
      <c r="X237" s="34"/>
      <c r="Y237" s="34"/>
      <c r="Z237" s="34"/>
      <c r="AA237" s="34"/>
      <c r="AB237" s="34"/>
      <c r="AC237" s="34"/>
      <c r="AD237" s="34"/>
      <c r="AE237" s="34"/>
      <c r="AR237" s="197" t="s">
        <v>148</v>
      </c>
      <c r="AT237" s="197" t="s">
        <v>150</v>
      </c>
      <c r="AU237" s="197" t="s">
        <v>87</v>
      </c>
      <c r="AY237" s="17" t="s">
        <v>149</v>
      </c>
      <c r="BE237" s="198">
        <f>IF(N237="základní",J237,0)</f>
        <v>0</v>
      </c>
      <c r="BF237" s="198">
        <f>IF(N237="snížená",J237,0)</f>
        <v>0</v>
      </c>
      <c r="BG237" s="198">
        <f>IF(N237="zákl. přenesená",J237,0)</f>
        <v>0</v>
      </c>
      <c r="BH237" s="198">
        <f>IF(N237="sníž. přenesená",J237,0)</f>
        <v>0</v>
      </c>
      <c r="BI237" s="198">
        <f>IF(N237="nulová",J237,0)</f>
        <v>0</v>
      </c>
      <c r="BJ237" s="17" t="s">
        <v>85</v>
      </c>
      <c r="BK237" s="198">
        <f>ROUND(I237*H237,2)</f>
        <v>0</v>
      </c>
      <c r="BL237" s="17" t="s">
        <v>148</v>
      </c>
      <c r="BM237" s="197" t="s">
        <v>788</v>
      </c>
    </row>
    <row r="238" spans="1:65" s="2" customFormat="1" ht="78">
      <c r="A238" s="34"/>
      <c r="B238" s="35"/>
      <c r="C238" s="36"/>
      <c r="D238" s="199" t="s">
        <v>154</v>
      </c>
      <c r="E238" s="36"/>
      <c r="F238" s="200" t="s">
        <v>247</v>
      </c>
      <c r="G238" s="36"/>
      <c r="H238" s="36"/>
      <c r="I238" s="201"/>
      <c r="J238" s="36"/>
      <c r="K238" s="36"/>
      <c r="L238" s="39"/>
      <c r="M238" s="202"/>
      <c r="N238" s="203"/>
      <c r="O238" s="71"/>
      <c r="P238" s="71"/>
      <c r="Q238" s="71"/>
      <c r="R238" s="71"/>
      <c r="S238" s="71"/>
      <c r="T238" s="72"/>
      <c r="U238" s="34"/>
      <c r="V238" s="34"/>
      <c r="W238" s="34"/>
      <c r="X238" s="34"/>
      <c r="Y238" s="34"/>
      <c r="Z238" s="34"/>
      <c r="AA238" s="34"/>
      <c r="AB238" s="34"/>
      <c r="AC238" s="34"/>
      <c r="AD238" s="34"/>
      <c r="AE238" s="34"/>
      <c r="AT238" s="17" t="s">
        <v>154</v>
      </c>
      <c r="AU238" s="17" t="s">
        <v>87</v>
      </c>
    </row>
    <row r="239" spans="1:65" s="2" customFormat="1" ht="21.75" customHeight="1">
      <c r="A239" s="34"/>
      <c r="B239" s="35"/>
      <c r="C239" s="185" t="s">
        <v>422</v>
      </c>
      <c r="D239" s="185" t="s">
        <v>150</v>
      </c>
      <c r="E239" s="186" t="s">
        <v>789</v>
      </c>
      <c r="F239" s="187" t="s">
        <v>790</v>
      </c>
      <c r="G239" s="188" t="s">
        <v>233</v>
      </c>
      <c r="H239" s="189">
        <v>53.802</v>
      </c>
      <c r="I239" s="190"/>
      <c r="J239" s="191">
        <f>ROUND(I239*H239,2)</f>
        <v>0</v>
      </c>
      <c r="K239" s="192"/>
      <c r="L239" s="39"/>
      <c r="M239" s="193" t="s">
        <v>1</v>
      </c>
      <c r="N239" s="194" t="s">
        <v>42</v>
      </c>
      <c r="O239" s="71"/>
      <c r="P239" s="195">
        <f>O239*H239</f>
        <v>0</v>
      </c>
      <c r="Q239" s="195">
        <v>0</v>
      </c>
      <c r="R239" s="195">
        <f>Q239*H239</f>
        <v>0</v>
      </c>
      <c r="S239" s="195">
        <v>0</v>
      </c>
      <c r="T239" s="196">
        <f>S239*H239</f>
        <v>0</v>
      </c>
      <c r="U239" s="34"/>
      <c r="V239" s="34"/>
      <c r="W239" s="34"/>
      <c r="X239" s="34"/>
      <c r="Y239" s="34"/>
      <c r="Z239" s="34"/>
      <c r="AA239" s="34"/>
      <c r="AB239" s="34"/>
      <c r="AC239" s="34"/>
      <c r="AD239" s="34"/>
      <c r="AE239" s="34"/>
      <c r="AR239" s="197" t="s">
        <v>148</v>
      </c>
      <c r="AT239" s="197" t="s">
        <v>150</v>
      </c>
      <c r="AU239" s="197" t="s">
        <v>87</v>
      </c>
      <c r="AY239" s="17" t="s">
        <v>149</v>
      </c>
      <c r="BE239" s="198">
        <f>IF(N239="základní",J239,0)</f>
        <v>0</v>
      </c>
      <c r="BF239" s="198">
        <f>IF(N239="snížená",J239,0)</f>
        <v>0</v>
      </c>
      <c r="BG239" s="198">
        <f>IF(N239="zákl. přenesená",J239,0)</f>
        <v>0</v>
      </c>
      <c r="BH239" s="198">
        <f>IF(N239="sníž. přenesená",J239,0)</f>
        <v>0</v>
      </c>
      <c r="BI239" s="198">
        <f>IF(N239="nulová",J239,0)</f>
        <v>0</v>
      </c>
      <c r="BJ239" s="17" t="s">
        <v>85</v>
      </c>
      <c r="BK239" s="198">
        <f>ROUND(I239*H239,2)</f>
        <v>0</v>
      </c>
      <c r="BL239" s="17" t="s">
        <v>148</v>
      </c>
      <c r="BM239" s="197" t="s">
        <v>791</v>
      </c>
    </row>
    <row r="240" spans="1:65" s="2" customFormat="1" ht="44.25" customHeight="1">
      <c r="A240" s="34"/>
      <c r="B240" s="35"/>
      <c r="C240" s="185" t="s">
        <v>426</v>
      </c>
      <c r="D240" s="185" t="s">
        <v>150</v>
      </c>
      <c r="E240" s="186" t="s">
        <v>792</v>
      </c>
      <c r="F240" s="187" t="s">
        <v>793</v>
      </c>
      <c r="G240" s="188" t="s">
        <v>233</v>
      </c>
      <c r="H240" s="189">
        <v>14.228999999999999</v>
      </c>
      <c r="I240" s="190"/>
      <c r="J240" s="191">
        <f>ROUND(I240*H240,2)</f>
        <v>0</v>
      </c>
      <c r="K240" s="192"/>
      <c r="L240" s="39"/>
      <c r="M240" s="193" t="s">
        <v>1</v>
      </c>
      <c r="N240" s="194" t="s">
        <v>42</v>
      </c>
      <c r="O240" s="71"/>
      <c r="P240" s="195">
        <f>O240*H240</f>
        <v>0</v>
      </c>
      <c r="Q240" s="195">
        <v>0</v>
      </c>
      <c r="R240" s="195">
        <f>Q240*H240</f>
        <v>0</v>
      </c>
      <c r="S240" s="195">
        <v>0</v>
      </c>
      <c r="T240" s="196">
        <f>S240*H240</f>
        <v>0</v>
      </c>
      <c r="U240" s="34"/>
      <c r="V240" s="34"/>
      <c r="W240" s="34"/>
      <c r="X240" s="34"/>
      <c r="Y240" s="34"/>
      <c r="Z240" s="34"/>
      <c r="AA240" s="34"/>
      <c r="AB240" s="34"/>
      <c r="AC240" s="34"/>
      <c r="AD240" s="34"/>
      <c r="AE240" s="34"/>
      <c r="AR240" s="197" t="s">
        <v>148</v>
      </c>
      <c r="AT240" s="197" t="s">
        <v>150</v>
      </c>
      <c r="AU240" s="197" t="s">
        <v>87</v>
      </c>
      <c r="AY240" s="17" t="s">
        <v>149</v>
      </c>
      <c r="BE240" s="198">
        <f>IF(N240="základní",J240,0)</f>
        <v>0</v>
      </c>
      <c r="BF240" s="198">
        <f>IF(N240="snížená",J240,0)</f>
        <v>0</v>
      </c>
      <c r="BG240" s="198">
        <f>IF(N240="zákl. přenesená",J240,0)</f>
        <v>0</v>
      </c>
      <c r="BH240" s="198">
        <f>IF(N240="sníž. přenesená",J240,0)</f>
        <v>0</v>
      </c>
      <c r="BI240" s="198">
        <f>IF(N240="nulová",J240,0)</f>
        <v>0</v>
      </c>
      <c r="BJ240" s="17" t="s">
        <v>85</v>
      </c>
      <c r="BK240" s="198">
        <f>ROUND(I240*H240,2)</f>
        <v>0</v>
      </c>
      <c r="BL240" s="17" t="s">
        <v>148</v>
      </c>
      <c r="BM240" s="197" t="s">
        <v>794</v>
      </c>
    </row>
    <row r="241" spans="1:65" s="13" customFormat="1" ht="11.25">
      <c r="B241" s="206"/>
      <c r="C241" s="207"/>
      <c r="D241" s="199" t="s">
        <v>175</v>
      </c>
      <c r="E241" s="208" t="s">
        <v>1</v>
      </c>
      <c r="F241" s="209" t="s">
        <v>795</v>
      </c>
      <c r="G241" s="207"/>
      <c r="H241" s="210">
        <v>14.228999999999999</v>
      </c>
      <c r="I241" s="211"/>
      <c r="J241" s="207"/>
      <c r="K241" s="207"/>
      <c r="L241" s="212"/>
      <c r="M241" s="213"/>
      <c r="N241" s="214"/>
      <c r="O241" s="214"/>
      <c r="P241" s="214"/>
      <c r="Q241" s="214"/>
      <c r="R241" s="214"/>
      <c r="S241" s="214"/>
      <c r="T241" s="215"/>
      <c r="AT241" s="216" t="s">
        <v>175</v>
      </c>
      <c r="AU241" s="216" t="s">
        <v>87</v>
      </c>
      <c r="AV241" s="13" t="s">
        <v>87</v>
      </c>
      <c r="AW241" s="13" t="s">
        <v>34</v>
      </c>
      <c r="AX241" s="13" t="s">
        <v>85</v>
      </c>
      <c r="AY241" s="216" t="s">
        <v>149</v>
      </c>
    </row>
    <row r="242" spans="1:65" s="2" customFormat="1" ht="21.75" customHeight="1">
      <c r="A242" s="34"/>
      <c r="B242" s="35"/>
      <c r="C242" s="185" t="s">
        <v>431</v>
      </c>
      <c r="D242" s="185" t="s">
        <v>150</v>
      </c>
      <c r="E242" s="186" t="s">
        <v>264</v>
      </c>
      <c r="F242" s="187" t="s">
        <v>265</v>
      </c>
      <c r="G242" s="188" t="s">
        <v>233</v>
      </c>
      <c r="H242" s="189">
        <v>7.4329999999999998</v>
      </c>
      <c r="I242" s="190"/>
      <c r="J242" s="191">
        <f>ROUND(I242*H242,2)</f>
        <v>0</v>
      </c>
      <c r="K242" s="192"/>
      <c r="L242" s="39"/>
      <c r="M242" s="193" t="s">
        <v>1</v>
      </c>
      <c r="N242" s="194" t="s">
        <v>42</v>
      </c>
      <c r="O242" s="71"/>
      <c r="P242" s="195">
        <f>O242*H242</f>
        <v>0</v>
      </c>
      <c r="Q242" s="195">
        <v>0</v>
      </c>
      <c r="R242" s="195">
        <f>Q242*H242</f>
        <v>0</v>
      </c>
      <c r="S242" s="195">
        <v>0</v>
      </c>
      <c r="T242" s="196">
        <f>S242*H242</f>
        <v>0</v>
      </c>
      <c r="U242" s="34"/>
      <c r="V242" s="34"/>
      <c r="W242" s="34"/>
      <c r="X242" s="34"/>
      <c r="Y242" s="34"/>
      <c r="Z242" s="34"/>
      <c r="AA242" s="34"/>
      <c r="AB242" s="34"/>
      <c r="AC242" s="34"/>
      <c r="AD242" s="34"/>
      <c r="AE242" s="34"/>
      <c r="AR242" s="197" t="s">
        <v>148</v>
      </c>
      <c r="AT242" s="197" t="s">
        <v>150</v>
      </c>
      <c r="AU242" s="197" t="s">
        <v>87</v>
      </c>
      <c r="AY242" s="17" t="s">
        <v>149</v>
      </c>
      <c r="BE242" s="198">
        <f>IF(N242="základní",J242,0)</f>
        <v>0</v>
      </c>
      <c r="BF242" s="198">
        <f>IF(N242="snížená",J242,0)</f>
        <v>0</v>
      </c>
      <c r="BG242" s="198">
        <f>IF(N242="zákl. přenesená",J242,0)</f>
        <v>0</v>
      </c>
      <c r="BH242" s="198">
        <f>IF(N242="sníž. přenesená",J242,0)</f>
        <v>0</v>
      </c>
      <c r="BI242" s="198">
        <f>IF(N242="nulová",J242,0)</f>
        <v>0</v>
      </c>
      <c r="BJ242" s="17" t="s">
        <v>85</v>
      </c>
      <c r="BK242" s="198">
        <f>ROUND(I242*H242,2)</f>
        <v>0</v>
      </c>
      <c r="BL242" s="17" t="s">
        <v>148</v>
      </c>
      <c r="BM242" s="197" t="s">
        <v>796</v>
      </c>
    </row>
    <row r="243" spans="1:65" s="13" customFormat="1" ht="11.25">
      <c r="B243" s="206"/>
      <c r="C243" s="207"/>
      <c r="D243" s="199" t="s">
        <v>175</v>
      </c>
      <c r="E243" s="208" t="s">
        <v>1</v>
      </c>
      <c r="F243" s="209" t="s">
        <v>797</v>
      </c>
      <c r="G243" s="207"/>
      <c r="H243" s="210">
        <v>7.4329999999999998</v>
      </c>
      <c r="I243" s="211"/>
      <c r="J243" s="207"/>
      <c r="K243" s="207"/>
      <c r="L243" s="212"/>
      <c r="M243" s="213"/>
      <c r="N243" s="214"/>
      <c r="O243" s="214"/>
      <c r="P243" s="214"/>
      <c r="Q243" s="214"/>
      <c r="R243" s="214"/>
      <c r="S243" s="214"/>
      <c r="T243" s="215"/>
      <c r="AT243" s="216" t="s">
        <v>175</v>
      </c>
      <c r="AU243" s="216" t="s">
        <v>87</v>
      </c>
      <c r="AV243" s="13" t="s">
        <v>87</v>
      </c>
      <c r="AW243" s="13" t="s">
        <v>34</v>
      </c>
      <c r="AX243" s="13" t="s">
        <v>85</v>
      </c>
      <c r="AY243" s="216" t="s">
        <v>149</v>
      </c>
    </row>
    <row r="244" spans="1:65" s="12" customFormat="1" ht="22.9" customHeight="1">
      <c r="B244" s="171"/>
      <c r="C244" s="172"/>
      <c r="D244" s="173" t="s">
        <v>76</v>
      </c>
      <c r="E244" s="204" t="s">
        <v>268</v>
      </c>
      <c r="F244" s="204" t="s">
        <v>269</v>
      </c>
      <c r="G244" s="172"/>
      <c r="H244" s="172"/>
      <c r="I244" s="175"/>
      <c r="J244" s="205">
        <f>BK244</f>
        <v>0</v>
      </c>
      <c r="K244" s="172"/>
      <c r="L244" s="177"/>
      <c r="M244" s="178"/>
      <c r="N244" s="179"/>
      <c r="O244" s="179"/>
      <c r="P244" s="180">
        <f>P245</f>
        <v>0</v>
      </c>
      <c r="Q244" s="179"/>
      <c r="R244" s="180">
        <f>R245</f>
        <v>0</v>
      </c>
      <c r="S244" s="179"/>
      <c r="T244" s="181">
        <f>T245</f>
        <v>0</v>
      </c>
      <c r="AR244" s="182" t="s">
        <v>85</v>
      </c>
      <c r="AT244" s="183" t="s">
        <v>76</v>
      </c>
      <c r="AU244" s="183" t="s">
        <v>85</v>
      </c>
      <c r="AY244" s="182" t="s">
        <v>149</v>
      </c>
      <c r="BK244" s="184">
        <f>BK245</f>
        <v>0</v>
      </c>
    </row>
    <row r="245" spans="1:65" s="2" customFormat="1" ht="16.5" customHeight="1">
      <c r="A245" s="34"/>
      <c r="B245" s="35"/>
      <c r="C245" s="185" t="s">
        <v>435</v>
      </c>
      <c r="D245" s="185" t="s">
        <v>150</v>
      </c>
      <c r="E245" s="186" t="s">
        <v>271</v>
      </c>
      <c r="F245" s="187" t="s">
        <v>272</v>
      </c>
      <c r="G245" s="188" t="s">
        <v>233</v>
      </c>
      <c r="H245" s="189">
        <v>78.066000000000003</v>
      </c>
      <c r="I245" s="190"/>
      <c r="J245" s="191">
        <f>ROUND(I245*H245,2)</f>
        <v>0</v>
      </c>
      <c r="K245" s="192"/>
      <c r="L245" s="39"/>
      <c r="M245" s="193" t="s">
        <v>1</v>
      </c>
      <c r="N245" s="194" t="s">
        <v>42</v>
      </c>
      <c r="O245" s="71"/>
      <c r="P245" s="195">
        <f>O245*H245</f>
        <v>0</v>
      </c>
      <c r="Q245" s="195">
        <v>0</v>
      </c>
      <c r="R245" s="195">
        <f>Q245*H245</f>
        <v>0</v>
      </c>
      <c r="S245" s="195">
        <v>0</v>
      </c>
      <c r="T245" s="196">
        <f>S245*H245</f>
        <v>0</v>
      </c>
      <c r="U245" s="34"/>
      <c r="V245" s="34"/>
      <c r="W245" s="34"/>
      <c r="X245" s="34"/>
      <c r="Y245" s="34"/>
      <c r="Z245" s="34"/>
      <c r="AA245" s="34"/>
      <c r="AB245" s="34"/>
      <c r="AC245" s="34"/>
      <c r="AD245" s="34"/>
      <c r="AE245" s="34"/>
      <c r="AR245" s="197" t="s">
        <v>148</v>
      </c>
      <c r="AT245" s="197" t="s">
        <v>150</v>
      </c>
      <c r="AU245" s="197" t="s">
        <v>87</v>
      </c>
      <c r="AY245" s="17" t="s">
        <v>149</v>
      </c>
      <c r="BE245" s="198">
        <f>IF(N245="základní",J245,0)</f>
        <v>0</v>
      </c>
      <c r="BF245" s="198">
        <f>IF(N245="snížená",J245,0)</f>
        <v>0</v>
      </c>
      <c r="BG245" s="198">
        <f>IF(N245="zákl. přenesená",J245,0)</f>
        <v>0</v>
      </c>
      <c r="BH245" s="198">
        <f>IF(N245="sníž. přenesená",J245,0)</f>
        <v>0</v>
      </c>
      <c r="BI245" s="198">
        <f>IF(N245="nulová",J245,0)</f>
        <v>0</v>
      </c>
      <c r="BJ245" s="17" t="s">
        <v>85</v>
      </c>
      <c r="BK245" s="198">
        <f>ROUND(I245*H245,2)</f>
        <v>0</v>
      </c>
      <c r="BL245" s="17" t="s">
        <v>148</v>
      </c>
      <c r="BM245" s="197" t="s">
        <v>798</v>
      </c>
    </row>
    <row r="246" spans="1:65" s="12" customFormat="1" ht="25.9" customHeight="1">
      <c r="B246" s="171"/>
      <c r="C246" s="172"/>
      <c r="D246" s="173" t="s">
        <v>76</v>
      </c>
      <c r="E246" s="174" t="s">
        <v>274</v>
      </c>
      <c r="F246" s="174" t="s">
        <v>275</v>
      </c>
      <c r="G246" s="172"/>
      <c r="H246" s="172"/>
      <c r="I246" s="175"/>
      <c r="J246" s="176">
        <f>BK246</f>
        <v>0</v>
      </c>
      <c r="K246" s="172"/>
      <c r="L246" s="177"/>
      <c r="M246" s="178"/>
      <c r="N246" s="179"/>
      <c r="O246" s="179"/>
      <c r="P246" s="180">
        <f>P247+P249+P261+P265+P281+P329+P342+P351+P361</f>
        <v>0</v>
      </c>
      <c r="Q246" s="179"/>
      <c r="R246" s="180">
        <f>R247+R249+R261+R265+R281+R329+R342+R351+R361</f>
        <v>9.3476455000000023</v>
      </c>
      <c r="S246" s="179"/>
      <c r="T246" s="181">
        <f>T247+T249+T261+T265+T281+T329+T342+T351+T361</f>
        <v>0.78642999999999996</v>
      </c>
      <c r="AR246" s="182" t="s">
        <v>87</v>
      </c>
      <c r="AT246" s="183" t="s">
        <v>76</v>
      </c>
      <c r="AU246" s="183" t="s">
        <v>77</v>
      </c>
      <c r="AY246" s="182" t="s">
        <v>149</v>
      </c>
      <c r="BK246" s="184">
        <f>BK247+BK249+BK261+BK265+BK281+BK329+BK342+BK351+BK361</f>
        <v>0</v>
      </c>
    </row>
    <row r="247" spans="1:65" s="12" customFormat="1" ht="22.9" customHeight="1">
      <c r="B247" s="171"/>
      <c r="C247" s="172"/>
      <c r="D247" s="173" t="s">
        <v>76</v>
      </c>
      <c r="E247" s="204" t="s">
        <v>799</v>
      </c>
      <c r="F247" s="204" t="s">
        <v>800</v>
      </c>
      <c r="G247" s="172"/>
      <c r="H247" s="172"/>
      <c r="I247" s="175"/>
      <c r="J247" s="205">
        <f>BK247</f>
        <v>0</v>
      </c>
      <c r="K247" s="172"/>
      <c r="L247" s="177"/>
      <c r="M247" s="178"/>
      <c r="N247" s="179"/>
      <c r="O247" s="179"/>
      <c r="P247" s="180">
        <f>P248</f>
        <v>0</v>
      </c>
      <c r="Q247" s="179"/>
      <c r="R247" s="180">
        <f>R248</f>
        <v>0</v>
      </c>
      <c r="S247" s="179"/>
      <c r="T247" s="181">
        <f>T248</f>
        <v>0</v>
      </c>
      <c r="AR247" s="182" t="s">
        <v>87</v>
      </c>
      <c r="AT247" s="183" t="s">
        <v>76</v>
      </c>
      <c r="AU247" s="183" t="s">
        <v>85</v>
      </c>
      <c r="AY247" s="182" t="s">
        <v>149</v>
      </c>
      <c r="BK247" s="184">
        <f>BK248</f>
        <v>0</v>
      </c>
    </row>
    <row r="248" spans="1:65" s="2" customFormat="1" ht="21.75" customHeight="1">
      <c r="A248" s="34"/>
      <c r="B248" s="35"/>
      <c r="C248" s="185" t="s">
        <v>440</v>
      </c>
      <c r="D248" s="185" t="s">
        <v>150</v>
      </c>
      <c r="E248" s="186" t="s">
        <v>801</v>
      </c>
      <c r="F248" s="187" t="s">
        <v>802</v>
      </c>
      <c r="G248" s="188" t="s">
        <v>192</v>
      </c>
      <c r="H248" s="189">
        <v>1</v>
      </c>
      <c r="I248" s="190"/>
      <c r="J248" s="191">
        <f>ROUND(I248*H248,2)</f>
        <v>0</v>
      </c>
      <c r="K248" s="192"/>
      <c r="L248" s="39"/>
      <c r="M248" s="193" t="s">
        <v>1</v>
      </c>
      <c r="N248" s="194" t="s">
        <v>42</v>
      </c>
      <c r="O248" s="71"/>
      <c r="P248" s="195">
        <f>O248*H248</f>
        <v>0</v>
      </c>
      <c r="Q248" s="195">
        <v>0</v>
      </c>
      <c r="R248" s="195">
        <f>Q248*H248</f>
        <v>0</v>
      </c>
      <c r="S248" s="195">
        <v>0</v>
      </c>
      <c r="T248" s="196">
        <f>S248*H248</f>
        <v>0</v>
      </c>
      <c r="U248" s="34"/>
      <c r="V248" s="34"/>
      <c r="W248" s="34"/>
      <c r="X248" s="34"/>
      <c r="Y248" s="34"/>
      <c r="Z248" s="34"/>
      <c r="AA248" s="34"/>
      <c r="AB248" s="34"/>
      <c r="AC248" s="34"/>
      <c r="AD248" s="34"/>
      <c r="AE248" s="34"/>
      <c r="AR248" s="197" t="s">
        <v>243</v>
      </c>
      <c r="AT248" s="197" t="s">
        <v>150</v>
      </c>
      <c r="AU248" s="197" t="s">
        <v>87</v>
      </c>
      <c r="AY248" s="17" t="s">
        <v>149</v>
      </c>
      <c r="BE248" s="198">
        <f>IF(N248="základní",J248,0)</f>
        <v>0</v>
      </c>
      <c r="BF248" s="198">
        <f>IF(N248="snížená",J248,0)</f>
        <v>0</v>
      </c>
      <c r="BG248" s="198">
        <f>IF(N248="zákl. přenesená",J248,0)</f>
        <v>0</v>
      </c>
      <c r="BH248" s="198">
        <f>IF(N248="sníž. přenesená",J248,0)</f>
        <v>0</v>
      </c>
      <c r="BI248" s="198">
        <f>IF(N248="nulová",J248,0)</f>
        <v>0</v>
      </c>
      <c r="BJ248" s="17" t="s">
        <v>85</v>
      </c>
      <c r="BK248" s="198">
        <f>ROUND(I248*H248,2)</f>
        <v>0</v>
      </c>
      <c r="BL248" s="17" t="s">
        <v>243</v>
      </c>
      <c r="BM248" s="197" t="s">
        <v>803</v>
      </c>
    </row>
    <row r="249" spans="1:65" s="12" customFormat="1" ht="22.9" customHeight="1">
      <c r="B249" s="171"/>
      <c r="C249" s="172"/>
      <c r="D249" s="173" t="s">
        <v>76</v>
      </c>
      <c r="E249" s="204" t="s">
        <v>276</v>
      </c>
      <c r="F249" s="204" t="s">
        <v>804</v>
      </c>
      <c r="G249" s="172"/>
      <c r="H249" s="172"/>
      <c r="I249" s="175"/>
      <c r="J249" s="205">
        <f>BK249</f>
        <v>0</v>
      </c>
      <c r="K249" s="172"/>
      <c r="L249" s="177"/>
      <c r="M249" s="178"/>
      <c r="N249" s="179"/>
      <c r="O249" s="179"/>
      <c r="P249" s="180">
        <f>SUM(P250:P260)</f>
        <v>0</v>
      </c>
      <c r="Q249" s="179"/>
      <c r="R249" s="180">
        <f>SUM(R250:R260)</f>
        <v>7.2770000000000001E-2</v>
      </c>
      <c r="S249" s="179"/>
      <c r="T249" s="181">
        <f>SUM(T250:T260)</f>
        <v>0</v>
      </c>
      <c r="AR249" s="182" t="s">
        <v>87</v>
      </c>
      <c r="AT249" s="183" t="s">
        <v>76</v>
      </c>
      <c r="AU249" s="183" t="s">
        <v>85</v>
      </c>
      <c r="AY249" s="182" t="s">
        <v>149</v>
      </c>
      <c r="BK249" s="184">
        <f>SUM(BK250:BK260)</f>
        <v>0</v>
      </c>
    </row>
    <row r="250" spans="1:65" s="2" customFormat="1" ht="16.5" customHeight="1">
      <c r="A250" s="34"/>
      <c r="B250" s="35"/>
      <c r="C250" s="185" t="s">
        <v>444</v>
      </c>
      <c r="D250" s="185" t="s">
        <v>150</v>
      </c>
      <c r="E250" s="186" t="s">
        <v>805</v>
      </c>
      <c r="F250" s="187" t="s">
        <v>806</v>
      </c>
      <c r="G250" s="188" t="s">
        <v>202</v>
      </c>
      <c r="H250" s="189">
        <v>216.667</v>
      </c>
      <c r="I250" s="190"/>
      <c r="J250" s="191">
        <f>ROUND(I250*H250,2)</f>
        <v>0</v>
      </c>
      <c r="K250" s="192"/>
      <c r="L250" s="39"/>
      <c r="M250" s="193" t="s">
        <v>1</v>
      </c>
      <c r="N250" s="194" t="s">
        <v>42</v>
      </c>
      <c r="O250" s="71"/>
      <c r="P250" s="195">
        <f>O250*H250</f>
        <v>0</v>
      </c>
      <c r="Q250" s="195">
        <v>0</v>
      </c>
      <c r="R250" s="195">
        <f>Q250*H250</f>
        <v>0</v>
      </c>
      <c r="S250" s="195">
        <v>0</v>
      </c>
      <c r="T250" s="196">
        <f>S250*H250</f>
        <v>0</v>
      </c>
      <c r="U250" s="34"/>
      <c r="V250" s="34"/>
      <c r="W250" s="34"/>
      <c r="X250" s="34"/>
      <c r="Y250" s="34"/>
      <c r="Z250" s="34"/>
      <c r="AA250" s="34"/>
      <c r="AB250" s="34"/>
      <c r="AC250" s="34"/>
      <c r="AD250" s="34"/>
      <c r="AE250" s="34"/>
      <c r="AR250" s="197" t="s">
        <v>148</v>
      </c>
      <c r="AT250" s="197" t="s">
        <v>150</v>
      </c>
      <c r="AU250" s="197" t="s">
        <v>87</v>
      </c>
      <c r="AY250" s="17" t="s">
        <v>149</v>
      </c>
      <c r="BE250" s="198">
        <f>IF(N250="základní",J250,0)</f>
        <v>0</v>
      </c>
      <c r="BF250" s="198">
        <f>IF(N250="snížená",J250,0)</f>
        <v>0</v>
      </c>
      <c r="BG250" s="198">
        <f>IF(N250="zákl. přenesená",J250,0)</f>
        <v>0</v>
      </c>
      <c r="BH250" s="198">
        <f>IF(N250="sníž. přenesená",J250,0)</f>
        <v>0</v>
      </c>
      <c r="BI250" s="198">
        <f>IF(N250="nulová",J250,0)</f>
        <v>0</v>
      </c>
      <c r="BJ250" s="17" t="s">
        <v>85</v>
      </c>
      <c r="BK250" s="198">
        <f>ROUND(I250*H250,2)</f>
        <v>0</v>
      </c>
      <c r="BL250" s="17" t="s">
        <v>148</v>
      </c>
      <c r="BM250" s="197" t="s">
        <v>807</v>
      </c>
    </row>
    <row r="251" spans="1:65" s="2" customFormat="1" ht="87.75">
      <c r="A251" s="34"/>
      <c r="B251" s="35"/>
      <c r="C251" s="36"/>
      <c r="D251" s="199" t="s">
        <v>154</v>
      </c>
      <c r="E251" s="36"/>
      <c r="F251" s="200" t="s">
        <v>808</v>
      </c>
      <c r="G251" s="36"/>
      <c r="H251" s="36"/>
      <c r="I251" s="201"/>
      <c r="J251" s="36"/>
      <c r="K251" s="36"/>
      <c r="L251" s="39"/>
      <c r="M251" s="202"/>
      <c r="N251" s="203"/>
      <c r="O251" s="71"/>
      <c r="P251" s="71"/>
      <c r="Q251" s="71"/>
      <c r="R251" s="71"/>
      <c r="S251" s="71"/>
      <c r="T251" s="72"/>
      <c r="U251" s="34"/>
      <c r="V251" s="34"/>
      <c r="W251" s="34"/>
      <c r="X251" s="34"/>
      <c r="Y251" s="34"/>
      <c r="Z251" s="34"/>
      <c r="AA251" s="34"/>
      <c r="AB251" s="34"/>
      <c r="AC251" s="34"/>
      <c r="AD251" s="34"/>
      <c r="AE251" s="34"/>
      <c r="AT251" s="17" t="s">
        <v>154</v>
      </c>
      <c r="AU251" s="17" t="s">
        <v>87</v>
      </c>
    </row>
    <row r="252" spans="1:65" s="2" customFormat="1" ht="16.5" customHeight="1">
      <c r="A252" s="34"/>
      <c r="B252" s="35"/>
      <c r="C252" s="228" t="s">
        <v>448</v>
      </c>
      <c r="D252" s="228" t="s">
        <v>156</v>
      </c>
      <c r="E252" s="229" t="s">
        <v>809</v>
      </c>
      <c r="F252" s="230" t="s">
        <v>810</v>
      </c>
      <c r="G252" s="231" t="s">
        <v>202</v>
      </c>
      <c r="H252" s="232">
        <v>165</v>
      </c>
      <c r="I252" s="233"/>
      <c r="J252" s="234">
        <f>ROUND(I252*H252,2)</f>
        <v>0</v>
      </c>
      <c r="K252" s="235"/>
      <c r="L252" s="236"/>
      <c r="M252" s="237" t="s">
        <v>1</v>
      </c>
      <c r="N252" s="238" t="s">
        <v>42</v>
      </c>
      <c r="O252" s="71"/>
      <c r="P252" s="195">
        <f>O252*H252</f>
        <v>0</v>
      </c>
      <c r="Q252" s="195">
        <v>2.5999999999999998E-4</v>
      </c>
      <c r="R252" s="195">
        <f>Q252*H252</f>
        <v>4.2899999999999994E-2</v>
      </c>
      <c r="S252" s="195">
        <v>0</v>
      </c>
      <c r="T252" s="196">
        <f>S252*H252</f>
        <v>0</v>
      </c>
      <c r="U252" s="34"/>
      <c r="V252" s="34"/>
      <c r="W252" s="34"/>
      <c r="X252" s="34"/>
      <c r="Y252" s="34"/>
      <c r="Z252" s="34"/>
      <c r="AA252" s="34"/>
      <c r="AB252" s="34"/>
      <c r="AC252" s="34"/>
      <c r="AD252" s="34"/>
      <c r="AE252" s="34"/>
      <c r="AR252" s="197" t="s">
        <v>199</v>
      </c>
      <c r="AT252" s="197" t="s">
        <v>156</v>
      </c>
      <c r="AU252" s="197" t="s">
        <v>87</v>
      </c>
      <c r="AY252" s="17" t="s">
        <v>149</v>
      </c>
      <c r="BE252" s="198">
        <f>IF(N252="základní",J252,0)</f>
        <v>0</v>
      </c>
      <c r="BF252" s="198">
        <f>IF(N252="snížená",J252,0)</f>
        <v>0</v>
      </c>
      <c r="BG252" s="198">
        <f>IF(N252="zákl. přenesená",J252,0)</f>
        <v>0</v>
      </c>
      <c r="BH252" s="198">
        <f>IF(N252="sníž. přenesená",J252,0)</f>
        <v>0</v>
      </c>
      <c r="BI252" s="198">
        <f>IF(N252="nulová",J252,0)</f>
        <v>0</v>
      </c>
      <c r="BJ252" s="17" t="s">
        <v>85</v>
      </c>
      <c r="BK252" s="198">
        <f>ROUND(I252*H252,2)</f>
        <v>0</v>
      </c>
      <c r="BL252" s="17" t="s">
        <v>148</v>
      </c>
      <c r="BM252" s="197" t="s">
        <v>811</v>
      </c>
    </row>
    <row r="253" spans="1:65" s="13" customFormat="1" ht="11.25">
      <c r="B253" s="206"/>
      <c r="C253" s="207"/>
      <c r="D253" s="199" t="s">
        <v>175</v>
      </c>
      <c r="E253" s="207"/>
      <c r="F253" s="209" t="s">
        <v>812</v>
      </c>
      <c r="G253" s="207"/>
      <c r="H253" s="210">
        <v>165</v>
      </c>
      <c r="I253" s="211"/>
      <c r="J253" s="207"/>
      <c r="K253" s="207"/>
      <c r="L253" s="212"/>
      <c r="M253" s="213"/>
      <c r="N253" s="214"/>
      <c r="O253" s="214"/>
      <c r="P253" s="214"/>
      <c r="Q253" s="214"/>
      <c r="R253" s="214"/>
      <c r="S253" s="214"/>
      <c r="T253" s="215"/>
      <c r="AT253" s="216" t="s">
        <v>175</v>
      </c>
      <c r="AU253" s="216" t="s">
        <v>87</v>
      </c>
      <c r="AV253" s="13" t="s">
        <v>87</v>
      </c>
      <c r="AW253" s="13" t="s">
        <v>4</v>
      </c>
      <c r="AX253" s="13" t="s">
        <v>85</v>
      </c>
      <c r="AY253" s="216" t="s">
        <v>149</v>
      </c>
    </row>
    <row r="254" spans="1:65" s="2" customFormat="1" ht="16.5" customHeight="1">
      <c r="A254" s="34"/>
      <c r="B254" s="35"/>
      <c r="C254" s="185" t="s">
        <v>452</v>
      </c>
      <c r="D254" s="185" t="s">
        <v>150</v>
      </c>
      <c r="E254" s="186" t="s">
        <v>813</v>
      </c>
      <c r="F254" s="187" t="s">
        <v>814</v>
      </c>
      <c r="G254" s="188" t="s">
        <v>202</v>
      </c>
      <c r="H254" s="189">
        <v>800</v>
      </c>
      <c r="I254" s="190"/>
      <c r="J254" s="191">
        <f>ROUND(I254*H254,2)</f>
        <v>0</v>
      </c>
      <c r="K254" s="192"/>
      <c r="L254" s="39"/>
      <c r="M254" s="193" t="s">
        <v>1</v>
      </c>
      <c r="N254" s="194" t="s">
        <v>42</v>
      </c>
      <c r="O254" s="71"/>
      <c r="P254" s="195">
        <f>O254*H254</f>
        <v>0</v>
      </c>
      <c r="Q254" s="195">
        <v>0</v>
      </c>
      <c r="R254" s="195">
        <f>Q254*H254</f>
        <v>0</v>
      </c>
      <c r="S254" s="195">
        <v>0</v>
      </c>
      <c r="T254" s="196">
        <f>S254*H254</f>
        <v>0</v>
      </c>
      <c r="U254" s="34"/>
      <c r="V254" s="34"/>
      <c r="W254" s="34"/>
      <c r="X254" s="34"/>
      <c r="Y254" s="34"/>
      <c r="Z254" s="34"/>
      <c r="AA254" s="34"/>
      <c r="AB254" s="34"/>
      <c r="AC254" s="34"/>
      <c r="AD254" s="34"/>
      <c r="AE254" s="34"/>
      <c r="AR254" s="197" t="s">
        <v>243</v>
      </c>
      <c r="AT254" s="197" t="s">
        <v>150</v>
      </c>
      <c r="AU254" s="197" t="s">
        <v>87</v>
      </c>
      <c r="AY254" s="17" t="s">
        <v>149</v>
      </c>
      <c r="BE254" s="198">
        <f>IF(N254="základní",J254,0)</f>
        <v>0</v>
      </c>
      <c r="BF254" s="198">
        <f>IF(N254="snížená",J254,0)</f>
        <v>0</v>
      </c>
      <c r="BG254" s="198">
        <f>IF(N254="zákl. přenesená",J254,0)</f>
        <v>0</v>
      </c>
      <c r="BH254" s="198">
        <f>IF(N254="sníž. přenesená",J254,0)</f>
        <v>0</v>
      </c>
      <c r="BI254" s="198">
        <f>IF(N254="nulová",J254,0)</f>
        <v>0</v>
      </c>
      <c r="BJ254" s="17" t="s">
        <v>85</v>
      </c>
      <c r="BK254" s="198">
        <f>ROUND(I254*H254,2)</f>
        <v>0</v>
      </c>
      <c r="BL254" s="17" t="s">
        <v>243</v>
      </c>
      <c r="BM254" s="197" t="s">
        <v>815</v>
      </c>
    </row>
    <row r="255" spans="1:65" s="2" customFormat="1" ht="21.75" customHeight="1">
      <c r="A255" s="34"/>
      <c r="B255" s="35"/>
      <c r="C255" s="228" t="s">
        <v>456</v>
      </c>
      <c r="D255" s="228" t="s">
        <v>156</v>
      </c>
      <c r="E255" s="229" t="s">
        <v>816</v>
      </c>
      <c r="F255" s="230" t="s">
        <v>817</v>
      </c>
      <c r="G255" s="231" t="s">
        <v>202</v>
      </c>
      <c r="H255" s="232">
        <v>880</v>
      </c>
      <c r="I255" s="233"/>
      <c r="J255" s="234">
        <f>ROUND(I255*H255,2)</f>
        <v>0</v>
      </c>
      <c r="K255" s="235"/>
      <c r="L255" s="236"/>
      <c r="M255" s="237" t="s">
        <v>1</v>
      </c>
      <c r="N255" s="238" t="s">
        <v>42</v>
      </c>
      <c r="O255" s="71"/>
      <c r="P255" s="195">
        <f>O255*H255</f>
        <v>0</v>
      </c>
      <c r="Q255" s="195">
        <v>3.0000000000000001E-5</v>
      </c>
      <c r="R255" s="195">
        <f>Q255*H255</f>
        <v>2.64E-2</v>
      </c>
      <c r="S255" s="195">
        <v>0</v>
      </c>
      <c r="T255" s="196">
        <f>S255*H255</f>
        <v>0</v>
      </c>
      <c r="U255" s="34"/>
      <c r="V255" s="34"/>
      <c r="W255" s="34"/>
      <c r="X255" s="34"/>
      <c r="Y255" s="34"/>
      <c r="Z255" s="34"/>
      <c r="AA255" s="34"/>
      <c r="AB255" s="34"/>
      <c r="AC255" s="34"/>
      <c r="AD255" s="34"/>
      <c r="AE255" s="34"/>
      <c r="AR255" s="197" t="s">
        <v>818</v>
      </c>
      <c r="AT255" s="197" t="s">
        <v>156</v>
      </c>
      <c r="AU255" s="197" t="s">
        <v>87</v>
      </c>
      <c r="AY255" s="17" t="s">
        <v>149</v>
      </c>
      <c r="BE255" s="198">
        <f>IF(N255="základní",J255,0)</f>
        <v>0</v>
      </c>
      <c r="BF255" s="198">
        <f>IF(N255="snížená",J255,0)</f>
        <v>0</v>
      </c>
      <c r="BG255" s="198">
        <f>IF(N255="zákl. přenesená",J255,0)</f>
        <v>0</v>
      </c>
      <c r="BH255" s="198">
        <f>IF(N255="sníž. přenesená",J255,0)</f>
        <v>0</v>
      </c>
      <c r="BI255" s="198">
        <f>IF(N255="nulová",J255,0)</f>
        <v>0</v>
      </c>
      <c r="BJ255" s="17" t="s">
        <v>85</v>
      </c>
      <c r="BK255" s="198">
        <f>ROUND(I255*H255,2)</f>
        <v>0</v>
      </c>
      <c r="BL255" s="17" t="s">
        <v>818</v>
      </c>
      <c r="BM255" s="197" t="s">
        <v>819</v>
      </c>
    </row>
    <row r="256" spans="1:65" s="13" customFormat="1" ht="11.25">
      <c r="B256" s="206"/>
      <c r="C256" s="207"/>
      <c r="D256" s="199" t="s">
        <v>175</v>
      </c>
      <c r="E256" s="207"/>
      <c r="F256" s="209" t="s">
        <v>820</v>
      </c>
      <c r="G256" s="207"/>
      <c r="H256" s="210">
        <v>880</v>
      </c>
      <c r="I256" s="211"/>
      <c r="J256" s="207"/>
      <c r="K256" s="207"/>
      <c r="L256" s="212"/>
      <c r="M256" s="213"/>
      <c r="N256" s="214"/>
      <c r="O256" s="214"/>
      <c r="P256" s="214"/>
      <c r="Q256" s="214"/>
      <c r="R256" s="214"/>
      <c r="S256" s="214"/>
      <c r="T256" s="215"/>
      <c r="AT256" s="216" t="s">
        <v>175</v>
      </c>
      <c r="AU256" s="216" t="s">
        <v>87</v>
      </c>
      <c r="AV256" s="13" t="s">
        <v>87</v>
      </c>
      <c r="AW256" s="13" t="s">
        <v>4</v>
      </c>
      <c r="AX256" s="13" t="s">
        <v>85</v>
      </c>
      <c r="AY256" s="216" t="s">
        <v>149</v>
      </c>
    </row>
    <row r="257" spans="1:65" s="2" customFormat="1" ht="16.5" customHeight="1">
      <c r="A257" s="34"/>
      <c r="B257" s="35"/>
      <c r="C257" s="185" t="s">
        <v>462</v>
      </c>
      <c r="D257" s="185" t="s">
        <v>150</v>
      </c>
      <c r="E257" s="186" t="s">
        <v>821</v>
      </c>
      <c r="F257" s="187" t="s">
        <v>822</v>
      </c>
      <c r="G257" s="188" t="s">
        <v>184</v>
      </c>
      <c r="H257" s="189">
        <v>1</v>
      </c>
      <c r="I257" s="190"/>
      <c r="J257" s="191">
        <f>ROUND(I257*H257,2)</f>
        <v>0</v>
      </c>
      <c r="K257" s="192"/>
      <c r="L257" s="39"/>
      <c r="M257" s="193" t="s">
        <v>1</v>
      </c>
      <c r="N257" s="194" t="s">
        <v>42</v>
      </c>
      <c r="O257" s="71"/>
      <c r="P257" s="195">
        <f>O257*H257</f>
        <v>0</v>
      </c>
      <c r="Q257" s="195">
        <v>0</v>
      </c>
      <c r="R257" s="195">
        <f>Q257*H257</f>
        <v>0</v>
      </c>
      <c r="S257" s="195">
        <v>0</v>
      </c>
      <c r="T257" s="196">
        <f>S257*H257</f>
        <v>0</v>
      </c>
      <c r="U257" s="34"/>
      <c r="V257" s="34"/>
      <c r="W257" s="34"/>
      <c r="X257" s="34"/>
      <c r="Y257" s="34"/>
      <c r="Z257" s="34"/>
      <c r="AA257" s="34"/>
      <c r="AB257" s="34"/>
      <c r="AC257" s="34"/>
      <c r="AD257" s="34"/>
      <c r="AE257" s="34"/>
      <c r="AR257" s="197" t="s">
        <v>164</v>
      </c>
      <c r="AT257" s="197" t="s">
        <v>150</v>
      </c>
      <c r="AU257" s="197" t="s">
        <v>87</v>
      </c>
      <c r="AY257" s="17" t="s">
        <v>149</v>
      </c>
      <c r="BE257" s="198">
        <f>IF(N257="základní",J257,0)</f>
        <v>0</v>
      </c>
      <c r="BF257" s="198">
        <f>IF(N257="snížená",J257,0)</f>
        <v>0</v>
      </c>
      <c r="BG257" s="198">
        <f>IF(N257="zákl. přenesená",J257,0)</f>
        <v>0</v>
      </c>
      <c r="BH257" s="198">
        <f>IF(N257="sníž. přenesená",J257,0)</f>
        <v>0</v>
      </c>
      <c r="BI257" s="198">
        <f>IF(N257="nulová",J257,0)</f>
        <v>0</v>
      </c>
      <c r="BJ257" s="17" t="s">
        <v>85</v>
      </c>
      <c r="BK257" s="198">
        <f>ROUND(I257*H257,2)</f>
        <v>0</v>
      </c>
      <c r="BL257" s="17" t="s">
        <v>164</v>
      </c>
      <c r="BM257" s="197" t="s">
        <v>823</v>
      </c>
    </row>
    <row r="258" spans="1:65" s="2" customFormat="1" ht="16.5" customHeight="1">
      <c r="A258" s="34"/>
      <c r="B258" s="35"/>
      <c r="C258" s="228" t="s">
        <v>467</v>
      </c>
      <c r="D258" s="228" t="s">
        <v>156</v>
      </c>
      <c r="E258" s="229" t="s">
        <v>824</v>
      </c>
      <c r="F258" s="230" t="s">
        <v>825</v>
      </c>
      <c r="G258" s="231" t="s">
        <v>184</v>
      </c>
      <c r="H258" s="232">
        <v>1</v>
      </c>
      <c r="I258" s="233"/>
      <c r="J258" s="234">
        <f>ROUND(I258*H258,2)</f>
        <v>0</v>
      </c>
      <c r="K258" s="235"/>
      <c r="L258" s="236"/>
      <c r="M258" s="237" t="s">
        <v>1</v>
      </c>
      <c r="N258" s="238" t="s">
        <v>42</v>
      </c>
      <c r="O258" s="71"/>
      <c r="P258" s="195">
        <f>O258*H258</f>
        <v>0</v>
      </c>
      <c r="Q258" s="195">
        <v>2.82E-3</v>
      </c>
      <c r="R258" s="195">
        <f>Q258*H258</f>
        <v>2.82E-3</v>
      </c>
      <c r="S258" s="195">
        <v>0</v>
      </c>
      <c r="T258" s="196">
        <f>S258*H258</f>
        <v>0</v>
      </c>
      <c r="U258" s="34"/>
      <c r="V258" s="34"/>
      <c r="W258" s="34"/>
      <c r="X258" s="34"/>
      <c r="Y258" s="34"/>
      <c r="Z258" s="34"/>
      <c r="AA258" s="34"/>
      <c r="AB258" s="34"/>
      <c r="AC258" s="34"/>
      <c r="AD258" s="34"/>
      <c r="AE258" s="34"/>
      <c r="AR258" s="197" t="s">
        <v>826</v>
      </c>
      <c r="AT258" s="197" t="s">
        <v>156</v>
      </c>
      <c r="AU258" s="197" t="s">
        <v>87</v>
      </c>
      <c r="AY258" s="17" t="s">
        <v>149</v>
      </c>
      <c r="BE258" s="198">
        <f>IF(N258="základní",J258,0)</f>
        <v>0</v>
      </c>
      <c r="BF258" s="198">
        <f>IF(N258="snížená",J258,0)</f>
        <v>0</v>
      </c>
      <c r="BG258" s="198">
        <f>IF(N258="zákl. přenesená",J258,0)</f>
        <v>0</v>
      </c>
      <c r="BH258" s="198">
        <f>IF(N258="sníž. přenesená",J258,0)</f>
        <v>0</v>
      </c>
      <c r="BI258" s="198">
        <f>IF(N258="nulová",J258,0)</f>
        <v>0</v>
      </c>
      <c r="BJ258" s="17" t="s">
        <v>85</v>
      </c>
      <c r="BK258" s="198">
        <f>ROUND(I258*H258,2)</f>
        <v>0</v>
      </c>
      <c r="BL258" s="17" t="s">
        <v>164</v>
      </c>
      <c r="BM258" s="197" t="s">
        <v>827</v>
      </c>
    </row>
    <row r="259" spans="1:65" s="2" customFormat="1" ht="21.75" customHeight="1">
      <c r="A259" s="34"/>
      <c r="B259" s="35"/>
      <c r="C259" s="185" t="s">
        <v>471</v>
      </c>
      <c r="D259" s="185" t="s">
        <v>150</v>
      </c>
      <c r="E259" s="186" t="s">
        <v>828</v>
      </c>
      <c r="F259" s="187" t="s">
        <v>829</v>
      </c>
      <c r="G259" s="188" t="s">
        <v>184</v>
      </c>
      <c r="H259" s="189">
        <v>13</v>
      </c>
      <c r="I259" s="190"/>
      <c r="J259" s="191">
        <f>ROUND(I259*H259,2)</f>
        <v>0</v>
      </c>
      <c r="K259" s="192"/>
      <c r="L259" s="39"/>
      <c r="M259" s="193" t="s">
        <v>1</v>
      </c>
      <c r="N259" s="194" t="s">
        <v>42</v>
      </c>
      <c r="O259" s="71"/>
      <c r="P259" s="195">
        <f>O259*H259</f>
        <v>0</v>
      </c>
      <c r="Q259" s="195">
        <v>0</v>
      </c>
      <c r="R259" s="195">
        <f>Q259*H259</f>
        <v>0</v>
      </c>
      <c r="S259" s="195">
        <v>0</v>
      </c>
      <c r="T259" s="196">
        <f>S259*H259</f>
        <v>0</v>
      </c>
      <c r="U259" s="34"/>
      <c r="V259" s="34"/>
      <c r="W259" s="34"/>
      <c r="X259" s="34"/>
      <c r="Y259" s="34"/>
      <c r="Z259" s="34"/>
      <c r="AA259" s="34"/>
      <c r="AB259" s="34"/>
      <c r="AC259" s="34"/>
      <c r="AD259" s="34"/>
      <c r="AE259" s="34"/>
      <c r="AR259" s="197" t="s">
        <v>243</v>
      </c>
      <c r="AT259" s="197" t="s">
        <v>150</v>
      </c>
      <c r="AU259" s="197" t="s">
        <v>87</v>
      </c>
      <c r="AY259" s="17" t="s">
        <v>149</v>
      </c>
      <c r="BE259" s="198">
        <f>IF(N259="základní",J259,0)</f>
        <v>0</v>
      </c>
      <c r="BF259" s="198">
        <f>IF(N259="snížená",J259,0)</f>
        <v>0</v>
      </c>
      <c r="BG259" s="198">
        <f>IF(N259="zákl. přenesená",J259,0)</f>
        <v>0</v>
      </c>
      <c r="BH259" s="198">
        <f>IF(N259="sníž. přenesená",J259,0)</f>
        <v>0</v>
      </c>
      <c r="BI259" s="198">
        <f>IF(N259="nulová",J259,0)</f>
        <v>0</v>
      </c>
      <c r="BJ259" s="17" t="s">
        <v>85</v>
      </c>
      <c r="BK259" s="198">
        <f>ROUND(I259*H259,2)</f>
        <v>0</v>
      </c>
      <c r="BL259" s="17" t="s">
        <v>243</v>
      </c>
      <c r="BM259" s="197" t="s">
        <v>830</v>
      </c>
    </row>
    <row r="260" spans="1:65" s="2" customFormat="1" ht="21.75" customHeight="1">
      <c r="A260" s="34"/>
      <c r="B260" s="35"/>
      <c r="C260" s="228" t="s">
        <v>476</v>
      </c>
      <c r="D260" s="228" t="s">
        <v>156</v>
      </c>
      <c r="E260" s="229" t="s">
        <v>831</v>
      </c>
      <c r="F260" s="230" t="s">
        <v>832</v>
      </c>
      <c r="G260" s="231" t="s">
        <v>184</v>
      </c>
      <c r="H260" s="232">
        <v>13</v>
      </c>
      <c r="I260" s="233"/>
      <c r="J260" s="234">
        <f>ROUND(I260*H260,2)</f>
        <v>0</v>
      </c>
      <c r="K260" s="235"/>
      <c r="L260" s="236"/>
      <c r="M260" s="237" t="s">
        <v>1</v>
      </c>
      <c r="N260" s="238" t="s">
        <v>42</v>
      </c>
      <c r="O260" s="71"/>
      <c r="P260" s="195">
        <f>O260*H260</f>
        <v>0</v>
      </c>
      <c r="Q260" s="195">
        <v>5.0000000000000002E-5</v>
      </c>
      <c r="R260" s="195">
        <f>Q260*H260</f>
        <v>6.5000000000000008E-4</v>
      </c>
      <c r="S260" s="195">
        <v>0</v>
      </c>
      <c r="T260" s="196">
        <f>S260*H260</f>
        <v>0</v>
      </c>
      <c r="U260" s="34"/>
      <c r="V260" s="34"/>
      <c r="W260" s="34"/>
      <c r="X260" s="34"/>
      <c r="Y260" s="34"/>
      <c r="Z260" s="34"/>
      <c r="AA260" s="34"/>
      <c r="AB260" s="34"/>
      <c r="AC260" s="34"/>
      <c r="AD260" s="34"/>
      <c r="AE260" s="34"/>
      <c r="AR260" s="197" t="s">
        <v>818</v>
      </c>
      <c r="AT260" s="197" t="s">
        <v>156</v>
      </c>
      <c r="AU260" s="197" t="s">
        <v>87</v>
      </c>
      <c r="AY260" s="17" t="s">
        <v>149</v>
      </c>
      <c r="BE260" s="198">
        <f>IF(N260="základní",J260,0)</f>
        <v>0</v>
      </c>
      <c r="BF260" s="198">
        <f>IF(N260="snížená",J260,0)</f>
        <v>0</v>
      </c>
      <c r="BG260" s="198">
        <f>IF(N260="zákl. přenesená",J260,0)</f>
        <v>0</v>
      </c>
      <c r="BH260" s="198">
        <f>IF(N260="sníž. přenesená",J260,0)</f>
        <v>0</v>
      </c>
      <c r="BI260" s="198">
        <f>IF(N260="nulová",J260,0)</f>
        <v>0</v>
      </c>
      <c r="BJ260" s="17" t="s">
        <v>85</v>
      </c>
      <c r="BK260" s="198">
        <f>ROUND(I260*H260,2)</f>
        <v>0</v>
      </c>
      <c r="BL260" s="17" t="s">
        <v>818</v>
      </c>
      <c r="BM260" s="197" t="s">
        <v>833</v>
      </c>
    </row>
    <row r="261" spans="1:65" s="12" customFormat="1" ht="22.9" customHeight="1">
      <c r="B261" s="171"/>
      <c r="C261" s="172"/>
      <c r="D261" s="173" t="s">
        <v>76</v>
      </c>
      <c r="E261" s="204" t="s">
        <v>834</v>
      </c>
      <c r="F261" s="204" t="s">
        <v>835</v>
      </c>
      <c r="G261" s="172"/>
      <c r="H261" s="172"/>
      <c r="I261" s="175"/>
      <c r="J261" s="205">
        <f>BK261</f>
        <v>0</v>
      </c>
      <c r="K261" s="172"/>
      <c r="L261" s="177"/>
      <c r="M261" s="178"/>
      <c r="N261" s="179"/>
      <c r="O261" s="179"/>
      <c r="P261" s="180">
        <f>SUM(P262:P264)</f>
        <v>0</v>
      </c>
      <c r="Q261" s="179"/>
      <c r="R261" s="180">
        <f>SUM(R262:R264)</f>
        <v>0</v>
      </c>
      <c r="S261" s="179"/>
      <c r="T261" s="181">
        <f>SUM(T262:T264)</f>
        <v>0</v>
      </c>
      <c r="AR261" s="182" t="s">
        <v>87</v>
      </c>
      <c r="AT261" s="183" t="s">
        <v>76</v>
      </c>
      <c r="AU261" s="183" t="s">
        <v>85</v>
      </c>
      <c r="AY261" s="182" t="s">
        <v>149</v>
      </c>
      <c r="BK261" s="184">
        <f>SUM(BK262:BK264)</f>
        <v>0</v>
      </c>
    </row>
    <row r="262" spans="1:65" s="2" customFormat="1" ht="16.5" customHeight="1">
      <c r="A262" s="34"/>
      <c r="B262" s="35"/>
      <c r="C262" s="185" t="s">
        <v>164</v>
      </c>
      <c r="D262" s="185" t="s">
        <v>150</v>
      </c>
      <c r="E262" s="186" t="s">
        <v>836</v>
      </c>
      <c r="F262" s="187" t="s">
        <v>837</v>
      </c>
      <c r="G262" s="188" t="s">
        <v>184</v>
      </c>
      <c r="H262" s="189">
        <v>3</v>
      </c>
      <c r="I262" s="190"/>
      <c r="J262" s="191">
        <f>ROUND(I262*H262,2)</f>
        <v>0</v>
      </c>
      <c r="K262" s="192"/>
      <c r="L262" s="39"/>
      <c r="M262" s="193" t="s">
        <v>1</v>
      </c>
      <c r="N262" s="194" t="s">
        <v>42</v>
      </c>
      <c r="O262" s="71"/>
      <c r="P262" s="195">
        <f>O262*H262</f>
        <v>0</v>
      </c>
      <c r="Q262" s="195">
        <v>0</v>
      </c>
      <c r="R262" s="195">
        <f>Q262*H262</f>
        <v>0</v>
      </c>
      <c r="S262" s="195">
        <v>0</v>
      </c>
      <c r="T262" s="196">
        <f>S262*H262</f>
        <v>0</v>
      </c>
      <c r="U262" s="34"/>
      <c r="V262" s="34"/>
      <c r="W262" s="34"/>
      <c r="X262" s="34"/>
      <c r="Y262" s="34"/>
      <c r="Z262" s="34"/>
      <c r="AA262" s="34"/>
      <c r="AB262" s="34"/>
      <c r="AC262" s="34"/>
      <c r="AD262" s="34"/>
      <c r="AE262" s="34"/>
      <c r="AR262" s="197" t="s">
        <v>164</v>
      </c>
      <c r="AT262" s="197" t="s">
        <v>150</v>
      </c>
      <c r="AU262" s="197" t="s">
        <v>87</v>
      </c>
      <c r="AY262" s="17" t="s">
        <v>149</v>
      </c>
      <c r="BE262" s="198">
        <f>IF(N262="základní",J262,0)</f>
        <v>0</v>
      </c>
      <c r="BF262" s="198">
        <f>IF(N262="snížená",J262,0)</f>
        <v>0</v>
      </c>
      <c r="BG262" s="198">
        <f>IF(N262="zákl. přenesená",J262,0)</f>
        <v>0</v>
      </c>
      <c r="BH262" s="198">
        <f>IF(N262="sníž. přenesená",J262,0)</f>
        <v>0</v>
      </c>
      <c r="BI262" s="198">
        <f>IF(N262="nulová",J262,0)</f>
        <v>0</v>
      </c>
      <c r="BJ262" s="17" t="s">
        <v>85</v>
      </c>
      <c r="BK262" s="198">
        <f>ROUND(I262*H262,2)</f>
        <v>0</v>
      </c>
      <c r="BL262" s="17" t="s">
        <v>164</v>
      </c>
      <c r="BM262" s="197" t="s">
        <v>838</v>
      </c>
    </row>
    <row r="263" spans="1:65" s="2" customFormat="1" ht="21.75" customHeight="1">
      <c r="A263" s="34"/>
      <c r="B263" s="35"/>
      <c r="C263" s="185" t="s">
        <v>484</v>
      </c>
      <c r="D263" s="185" t="s">
        <v>150</v>
      </c>
      <c r="E263" s="186" t="s">
        <v>839</v>
      </c>
      <c r="F263" s="187" t="s">
        <v>840</v>
      </c>
      <c r="G263" s="188" t="s">
        <v>841</v>
      </c>
      <c r="H263" s="189">
        <v>4</v>
      </c>
      <c r="I263" s="190"/>
      <c r="J263" s="191">
        <f>ROUND(I263*H263,2)</f>
        <v>0</v>
      </c>
      <c r="K263" s="192"/>
      <c r="L263" s="39"/>
      <c r="M263" s="193" t="s">
        <v>1</v>
      </c>
      <c r="N263" s="194" t="s">
        <v>42</v>
      </c>
      <c r="O263" s="71"/>
      <c r="P263" s="195">
        <f>O263*H263</f>
        <v>0</v>
      </c>
      <c r="Q263" s="195">
        <v>0</v>
      </c>
      <c r="R263" s="195">
        <f>Q263*H263</f>
        <v>0</v>
      </c>
      <c r="S263" s="195">
        <v>0</v>
      </c>
      <c r="T263" s="196">
        <f>S263*H263</f>
        <v>0</v>
      </c>
      <c r="U263" s="34"/>
      <c r="V263" s="34"/>
      <c r="W263" s="34"/>
      <c r="X263" s="34"/>
      <c r="Y263" s="34"/>
      <c r="Z263" s="34"/>
      <c r="AA263" s="34"/>
      <c r="AB263" s="34"/>
      <c r="AC263" s="34"/>
      <c r="AD263" s="34"/>
      <c r="AE263" s="34"/>
      <c r="AR263" s="197" t="s">
        <v>164</v>
      </c>
      <c r="AT263" s="197" t="s">
        <v>150</v>
      </c>
      <c r="AU263" s="197" t="s">
        <v>87</v>
      </c>
      <c r="AY263" s="17" t="s">
        <v>149</v>
      </c>
      <c r="BE263" s="198">
        <f>IF(N263="základní",J263,0)</f>
        <v>0</v>
      </c>
      <c r="BF263" s="198">
        <f>IF(N263="snížená",J263,0)</f>
        <v>0</v>
      </c>
      <c r="BG263" s="198">
        <f>IF(N263="zákl. přenesená",J263,0)</f>
        <v>0</v>
      </c>
      <c r="BH263" s="198">
        <f>IF(N263="sníž. přenesená",J263,0)</f>
        <v>0</v>
      </c>
      <c r="BI263" s="198">
        <f>IF(N263="nulová",J263,0)</f>
        <v>0</v>
      </c>
      <c r="BJ263" s="17" t="s">
        <v>85</v>
      </c>
      <c r="BK263" s="198">
        <f>ROUND(I263*H263,2)</f>
        <v>0</v>
      </c>
      <c r="BL263" s="17" t="s">
        <v>164</v>
      </c>
      <c r="BM263" s="197" t="s">
        <v>842</v>
      </c>
    </row>
    <row r="264" spans="1:65" s="2" customFormat="1" ht="58.5">
      <c r="A264" s="34"/>
      <c r="B264" s="35"/>
      <c r="C264" s="36"/>
      <c r="D264" s="199" t="s">
        <v>154</v>
      </c>
      <c r="E264" s="36"/>
      <c r="F264" s="200" t="s">
        <v>843</v>
      </c>
      <c r="G264" s="36"/>
      <c r="H264" s="36"/>
      <c r="I264" s="201"/>
      <c r="J264" s="36"/>
      <c r="K264" s="36"/>
      <c r="L264" s="39"/>
      <c r="M264" s="202"/>
      <c r="N264" s="203"/>
      <c r="O264" s="71"/>
      <c r="P264" s="71"/>
      <c r="Q264" s="71"/>
      <c r="R264" s="71"/>
      <c r="S264" s="71"/>
      <c r="T264" s="72"/>
      <c r="U264" s="34"/>
      <c r="V264" s="34"/>
      <c r="W264" s="34"/>
      <c r="X264" s="34"/>
      <c r="Y264" s="34"/>
      <c r="Z264" s="34"/>
      <c r="AA264" s="34"/>
      <c r="AB264" s="34"/>
      <c r="AC264" s="34"/>
      <c r="AD264" s="34"/>
      <c r="AE264" s="34"/>
      <c r="AT264" s="17" t="s">
        <v>154</v>
      </c>
      <c r="AU264" s="17" t="s">
        <v>87</v>
      </c>
    </row>
    <row r="265" spans="1:65" s="12" customFormat="1" ht="22.9" customHeight="1">
      <c r="B265" s="171"/>
      <c r="C265" s="172"/>
      <c r="D265" s="173" t="s">
        <v>76</v>
      </c>
      <c r="E265" s="204" t="s">
        <v>380</v>
      </c>
      <c r="F265" s="204" t="s">
        <v>381</v>
      </c>
      <c r="G265" s="172"/>
      <c r="H265" s="172"/>
      <c r="I265" s="175"/>
      <c r="J265" s="205">
        <f>BK265</f>
        <v>0</v>
      </c>
      <c r="K265" s="172"/>
      <c r="L265" s="177"/>
      <c r="M265" s="178"/>
      <c r="N265" s="179"/>
      <c r="O265" s="179"/>
      <c r="P265" s="180">
        <f>SUM(P266:P280)</f>
        <v>0</v>
      </c>
      <c r="Q265" s="179"/>
      <c r="R265" s="180">
        <f>SUM(R266:R280)</f>
        <v>0.37919000000000003</v>
      </c>
      <c r="S265" s="179"/>
      <c r="T265" s="181">
        <f>SUM(T266:T280)</f>
        <v>0.43042999999999998</v>
      </c>
      <c r="AR265" s="182" t="s">
        <v>87</v>
      </c>
      <c r="AT265" s="183" t="s">
        <v>76</v>
      </c>
      <c r="AU265" s="183" t="s">
        <v>85</v>
      </c>
      <c r="AY265" s="182" t="s">
        <v>149</v>
      </c>
      <c r="BK265" s="184">
        <f>SUM(BK266:BK280)</f>
        <v>0</v>
      </c>
    </row>
    <row r="266" spans="1:65" s="2" customFormat="1" ht="16.5" customHeight="1">
      <c r="A266" s="34"/>
      <c r="B266" s="35"/>
      <c r="C266" s="185" t="s">
        <v>488</v>
      </c>
      <c r="D266" s="185" t="s">
        <v>150</v>
      </c>
      <c r="E266" s="186" t="s">
        <v>844</v>
      </c>
      <c r="F266" s="187" t="s">
        <v>845</v>
      </c>
      <c r="G266" s="188" t="s">
        <v>202</v>
      </c>
      <c r="H266" s="189">
        <v>69</v>
      </c>
      <c r="I266" s="190"/>
      <c r="J266" s="191">
        <f>ROUND(I266*H266,2)</f>
        <v>0</v>
      </c>
      <c r="K266" s="192"/>
      <c r="L266" s="39"/>
      <c r="M266" s="193" t="s">
        <v>1</v>
      </c>
      <c r="N266" s="194" t="s">
        <v>42</v>
      </c>
      <c r="O266" s="71"/>
      <c r="P266" s="195">
        <f>O266*H266</f>
        <v>0</v>
      </c>
      <c r="Q266" s="195">
        <v>0</v>
      </c>
      <c r="R266" s="195">
        <f>Q266*H266</f>
        <v>0</v>
      </c>
      <c r="S266" s="195">
        <v>1.67E-3</v>
      </c>
      <c r="T266" s="196">
        <f>S266*H266</f>
        <v>0.11523</v>
      </c>
      <c r="U266" s="34"/>
      <c r="V266" s="34"/>
      <c r="W266" s="34"/>
      <c r="X266" s="34"/>
      <c r="Y266" s="34"/>
      <c r="Z266" s="34"/>
      <c r="AA266" s="34"/>
      <c r="AB266" s="34"/>
      <c r="AC266" s="34"/>
      <c r="AD266" s="34"/>
      <c r="AE266" s="34"/>
      <c r="AR266" s="197" t="s">
        <v>243</v>
      </c>
      <c r="AT266" s="197" t="s">
        <v>150</v>
      </c>
      <c r="AU266" s="197" t="s">
        <v>87</v>
      </c>
      <c r="AY266" s="17" t="s">
        <v>149</v>
      </c>
      <c r="BE266" s="198">
        <f>IF(N266="základní",J266,0)</f>
        <v>0</v>
      </c>
      <c r="BF266" s="198">
        <f>IF(N266="snížená",J266,0)</f>
        <v>0</v>
      </c>
      <c r="BG266" s="198">
        <f>IF(N266="zákl. přenesená",J266,0)</f>
        <v>0</v>
      </c>
      <c r="BH266" s="198">
        <f>IF(N266="sníž. přenesená",J266,0)</f>
        <v>0</v>
      </c>
      <c r="BI266" s="198">
        <f>IF(N266="nulová",J266,0)</f>
        <v>0</v>
      </c>
      <c r="BJ266" s="17" t="s">
        <v>85</v>
      </c>
      <c r="BK266" s="198">
        <f>ROUND(I266*H266,2)</f>
        <v>0</v>
      </c>
      <c r="BL266" s="17" t="s">
        <v>243</v>
      </c>
      <c r="BM266" s="197" t="s">
        <v>846</v>
      </c>
    </row>
    <row r="267" spans="1:65" s="2" customFormat="1" ht="29.25">
      <c r="A267" s="34"/>
      <c r="B267" s="35"/>
      <c r="C267" s="36"/>
      <c r="D267" s="199" t="s">
        <v>154</v>
      </c>
      <c r="E267" s="36"/>
      <c r="F267" s="200" t="s">
        <v>847</v>
      </c>
      <c r="G267" s="36"/>
      <c r="H267" s="36"/>
      <c r="I267" s="201"/>
      <c r="J267" s="36"/>
      <c r="K267" s="36"/>
      <c r="L267" s="39"/>
      <c r="M267" s="202"/>
      <c r="N267" s="203"/>
      <c r="O267" s="71"/>
      <c r="P267" s="71"/>
      <c r="Q267" s="71"/>
      <c r="R267" s="71"/>
      <c r="S267" s="71"/>
      <c r="T267" s="72"/>
      <c r="U267" s="34"/>
      <c r="V267" s="34"/>
      <c r="W267" s="34"/>
      <c r="X267" s="34"/>
      <c r="Y267" s="34"/>
      <c r="Z267" s="34"/>
      <c r="AA267" s="34"/>
      <c r="AB267" s="34"/>
      <c r="AC267" s="34"/>
      <c r="AD267" s="34"/>
      <c r="AE267" s="34"/>
      <c r="AT267" s="17" t="s">
        <v>154</v>
      </c>
      <c r="AU267" s="17" t="s">
        <v>87</v>
      </c>
    </row>
    <row r="268" spans="1:65" s="2" customFormat="1" ht="33" customHeight="1">
      <c r="A268" s="34"/>
      <c r="B268" s="35"/>
      <c r="C268" s="185" t="s">
        <v>492</v>
      </c>
      <c r="D268" s="185" t="s">
        <v>150</v>
      </c>
      <c r="E268" s="186" t="s">
        <v>848</v>
      </c>
      <c r="F268" s="187" t="s">
        <v>849</v>
      </c>
      <c r="G268" s="188" t="s">
        <v>202</v>
      </c>
      <c r="H268" s="189">
        <v>69</v>
      </c>
      <c r="I268" s="190"/>
      <c r="J268" s="191">
        <f>ROUND(I268*H268,2)</f>
        <v>0</v>
      </c>
      <c r="K268" s="192"/>
      <c r="L268" s="39"/>
      <c r="M268" s="193" t="s">
        <v>1</v>
      </c>
      <c r="N268" s="194" t="s">
        <v>42</v>
      </c>
      <c r="O268" s="71"/>
      <c r="P268" s="195">
        <f>O268*H268</f>
        <v>0</v>
      </c>
      <c r="Q268" s="195">
        <v>2.9099999999999998E-3</v>
      </c>
      <c r="R268" s="195">
        <f>Q268*H268</f>
        <v>0.20079</v>
      </c>
      <c r="S268" s="195">
        <v>0</v>
      </c>
      <c r="T268" s="196">
        <f>S268*H268</f>
        <v>0</v>
      </c>
      <c r="U268" s="34"/>
      <c r="V268" s="34"/>
      <c r="W268" s="34"/>
      <c r="X268" s="34"/>
      <c r="Y268" s="34"/>
      <c r="Z268" s="34"/>
      <c r="AA268" s="34"/>
      <c r="AB268" s="34"/>
      <c r="AC268" s="34"/>
      <c r="AD268" s="34"/>
      <c r="AE268" s="34"/>
      <c r="AR268" s="197" t="s">
        <v>243</v>
      </c>
      <c r="AT268" s="197" t="s">
        <v>150</v>
      </c>
      <c r="AU268" s="197" t="s">
        <v>87</v>
      </c>
      <c r="AY268" s="17" t="s">
        <v>149</v>
      </c>
      <c r="BE268" s="198">
        <f>IF(N268="základní",J268,0)</f>
        <v>0</v>
      </c>
      <c r="BF268" s="198">
        <f>IF(N268="snížená",J268,0)</f>
        <v>0</v>
      </c>
      <c r="BG268" s="198">
        <f>IF(N268="zákl. přenesená",J268,0)</f>
        <v>0</v>
      </c>
      <c r="BH268" s="198">
        <f>IF(N268="sníž. přenesená",J268,0)</f>
        <v>0</v>
      </c>
      <c r="BI268" s="198">
        <f>IF(N268="nulová",J268,0)</f>
        <v>0</v>
      </c>
      <c r="BJ268" s="17" t="s">
        <v>85</v>
      </c>
      <c r="BK268" s="198">
        <f>ROUND(I268*H268,2)</f>
        <v>0</v>
      </c>
      <c r="BL268" s="17" t="s">
        <v>243</v>
      </c>
      <c r="BM268" s="197" t="s">
        <v>850</v>
      </c>
    </row>
    <row r="269" spans="1:65" s="2" customFormat="1" ht="16.5" customHeight="1">
      <c r="A269" s="34"/>
      <c r="B269" s="35"/>
      <c r="C269" s="185" t="s">
        <v>496</v>
      </c>
      <c r="D269" s="185" t="s">
        <v>150</v>
      </c>
      <c r="E269" s="186" t="s">
        <v>851</v>
      </c>
      <c r="F269" s="187" t="s">
        <v>852</v>
      </c>
      <c r="G269" s="188" t="s">
        <v>202</v>
      </c>
      <c r="H269" s="189">
        <v>80</v>
      </c>
      <c r="I269" s="190"/>
      <c r="J269" s="191">
        <f>ROUND(I269*H269,2)</f>
        <v>0</v>
      </c>
      <c r="K269" s="192"/>
      <c r="L269" s="39"/>
      <c r="M269" s="193" t="s">
        <v>1</v>
      </c>
      <c r="N269" s="194" t="s">
        <v>42</v>
      </c>
      <c r="O269" s="71"/>
      <c r="P269" s="195">
        <f>O269*H269</f>
        <v>0</v>
      </c>
      <c r="Q269" s="195">
        <v>0</v>
      </c>
      <c r="R269" s="195">
        <f>Q269*H269</f>
        <v>0</v>
      </c>
      <c r="S269" s="195">
        <v>3.9399999999999999E-3</v>
      </c>
      <c r="T269" s="196">
        <f>S269*H269</f>
        <v>0.31519999999999998</v>
      </c>
      <c r="U269" s="34"/>
      <c r="V269" s="34"/>
      <c r="W269" s="34"/>
      <c r="X269" s="34"/>
      <c r="Y269" s="34"/>
      <c r="Z269" s="34"/>
      <c r="AA269" s="34"/>
      <c r="AB269" s="34"/>
      <c r="AC269" s="34"/>
      <c r="AD269" s="34"/>
      <c r="AE269" s="34"/>
      <c r="AR269" s="197" t="s">
        <v>243</v>
      </c>
      <c r="AT269" s="197" t="s">
        <v>150</v>
      </c>
      <c r="AU269" s="197" t="s">
        <v>87</v>
      </c>
      <c r="AY269" s="17" t="s">
        <v>149</v>
      </c>
      <c r="BE269" s="198">
        <f>IF(N269="základní",J269,0)</f>
        <v>0</v>
      </c>
      <c r="BF269" s="198">
        <f>IF(N269="snížená",J269,0)</f>
        <v>0</v>
      </c>
      <c r="BG269" s="198">
        <f>IF(N269="zákl. přenesená",J269,0)</f>
        <v>0</v>
      </c>
      <c r="BH269" s="198">
        <f>IF(N269="sníž. přenesená",J269,0)</f>
        <v>0</v>
      </c>
      <c r="BI269" s="198">
        <f>IF(N269="nulová",J269,0)</f>
        <v>0</v>
      </c>
      <c r="BJ269" s="17" t="s">
        <v>85</v>
      </c>
      <c r="BK269" s="198">
        <f>ROUND(I269*H269,2)</f>
        <v>0</v>
      </c>
      <c r="BL269" s="17" t="s">
        <v>243</v>
      </c>
      <c r="BM269" s="197" t="s">
        <v>853</v>
      </c>
    </row>
    <row r="270" spans="1:65" s="13" customFormat="1" ht="11.25">
      <c r="B270" s="206"/>
      <c r="C270" s="207"/>
      <c r="D270" s="199" t="s">
        <v>175</v>
      </c>
      <c r="E270" s="208" t="s">
        <v>1</v>
      </c>
      <c r="F270" s="209" t="s">
        <v>854</v>
      </c>
      <c r="G270" s="207"/>
      <c r="H270" s="210">
        <v>14</v>
      </c>
      <c r="I270" s="211"/>
      <c r="J270" s="207"/>
      <c r="K270" s="207"/>
      <c r="L270" s="212"/>
      <c r="M270" s="213"/>
      <c r="N270" s="214"/>
      <c r="O270" s="214"/>
      <c r="P270" s="214"/>
      <c r="Q270" s="214"/>
      <c r="R270" s="214"/>
      <c r="S270" s="214"/>
      <c r="T270" s="215"/>
      <c r="AT270" s="216" t="s">
        <v>175</v>
      </c>
      <c r="AU270" s="216" t="s">
        <v>87</v>
      </c>
      <c r="AV270" s="13" t="s">
        <v>87</v>
      </c>
      <c r="AW270" s="13" t="s">
        <v>34</v>
      </c>
      <c r="AX270" s="13" t="s">
        <v>77</v>
      </c>
      <c r="AY270" s="216" t="s">
        <v>149</v>
      </c>
    </row>
    <row r="271" spans="1:65" s="13" customFormat="1" ht="11.25">
      <c r="B271" s="206"/>
      <c r="C271" s="207"/>
      <c r="D271" s="199" t="s">
        <v>175</v>
      </c>
      <c r="E271" s="208" t="s">
        <v>1</v>
      </c>
      <c r="F271" s="209" t="s">
        <v>855</v>
      </c>
      <c r="G271" s="207"/>
      <c r="H271" s="210">
        <v>4</v>
      </c>
      <c r="I271" s="211"/>
      <c r="J271" s="207"/>
      <c r="K271" s="207"/>
      <c r="L271" s="212"/>
      <c r="M271" s="213"/>
      <c r="N271" s="214"/>
      <c r="O271" s="214"/>
      <c r="P271" s="214"/>
      <c r="Q271" s="214"/>
      <c r="R271" s="214"/>
      <c r="S271" s="214"/>
      <c r="T271" s="215"/>
      <c r="AT271" s="216" t="s">
        <v>175</v>
      </c>
      <c r="AU271" s="216" t="s">
        <v>87</v>
      </c>
      <c r="AV271" s="13" t="s">
        <v>87</v>
      </c>
      <c r="AW271" s="13" t="s">
        <v>34</v>
      </c>
      <c r="AX271" s="13" t="s">
        <v>77</v>
      </c>
      <c r="AY271" s="216" t="s">
        <v>149</v>
      </c>
    </row>
    <row r="272" spans="1:65" s="15" customFormat="1" ht="11.25">
      <c r="B272" s="244"/>
      <c r="C272" s="245"/>
      <c r="D272" s="199" t="s">
        <v>175</v>
      </c>
      <c r="E272" s="246" t="s">
        <v>1</v>
      </c>
      <c r="F272" s="247" t="s">
        <v>856</v>
      </c>
      <c r="G272" s="245"/>
      <c r="H272" s="248">
        <v>18</v>
      </c>
      <c r="I272" s="249"/>
      <c r="J272" s="245"/>
      <c r="K272" s="245"/>
      <c r="L272" s="250"/>
      <c r="M272" s="251"/>
      <c r="N272" s="252"/>
      <c r="O272" s="252"/>
      <c r="P272" s="252"/>
      <c r="Q272" s="252"/>
      <c r="R272" s="252"/>
      <c r="S272" s="252"/>
      <c r="T272" s="253"/>
      <c r="AT272" s="254" t="s">
        <v>175</v>
      </c>
      <c r="AU272" s="254" t="s">
        <v>87</v>
      </c>
      <c r="AV272" s="15" t="s">
        <v>158</v>
      </c>
      <c r="AW272" s="15" t="s">
        <v>34</v>
      </c>
      <c r="AX272" s="15" t="s">
        <v>77</v>
      </c>
      <c r="AY272" s="254" t="s">
        <v>149</v>
      </c>
    </row>
    <row r="273" spans="1:65" s="13" customFormat="1" ht="11.25">
      <c r="B273" s="206"/>
      <c r="C273" s="207"/>
      <c r="D273" s="199" t="s">
        <v>175</v>
      </c>
      <c r="E273" s="208" t="s">
        <v>1</v>
      </c>
      <c r="F273" s="209" t="s">
        <v>857</v>
      </c>
      <c r="G273" s="207"/>
      <c r="H273" s="210">
        <v>44</v>
      </c>
      <c r="I273" s="211"/>
      <c r="J273" s="207"/>
      <c r="K273" s="207"/>
      <c r="L273" s="212"/>
      <c r="M273" s="213"/>
      <c r="N273" s="214"/>
      <c r="O273" s="214"/>
      <c r="P273" s="214"/>
      <c r="Q273" s="214"/>
      <c r="R273" s="214"/>
      <c r="S273" s="214"/>
      <c r="T273" s="215"/>
      <c r="AT273" s="216" t="s">
        <v>175</v>
      </c>
      <c r="AU273" s="216" t="s">
        <v>87</v>
      </c>
      <c r="AV273" s="13" t="s">
        <v>87</v>
      </c>
      <c r="AW273" s="13" t="s">
        <v>34</v>
      </c>
      <c r="AX273" s="13" t="s">
        <v>77</v>
      </c>
      <c r="AY273" s="216" t="s">
        <v>149</v>
      </c>
    </row>
    <row r="274" spans="1:65" s="15" customFormat="1" ht="11.25">
      <c r="B274" s="244"/>
      <c r="C274" s="245"/>
      <c r="D274" s="199" t="s">
        <v>175</v>
      </c>
      <c r="E274" s="246" t="s">
        <v>1</v>
      </c>
      <c r="F274" s="247" t="s">
        <v>858</v>
      </c>
      <c r="G274" s="245"/>
      <c r="H274" s="248">
        <v>44</v>
      </c>
      <c r="I274" s="249"/>
      <c r="J274" s="245"/>
      <c r="K274" s="245"/>
      <c r="L274" s="250"/>
      <c r="M274" s="251"/>
      <c r="N274" s="252"/>
      <c r="O274" s="252"/>
      <c r="P274" s="252"/>
      <c r="Q274" s="252"/>
      <c r="R274" s="252"/>
      <c r="S274" s="252"/>
      <c r="T274" s="253"/>
      <c r="AT274" s="254" t="s">
        <v>175</v>
      </c>
      <c r="AU274" s="254" t="s">
        <v>87</v>
      </c>
      <c r="AV274" s="15" t="s">
        <v>158</v>
      </c>
      <c r="AW274" s="15" t="s">
        <v>34</v>
      </c>
      <c r="AX274" s="15" t="s">
        <v>77</v>
      </c>
      <c r="AY274" s="254" t="s">
        <v>149</v>
      </c>
    </row>
    <row r="275" spans="1:65" s="13" customFormat="1" ht="11.25">
      <c r="B275" s="206"/>
      <c r="C275" s="207"/>
      <c r="D275" s="199" t="s">
        <v>175</v>
      </c>
      <c r="E275" s="208" t="s">
        <v>1</v>
      </c>
      <c r="F275" s="209" t="s">
        <v>854</v>
      </c>
      <c r="G275" s="207"/>
      <c r="H275" s="210">
        <v>14</v>
      </c>
      <c r="I275" s="211"/>
      <c r="J275" s="207"/>
      <c r="K275" s="207"/>
      <c r="L275" s="212"/>
      <c r="M275" s="213"/>
      <c r="N275" s="214"/>
      <c r="O275" s="214"/>
      <c r="P275" s="214"/>
      <c r="Q275" s="214"/>
      <c r="R275" s="214"/>
      <c r="S275" s="214"/>
      <c r="T275" s="215"/>
      <c r="AT275" s="216" t="s">
        <v>175</v>
      </c>
      <c r="AU275" s="216" t="s">
        <v>87</v>
      </c>
      <c r="AV275" s="13" t="s">
        <v>87</v>
      </c>
      <c r="AW275" s="13" t="s">
        <v>34</v>
      </c>
      <c r="AX275" s="13" t="s">
        <v>77</v>
      </c>
      <c r="AY275" s="216" t="s">
        <v>149</v>
      </c>
    </row>
    <row r="276" spans="1:65" s="13" customFormat="1" ht="11.25">
      <c r="B276" s="206"/>
      <c r="C276" s="207"/>
      <c r="D276" s="199" t="s">
        <v>175</v>
      </c>
      <c r="E276" s="208" t="s">
        <v>1</v>
      </c>
      <c r="F276" s="209" t="s">
        <v>855</v>
      </c>
      <c r="G276" s="207"/>
      <c r="H276" s="210">
        <v>4</v>
      </c>
      <c r="I276" s="211"/>
      <c r="J276" s="207"/>
      <c r="K276" s="207"/>
      <c r="L276" s="212"/>
      <c r="M276" s="213"/>
      <c r="N276" s="214"/>
      <c r="O276" s="214"/>
      <c r="P276" s="214"/>
      <c r="Q276" s="214"/>
      <c r="R276" s="214"/>
      <c r="S276" s="214"/>
      <c r="T276" s="215"/>
      <c r="AT276" s="216" t="s">
        <v>175</v>
      </c>
      <c r="AU276" s="216" t="s">
        <v>87</v>
      </c>
      <c r="AV276" s="13" t="s">
        <v>87</v>
      </c>
      <c r="AW276" s="13" t="s">
        <v>34</v>
      </c>
      <c r="AX276" s="13" t="s">
        <v>77</v>
      </c>
      <c r="AY276" s="216" t="s">
        <v>149</v>
      </c>
    </row>
    <row r="277" spans="1:65" s="15" customFormat="1" ht="11.25">
      <c r="B277" s="244"/>
      <c r="C277" s="245"/>
      <c r="D277" s="199" t="s">
        <v>175</v>
      </c>
      <c r="E277" s="246" t="s">
        <v>1</v>
      </c>
      <c r="F277" s="247" t="s">
        <v>859</v>
      </c>
      <c r="G277" s="245"/>
      <c r="H277" s="248">
        <v>18</v>
      </c>
      <c r="I277" s="249"/>
      <c r="J277" s="245"/>
      <c r="K277" s="245"/>
      <c r="L277" s="250"/>
      <c r="M277" s="251"/>
      <c r="N277" s="252"/>
      <c r="O277" s="252"/>
      <c r="P277" s="252"/>
      <c r="Q277" s="252"/>
      <c r="R277" s="252"/>
      <c r="S277" s="252"/>
      <c r="T277" s="253"/>
      <c r="AT277" s="254" t="s">
        <v>175</v>
      </c>
      <c r="AU277" s="254" t="s">
        <v>87</v>
      </c>
      <c r="AV277" s="15" t="s">
        <v>158</v>
      </c>
      <c r="AW277" s="15" t="s">
        <v>34</v>
      </c>
      <c r="AX277" s="15" t="s">
        <v>77</v>
      </c>
      <c r="AY277" s="254" t="s">
        <v>149</v>
      </c>
    </row>
    <row r="278" spans="1:65" s="14" customFormat="1" ht="11.25">
      <c r="B278" s="217"/>
      <c r="C278" s="218"/>
      <c r="D278" s="199" t="s">
        <v>175</v>
      </c>
      <c r="E278" s="219" t="s">
        <v>1</v>
      </c>
      <c r="F278" s="220" t="s">
        <v>221</v>
      </c>
      <c r="G278" s="218"/>
      <c r="H278" s="221">
        <v>80</v>
      </c>
      <c r="I278" s="222"/>
      <c r="J278" s="218"/>
      <c r="K278" s="218"/>
      <c r="L278" s="223"/>
      <c r="M278" s="224"/>
      <c r="N278" s="225"/>
      <c r="O278" s="225"/>
      <c r="P278" s="225"/>
      <c r="Q278" s="225"/>
      <c r="R278" s="225"/>
      <c r="S278" s="225"/>
      <c r="T278" s="226"/>
      <c r="AT278" s="227" t="s">
        <v>175</v>
      </c>
      <c r="AU278" s="227" t="s">
        <v>87</v>
      </c>
      <c r="AV278" s="14" t="s">
        <v>148</v>
      </c>
      <c r="AW278" s="14" t="s">
        <v>34</v>
      </c>
      <c r="AX278" s="14" t="s">
        <v>85</v>
      </c>
      <c r="AY278" s="227" t="s">
        <v>149</v>
      </c>
    </row>
    <row r="279" spans="1:65" s="2" customFormat="1" ht="21.75" customHeight="1">
      <c r="A279" s="34"/>
      <c r="B279" s="35"/>
      <c r="C279" s="185" t="s">
        <v>500</v>
      </c>
      <c r="D279" s="185" t="s">
        <v>150</v>
      </c>
      <c r="E279" s="186" t="s">
        <v>860</v>
      </c>
      <c r="F279" s="187" t="s">
        <v>861</v>
      </c>
      <c r="G279" s="188" t="s">
        <v>202</v>
      </c>
      <c r="H279" s="189">
        <v>80</v>
      </c>
      <c r="I279" s="190"/>
      <c r="J279" s="191">
        <f>ROUND(I279*H279,2)</f>
        <v>0</v>
      </c>
      <c r="K279" s="192"/>
      <c r="L279" s="39"/>
      <c r="M279" s="193" t="s">
        <v>1</v>
      </c>
      <c r="N279" s="194" t="s">
        <v>42</v>
      </c>
      <c r="O279" s="71"/>
      <c r="P279" s="195">
        <f>O279*H279</f>
        <v>0</v>
      </c>
      <c r="Q279" s="195">
        <v>2.2300000000000002E-3</v>
      </c>
      <c r="R279" s="195">
        <f>Q279*H279</f>
        <v>0.1784</v>
      </c>
      <c r="S279" s="195">
        <v>0</v>
      </c>
      <c r="T279" s="196">
        <f>S279*H279</f>
        <v>0</v>
      </c>
      <c r="U279" s="34"/>
      <c r="V279" s="34"/>
      <c r="W279" s="34"/>
      <c r="X279" s="34"/>
      <c r="Y279" s="34"/>
      <c r="Z279" s="34"/>
      <c r="AA279" s="34"/>
      <c r="AB279" s="34"/>
      <c r="AC279" s="34"/>
      <c r="AD279" s="34"/>
      <c r="AE279" s="34"/>
      <c r="AR279" s="197" t="s">
        <v>243</v>
      </c>
      <c r="AT279" s="197" t="s">
        <v>150</v>
      </c>
      <c r="AU279" s="197" t="s">
        <v>87</v>
      </c>
      <c r="AY279" s="17" t="s">
        <v>149</v>
      </c>
      <c r="BE279" s="198">
        <f>IF(N279="základní",J279,0)</f>
        <v>0</v>
      </c>
      <c r="BF279" s="198">
        <f>IF(N279="snížená",J279,0)</f>
        <v>0</v>
      </c>
      <c r="BG279" s="198">
        <f>IF(N279="zákl. přenesená",J279,0)</f>
        <v>0</v>
      </c>
      <c r="BH279" s="198">
        <f>IF(N279="sníž. přenesená",J279,0)</f>
        <v>0</v>
      </c>
      <c r="BI279" s="198">
        <f>IF(N279="nulová",J279,0)</f>
        <v>0</v>
      </c>
      <c r="BJ279" s="17" t="s">
        <v>85</v>
      </c>
      <c r="BK279" s="198">
        <f>ROUND(I279*H279,2)</f>
        <v>0</v>
      </c>
      <c r="BL279" s="17" t="s">
        <v>243</v>
      </c>
      <c r="BM279" s="197" t="s">
        <v>862</v>
      </c>
    </row>
    <row r="280" spans="1:65" s="2" customFormat="1" ht="21.75" customHeight="1">
      <c r="A280" s="34"/>
      <c r="B280" s="35"/>
      <c r="C280" s="185" t="s">
        <v>504</v>
      </c>
      <c r="D280" s="185" t="s">
        <v>150</v>
      </c>
      <c r="E280" s="186" t="s">
        <v>513</v>
      </c>
      <c r="F280" s="187" t="s">
        <v>514</v>
      </c>
      <c r="G280" s="188" t="s">
        <v>378</v>
      </c>
      <c r="H280" s="239"/>
      <c r="I280" s="190"/>
      <c r="J280" s="191">
        <f>ROUND(I280*H280,2)</f>
        <v>0</v>
      </c>
      <c r="K280" s="192"/>
      <c r="L280" s="39"/>
      <c r="M280" s="193" t="s">
        <v>1</v>
      </c>
      <c r="N280" s="194" t="s">
        <v>42</v>
      </c>
      <c r="O280" s="71"/>
      <c r="P280" s="195">
        <f>O280*H280</f>
        <v>0</v>
      </c>
      <c r="Q280" s="195">
        <v>0</v>
      </c>
      <c r="R280" s="195">
        <f>Q280*H280</f>
        <v>0</v>
      </c>
      <c r="S280" s="195">
        <v>0</v>
      </c>
      <c r="T280" s="196">
        <f>S280*H280</f>
        <v>0</v>
      </c>
      <c r="U280" s="34"/>
      <c r="V280" s="34"/>
      <c r="W280" s="34"/>
      <c r="X280" s="34"/>
      <c r="Y280" s="34"/>
      <c r="Z280" s="34"/>
      <c r="AA280" s="34"/>
      <c r="AB280" s="34"/>
      <c r="AC280" s="34"/>
      <c r="AD280" s="34"/>
      <c r="AE280" s="34"/>
      <c r="AR280" s="197" t="s">
        <v>243</v>
      </c>
      <c r="AT280" s="197" t="s">
        <v>150</v>
      </c>
      <c r="AU280" s="197" t="s">
        <v>87</v>
      </c>
      <c r="AY280" s="17" t="s">
        <v>149</v>
      </c>
      <c r="BE280" s="198">
        <f>IF(N280="základní",J280,0)</f>
        <v>0</v>
      </c>
      <c r="BF280" s="198">
        <f>IF(N280="snížená",J280,0)</f>
        <v>0</v>
      </c>
      <c r="BG280" s="198">
        <f>IF(N280="zákl. přenesená",J280,0)</f>
        <v>0</v>
      </c>
      <c r="BH280" s="198">
        <f>IF(N280="sníž. přenesená",J280,0)</f>
        <v>0</v>
      </c>
      <c r="BI280" s="198">
        <f>IF(N280="nulová",J280,0)</f>
        <v>0</v>
      </c>
      <c r="BJ280" s="17" t="s">
        <v>85</v>
      </c>
      <c r="BK280" s="198">
        <f>ROUND(I280*H280,2)</f>
        <v>0</v>
      </c>
      <c r="BL280" s="17" t="s">
        <v>243</v>
      </c>
      <c r="BM280" s="197" t="s">
        <v>863</v>
      </c>
    </row>
    <row r="281" spans="1:65" s="12" customFormat="1" ht="22.9" customHeight="1">
      <c r="B281" s="171"/>
      <c r="C281" s="172"/>
      <c r="D281" s="173" t="s">
        <v>76</v>
      </c>
      <c r="E281" s="204" t="s">
        <v>864</v>
      </c>
      <c r="F281" s="204" t="s">
        <v>865</v>
      </c>
      <c r="G281" s="172"/>
      <c r="H281" s="172"/>
      <c r="I281" s="175"/>
      <c r="J281" s="205">
        <f>BK281</f>
        <v>0</v>
      </c>
      <c r="K281" s="172"/>
      <c r="L281" s="177"/>
      <c r="M281" s="178"/>
      <c r="N281" s="179"/>
      <c r="O281" s="179"/>
      <c r="P281" s="180">
        <f>SUM(P282:P328)</f>
        <v>0</v>
      </c>
      <c r="Q281" s="179"/>
      <c r="R281" s="180">
        <f>SUM(R282:R328)</f>
        <v>3.3165690000000008</v>
      </c>
      <c r="S281" s="179"/>
      <c r="T281" s="181">
        <f>SUM(T282:T328)</f>
        <v>0.156</v>
      </c>
      <c r="AR281" s="182" t="s">
        <v>87</v>
      </c>
      <c r="AT281" s="183" t="s">
        <v>76</v>
      </c>
      <c r="AU281" s="183" t="s">
        <v>85</v>
      </c>
      <c r="AY281" s="182" t="s">
        <v>149</v>
      </c>
      <c r="BK281" s="184">
        <f>SUM(BK282:BK328)</f>
        <v>0</v>
      </c>
    </row>
    <row r="282" spans="1:65" s="2" customFormat="1" ht="21.75" customHeight="1">
      <c r="A282" s="34"/>
      <c r="B282" s="35"/>
      <c r="C282" s="185" t="s">
        <v>508</v>
      </c>
      <c r="D282" s="185" t="s">
        <v>150</v>
      </c>
      <c r="E282" s="186" t="s">
        <v>866</v>
      </c>
      <c r="F282" s="187" t="s">
        <v>867</v>
      </c>
      <c r="G282" s="188" t="s">
        <v>225</v>
      </c>
      <c r="H282" s="189">
        <v>95.15</v>
      </c>
      <c r="I282" s="190"/>
      <c r="J282" s="191">
        <f>ROUND(I282*H282,2)</f>
        <v>0</v>
      </c>
      <c r="K282" s="192"/>
      <c r="L282" s="39"/>
      <c r="M282" s="193" t="s">
        <v>1</v>
      </c>
      <c r="N282" s="194" t="s">
        <v>42</v>
      </c>
      <c r="O282" s="71"/>
      <c r="P282" s="195">
        <f>O282*H282</f>
        <v>0</v>
      </c>
      <c r="Q282" s="195">
        <v>2.5999999999999998E-4</v>
      </c>
      <c r="R282" s="195">
        <f>Q282*H282</f>
        <v>2.4739000000000001E-2</v>
      </c>
      <c r="S282" s="195">
        <v>0</v>
      </c>
      <c r="T282" s="196">
        <f>S282*H282</f>
        <v>0</v>
      </c>
      <c r="U282" s="34"/>
      <c r="V282" s="34"/>
      <c r="W282" s="34"/>
      <c r="X282" s="34"/>
      <c r="Y282" s="34"/>
      <c r="Z282" s="34"/>
      <c r="AA282" s="34"/>
      <c r="AB282" s="34"/>
      <c r="AC282" s="34"/>
      <c r="AD282" s="34"/>
      <c r="AE282" s="34"/>
      <c r="AR282" s="197" t="s">
        <v>243</v>
      </c>
      <c r="AT282" s="197" t="s">
        <v>150</v>
      </c>
      <c r="AU282" s="197" t="s">
        <v>87</v>
      </c>
      <c r="AY282" s="17" t="s">
        <v>149</v>
      </c>
      <c r="BE282" s="198">
        <f>IF(N282="základní",J282,0)</f>
        <v>0</v>
      </c>
      <c r="BF282" s="198">
        <f>IF(N282="snížená",J282,0)</f>
        <v>0</v>
      </c>
      <c r="BG282" s="198">
        <f>IF(N282="zákl. přenesená",J282,0)</f>
        <v>0</v>
      </c>
      <c r="BH282" s="198">
        <f>IF(N282="sníž. přenesená",J282,0)</f>
        <v>0</v>
      </c>
      <c r="BI282" s="198">
        <f>IF(N282="nulová",J282,0)</f>
        <v>0</v>
      </c>
      <c r="BJ282" s="17" t="s">
        <v>85</v>
      </c>
      <c r="BK282" s="198">
        <f>ROUND(I282*H282,2)</f>
        <v>0</v>
      </c>
      <c r="BL282" s="17" t="s">
        <v>243</v>
      </c>
      <c r="BM282" s="197" t="s">
        <v>868</v>
      </c>
    </row>
    <row r="283" spans="1:65" s="2" customFormat="1" ht="19.5">
      <c r="A283" s="34"/>
      <c r="B283" s="35"/>
      <c r="C283" s="36"/>
      <c r="D283" s="199" t="s">
        <v>154</v>
      </c>
      <c r="E283" s="36"/>
      <c r="F283" s="200" t="s">
        <v>869</v>
      </c>
      <c r="G283" s="36"/>
      <c r="H283" s="36"/>
      <c r="I283" s="201"/>
      <c r="J283" s="36"/>
      <c r="K283" s="36"/>
      <c r="L283" s="39"/>
      <c r="M283" s="202"/>
      <c r="N283" s="203"/>
      <c r="O283" s="71"/>
      <c r="P283" s="71"/>
      <c r="Q283" s="71"/>
      <c r="R283" s="71"/>
      <c r="S283" s="71"/>
      <c r="T283" s="72"/>
      <c r="U283" s="34"/>
      <c r="V283" s="34"/>
      <c r="W283" s="34"/>
      <c r="X283" s="34"/>
      <c r="Y283" s="34"/>
      <c r="Z283" s="34"/>
      <c r="AA283" s="34"/>
      <c r="AB283" s="34"/>
      <c r="AC283" s="34"/>
      <c r="AD283" s="34"/>
      <c r="AE283" s="34"/>
      <c r="AT283" s="17" t="s">
        <v>154</v>
      </c>
      <c r="AU283" s="17" t="s">
        <v>87</v>
      </c>
    </row>
    <row r="284" spans="1:65" s="13" customFormat="1" ht="11.25">
      <c r="B284" s="206"/>
      <c r="C284" s="207"/>
      <c r="D284" s="199" t="s">
        <v>175</v>
      </c>
      <c r="E284" s="208" t="s">
        <v>1</v>
      </c>
      <c r="F284" s="209" t="s">
        <v>870</v>
      </c>
      <c r="G284" s="207"/>
      <c r="H284" s="210">
        <v>95.15</v>
      </c>
      <c r="I284" s="211"/>
      <c r="J284" s="207"/>
      <c r="K284" s="207"/>
      <c r="L284" s="212"/>
      <c r="M284" s="213"/>
      <c r="N284" s="214"/>
      <c r="O284" s="214"/>
      <c r="P284" s="214"/>
      <c r="Q284" s="214"/>
      <c r="R284" s="214"/>
      <c r="S284" s="214"/>
      <c r="T284" s="215"/>
      <c r="AT284" s="216" t="s">
        <v>175</v>
      </c>
      <c r="AU284" s="216" t="s">
        <v>87</v>
      </c>
      <c r="AV284" s="13" t="s">
        <v>87</v>
      </c>
      <c r="AW284" s="13" t="s">
        <v>34</v>
      </c>
      <c r="AX284" s="13" t="s">
        <v>85</v>
      </c>
      <c r="AY284" s="216" t="s">
        <v>149</v>
      </c>
    </row>
    <row r="285" spans="1:65" s="2" customFormat="1" ht="66.75" customHeight="1">
      <c r="A285" s="34"/>
      <c r="B285" s="35"/>
      <c r="C285" s="228" t="s">
        <v>512</v>
      </c>
      <c r="D285" s="228" t="s">
        <v>156</v>
      </c>
      <c r="E285" s="229" t="s">
        <v>871</v>
      </c>
      <c r="F285" s="230" t="s">
        <v>872</v>
      </c>
      <c r="G285" s="231" t="s">
        <v>184</v>
      </c>
      <c r="H285" s="232">
        <v>12</v>
      </c>
      <c r="I285" s="233"/>
      <c r="J285" s="234">
        <f>ROUND(I285*H285,2)</f>
        <v>0</v>
      </c>
      <c r="K285" s="235"/>
      <c r="L285" s="236"/>
      <c r="M285" s="237" t="s">
        <v>1</v>
      </c>
      <c r="N285" s="238" t="s">
        <v>42</v>
      </c>
      <c r="O285" s="71"/>
      <c r="P285" s="195">
        <f>O285*H285</f>
        <v>0</v>
      </c>
      <c r="Q285" s="195">
        <v>2.8000000000000001E-2</v>
      </c>
      <c r="R285" s="195">
        <f>Q285*H285</f>
        <v>0.33600000000000002</v>
      </c>
      <c r="S285" s="195">
        <v>0</v>
      </c>
      <c r="T285" s="196">
        <f>S285*H285</f>
        <v>0</v>
      </c>
      <c r="U285" s="34"/>
      <c r="V285" s="34"/>
      <c r="W285" s="34"/>
      <c r="X285" s="34"/>
      <c r="Y285" s="34"/>
      <c r="Z285" s="34"/>
      <c r="AA285" s="34"/>
      <c r="AB285" s="34"/>
      <c r="AC285" s="34"/>
      <c r="AD285" s="34"/>
      <c r="AE285" s="34"/>
      <c r="AR285" s="197" t="s">
        <v>285</v>
      </c>
      <c r="AT285" s="197" t="s">
        <v>156</v>
      </c>
      <c r="AU285" s="197" t="s">
        <v>87</v>
      </c>
      <c r="AY285" s="17" t="s">
        <v>149</v>
      </c>
      <c r="BE285" s="198">
        <f>IF(N285="základní",J285,0)</f>
        <v>0</v>
      </c>
      <c r="BF285" s="198">
        <f>IF(N285="snížená",J285,0)</f>
        <v>0</v>
      </c>
      <c r="BG285" s="198">
        <f>IF(N285="zákl. přenesená",J285,0)</f>
        <v>0</v>
      </c>
      <c r="BH285" s="198">
        <f>IF(N285="sníž. přenesená",J285,0)</f>
        <v>0</v>
      </c>
      <c r="BI285" s="198">
        <f>IF(N285="nulová",J285,0)</f>
        <v>0</v>
      </c>
      <c r="BJ285" s="17" t="s">
        <v>85</v>
      </c>
      <c r="BK285" s="198">
        <f>ROUND(I285*H285,2)</f>
        <v>0</v>
      </c>
      <c r="BL285" s="17" t="s">
        <v>243</v>
      </c>
      <c r="BM285" s="197" t="s">
        <v>873</v>
      </c>
    </row>
    <row r="286" spans="1:65" s="2" customFormat="1" ht="87.75">
      <c r="A286" s="34"/>
      <c r="B286" s="35"/>
      <c r="C286" s="36"/>
      <c r="D286" s="199" t="s">
        <v>154</v>
      </c>
      <c r="E286" s="36"/>
      <c r="F286" s="200" t="s">
        <v>874</v>
      </c>
      <c r="G286" s="36"/>
      <c r="H286" s="36"/>
      <c r="I286" s="201"/>
      <c r="J286" s="36"/>
      <c r="K286" s="36"/>
      <c r="L286" s="39"/>
      <c r="M286" s="202"/>
      <c r="N286" s="203"/>
      <c r="O286" s="71"/>
      <c r="P286" s="71"/>
      <c r="Q286" s="71"/>
      <c r="R286" s="71"/>
      <c r="S286" s="71"/>
      <c r="T286" s="72"/>
      <c r="U286" s="34"/>
      <c r="V286" s="34"/>
      <c r="W286" s="34"/>
      <c r="X286" s="34"/>
      <c r="Y286" s="34"/>
      <c r="Z286" s="34"/>
      <c r="AA286" s="34"/>
      <c r="AB286" s="34"/>
      <c r="AC286" s="34"/>
      <c r="AD286" s="34"/>
      <c r="AE286" s="34"/>
      <c r="AT286" s="17" t="s">
        <v>154</v>
      </c>
      <c r="AU286" s="17" t="s">
        <v>87</v>
      </c>
    </row>
    <row r="287" spans="1:65" s="13" customFormat="1" ht="11.25">
      <c r="B287" s="206"/>
      <c r="C287" s="207"/>
      <c r="D287" s="199" t="s">
        <v>175</v>
      </c>
      <c r="E287" s="208" t="s">
        <v>1</v>
      </c>
      <c r="F287" s="209" t="s">
        <v>875</v>
      </c>
      <c r="G287" s="207"/>
      <c r="H287" s="210">
        <v>6</v>
      </c>
      <c r="I287" s="211"/>
      <c r="J287" s="207"/>
      <c r="K287" s="207"/>
      <c r="L287" s="212"/>
      <c r="M287" s="213"/>
      <c r="N287" s="214"/>
      <c r="O287" s="214"/>
      <c r="P287" s="214"/>
      <c r="Q287" s="214"/>
      <c r="R287" s="214"/>
      <c r="S287" s="214"/>
      <c r="T287" s="215"/>
      <c r="AT287" s="216" t="s">
        <v>175</v>
      </c>
      <c r="AU287" s="216" t="s">
        <v>87</v>
      </c>
      <c r="AV287" s="13" t="s">
        <v>87</v>
      </c>
      <c r="AW287" s="13" t="s">
        <v>34</v>
      </c>
      <c r="AX287" s="13" t="s">
        <v>77</v>
      </c>
      <c r="AY287" s="216" t="s">
        <v>149</v>
      </c>
    </row>
    <row r="288" spans="1:65" s="13" customFormat="1" ht="11.25">
      <c r="B288" s="206"/>
      <c r="C288" s="207"/>
      <c r="D288" s="199" t="s">
        <v>175</v>
      </c>
      <c r="E288" s="208" t="s">
        <v>1</v>
      </c>
      <c r="F288" s="209" t="s">
        <v>876</v>
      </c>
      <c r="G288" s="207"/>
      <c r="H288" s="210">
        <v>1</v>
      </c>
      <c r="I288" s="211"/>
      <c r="J288" s="207"/>
      <c r="K288" s="207"/>
      <c r="L288" s="212"/>
      <c r="M288" s="213"/>
      <c r="N288" s="214"/>
      <c r="O288" s="214"/>
      <c r="P288" s="214"/>
      <c r="Q288" s="214"/>
      <c r="R288" s="214"/>
      <c r="S288" s="214"/>
      <c r="T288" s="215"/>
      <c r="AT288" s="216" t="s">
        <v>175</v>
      </c>
      <c r="AU288" s="216" t="s">
        <v>87</v>
      </c>
      <c r="AV288" s="13" t="s">
        <v>87</v>
      </c>
      <c r="AW288" s="13" t="s">
        <v>34</v>
      </c>
      <c r="AX288" s="13" t="s">
        <v>77</v>
      </c>
      <c r="AY288" s="216" t="s">
        <v>149</v>
      </c>
    </row>
    <row r="289" spans="1:65" s="13" customFormat="1" ht="11.25">
      <c r="B289" s="206"/>
      <c r="C289" s="207"/>
      <c r="D289" s="199" t="s">
        <v>175</v>
      </c>
      <c r="E289" s="208" t="s">
        <v>1</v>
      </c>
      <c r="F289" s="209" t="s">
        <v>877</v>
      </c>
      <c r="G289" s="207"/>
      <c r="H289" s="210">
        <v>5</v>
      </c>
      <c r="I289" s="211"/>
      <c r="J289" s="207"/>
      <c r="K289" s="207"/>
      <c r="L289" s="212"/>
      <c r="M289" s="213"/>
      <c r="N289" s="214"/>
      <c r="O289" s="214"/>
      <c r="P289" s="214"/>
      <c r="Q289" s="214"/>
      <c r="R289" s="214"/>
      <c r="S289" s="214"/>
      <c r="T289" s="215"/>
      <c r="AT289" s="216" t="s">
        <v>175</v>
      </c>
      <c r="AU289" s="216" t="s">
        <v>87</v>
      </c>
      <c r="AV289" s="13" t="s">
        <v>87</v>
      </c>
      <c r="AW289" s="13" t="s">
        <v>34</v>
      </c>
      <c r="AX289" s="13" t="s">
        <v>77</v>
      </c>
      <c r="AY289" s="216" t="s">
        <v>149</v>
      </c>
    </row>
    <row r="290" spans="1:65" s="14" customFormat="1" ht="11.25">
      <c r="B290" s="217"/>
      <c r="C290" s="218"/>
      <c r="D290" s="199" t="s">
        <v>175</v>
      </c>
      <c r="E290" s="219" t="s">
        <v>1</v>
      </c>
      <c r="F290" s="220" t="s">
        <v>221</v>
      </c>
      <c r="G290" s="218"/>
      <c r="H290" s="221">
        <v>12</v>
      </c>
      <c r="I290" s="222"/>
      <c r="J290" s="218"/>
      <c r="K290" s="218"/>
      <c r="L290" s="223"/>
      <c r="M290" s="224"/>
      <c r="N290" s="225"/>
      <c r="O290" s="225"/>
      <c r="P290" s="225"/>
      <c r="Q290" s="225"/>
      <c r="R290" s="225"/>
      <c r="S290" s="225"/>
      <c r="T290" s="226"/>
      <c r="AT290" s="227" t="s">
        <v>175</v>
      </c>
      <c r="AU290" s="227" t="s">
        <v>87</v>
      </c>
      <c r="AV290" s="14" t="s">
        <v>148</v>
      </c>
      <c r="AW290" s="14" t="s">
        <v>34</v>
      </c>
      <c r="AX290" s="14" t="s">
        <v>85</v>
      </c>
      <c r="AY290" s="227" t="s">
        <v>149</v>
      </c>
    </row>
    <row r="291" spans="1:65" s="2" customFormat="1" ht="66.75" customHeight="1">
      <c r="A291" s="34"/>
      <c r="B291" s="35"/>
      <c r="C291" s="228" t="s">
        <v>518</v>
      </c>
      <c r="D291" s="228" t="s">
        <v>156</v>
      </c>
      <c r="E291" s="229" t="s">
        <v>878</v>
      </c>
      <c r="F291" s="230" t="s">
        <v>879</v>
      </c>
      <c r="G291" s="231" t="s">
        <v>184</v>
      </c>
      <c r="H291" s="232">
        <v>23</v>
      </c>
      <c r="I291" s="233"/>
      <c r="J291" s="234">
        <f>ROUND(I291*H291,2)</f>
        <v>0</v>
      </c>
      <c r="K291" s="235"/>
      <c r="L291" s="236"/>
      <c r="M291" s="237" t="s">
        <v>1</v>
      </c>
      <c r="N291" s="238" t="s">
        <v>42</v>
      </c>
      <c r="O291" s="71"/>
      <c r="P291" s="195">
        <f>O291*H291</f>
        <v>0</v>
      </c>
      <c r="Q291" s="195">
        <v>4.3999999999999997E-2</v>
      </c>
      <c r="R291" s="195">
        <f>Q291*H291</f>
        <v>1.012</v>
      </c>
      <c r="S291" s="195">
        <v>0</v>
      </c>
      <c r="T291" s="196">
        <f>S291*H291</f>
        <v>0</v>
      </c>
      <c r="U291" s="34"/>
      <c r="V291" s="34"/>
      <c r="W291" s="34"/>
      <c r="X291" s="34"/>
      <c r="Y291" s="34"/>
      <c r="Z291" s="34"/>
      <c r="AA291" s="34"/>
      <c r="AB291" s="34"/>
      <c r="AC291" s="34"/>
      <c r="AD291" s="34"/>
      <c r="AE291" s="34"/>
      <c r="AR291" s="197" t="s">
        <v>285</v>
      </c>
      <c r="AT291" s="197" t="s">
        <v>156</v>
      </c>
      <c r="AU291" s="197" t="s">
        <v>87</v>
      </c>
      <c r="AY291" s="17" t="s">
        <v>149</v>
      </c>
      <c r="BE291" s="198">
        <f>IF(N291="základní",J291,0)</f>
        <v>0</v>
      </c>
      <c r="BF291" s="198">
        <f>IF(N291="snížená",J291,0)</f>
        <v>0</v>
      </c>
      <c r="BG291" s="198">
        <f>IF(N291="zákl. přenesená",J291,0)</f>
        <v>0</v>
      </c>
      <c r="BH291" s="198">
        <f>IF(N291="sníž. přenesená",J291,0)</f>
        <v>0</v>
      </c>
      <c r="BI291" s="198">
        <f>IF(N291="nulová",J291,0)</f>
        <v>0</v>
      </c>
      <c r="BJ291" s="17" t="s">
        <v>85</v>
      </c>
      <c r="BK291" s="198">
        <f>ROUND(I291*H291,2)</f>
        <v>0</v>
      </c>
      <c r="BL291" s="17" t="s">
        <v>243</v>
      </c>
      <c r="BM291" s="197" t="s">
        <v>880</v>
      </c>
    </row>
    <row r="292" spans="1:65" s="2" customFormat="1" ht="107.25">
      <c r="A292" s="34"/>
      <c r="B292" s="35"/>
      <c r="C292" s="36"/>
      <c r="D292" s="199" t="s">
        <v>154</v>
      </c>
      <c r="E292" s="36"/>
      <c r="F292" s="200" t="s">
        <v>881</v>
      </c>
      <c r="G292" s="36"/>
      <c r="H292" s="36"/>
      <c r="I292" s="201"/>
      <c r="J292" s="36"/>
      <c r="K292" s="36"/>
      <c r="L292" s="39"/>
      <c r="M292" s="202"/>
      <c r="N292" s="203"/>
      <c r="O292" s="71"/>
      <c r="P292" s="71"/>
      <c r="Q292" s="71"/>
      <c r="R292" s="71"/>
      <c r="S292" s="71"/>
      <c r="T292" s="72"/>
      <c r="U292" s="34"/>
      <c r="V292" s="34"/>
      <c r="W292" s="34"/>
      <c r="X292" s="34"/>
      <c r="Y292" s="34"/>
      <c r="Z292" s="34"/>
      <c r="AA292" s="34"/>
      <c r="AB292" s="34"/>
      <c r="AC292" s="34"/>
      <c r="AD292" s="34"/>
      <c r="AE292" s="34"/>
      <c r="AT292" s="17" t="s">
        <v>154</v>
      </c>
      <c r="AU292" s="17" t="s">
        <v>87</v>
      </c>
    </row>
    <row r="293" spans="1:65" s="13" customFormat="1" ht="11.25">
      <c r="B293" s="206"/>
      <c r="C293" s="207"/>
      <c r="D293" s="199" t="s">
        <v>175</v>
      </c>
      <c r="E293" s="208" t="s">
        <v>1</v>
      </c>
      <c r="F293" s="209" t="s">
        <v>882</v>
      </c>
      <c r="G293" s="207"/>
      <c r="H293" s="210">
        <v>11</v>
      </c>
      <c r="I293" s="211"/>
      <c r="J293" s="207"/>
      <c r="K293" s="207"/>
      <c r="L293" s="212"/>
      <c r="M293" s="213"/>
      <c r="N293" s="214"/>
      <c r="O293" s="214"/>
      <c r="P293" s="214"/>
      <c r="Q293" s="214"/>
      <c r="R293" s="214"/>
      <c r="S293" s="214"/>
      <c r="T293" s="215"/>
      <c r="AT293" s="216" t="s">
        <v>175</v>
      </c>
      <c r="AU293" s="216" t="s">
        <v>87</v>
      </c>
      <c r="AV293" s="13" t="s">
        <v>87</v>
      </c>
      <c r="AW293" s="13" t="s">
        <v>34</v>
      </c>
      <c r="AX293" s="13" t="s">
        <v>77</v>
      </c>
      <c r="AY293" s="216" t="s">
        <v>149</v>
      </c>
    </row>
    <row r="294" spans="1:65" s="13" customFormat="1" ht="11.25">
      <c r="B294" s="206"/>
      <c r="C294" s="207"/>
      <c r="D294" s="199" t="s">
        <v>175</v>
      </c>
      <c r="E294" s="208" t="s">
        <v>1</v>
      </c>
      <c r="F294" s="209" t="s">
        <v>883</v>
      </c>
      <c r="G294" s="207"/>
      <c r="H294" s="210">
        <v>2</v>
      </c>
      <c r="I294" s="211"/>
      <c r="J294" s="207"/>
      <c r="K294" s="207"/>
      <c r="L294" s="212"/>
      <c r="M294" s="213"/>
      <c r="N294" s="214"/>
      <c r="O294" s="214"/>
      <c r="P294" s="214"/>
      <c r="Q294" s="214"/>
      <c r="R294" s="214"/>
      <c r="S294" s="214"/>
      <c r="T294" s="215"/>
      <c r="AT294" s="216" t="s">
        <v>175</v>
      </c>
      <c r="AU294" s="216" t="s">
        <v>87</v>
      </c>
      <c r="AV294" s="13" t="s">
        <v>87</v>
      </c>
      <c r="AW294" s="13" t="s">
        <v>34</v>
      </c>
      <c r="AX294" s="13" t="s">
        <v>77</v>
      </c>
      <c r="AY294" s="216" t="s">
        <v>149</v>
      </c>
    </row>
    <row r="295" spans="1:65" s="13" customFormat="1" ht="11.25">
      <c r="B295" s="206"/>
      <c r="C295" s="207"/>
      <c r="D295" s="199" t="s">
        <v>175</v>
      </c>
      <c r="E295" s="208" t="s">
        <v>1</v>
      </c>
      <c r="F295" s="209" t="s">
        <v>884</v>
      </c>
      <c r="G295" s="207"/>
      <c r="H295" s="210">
        <v>10</v>
      </c>
      <c r="I295" s="211"/>
      <c r="J295" s="207"/>
      <c r="K295" s="207"/>
      <c r="L295" s="212"/>
      <c r="M295" s="213"/>
      <c r="N295" s="214"/>
      <c r="O295" s="214"/>
      <c r="P295" s="214"/>
      <c r="Q295" s="214"/>
      <c r="R295" s="214"/>
      <c r="S295" s="214"/>
      <c r="T295" s="215"/>
      <c r="AT295" s="216" t="s">
        <v>175</v>
      </c>
      <c r="AU295" s="216" t="s">
        <v>87</v>
      </c>
      <c r="AV295" s="13" t="s">
        <v>87</v>
      </c>
      <c r="AW295" s="13" t="s">
        <v>34</v>
      </c>
      <c r="AX295" s="13" t="s">
        <v>77</v>
      </c>
      <c r="AY295" s="216" t="s">
        <v>149</v>
      </c>
    </row>
    <row r="296" spans="1:65" s="14" customFormat="1" ht="11.25">
      <c r="B296" s="217"/>
      <c r="C296" s="218"/>
      <c r="D296" s="199" t="s">
        <v>175</v>
      </c>
      <c r="E296" s="219" t="s">
        <v>1</v>
      </c>
      <c r="F296" s="220" t="s">
        <v>221</v>
      </c>
      <c r="G296" s="218"/>
      <c r="H296" s="221">
        <v>23</v>
      </c>
      <c r="I296" s="222"/>
      <c r="J296" s="218"/>
      <c r="K296" s="218"/>
      <c r="L296" s="223"/>
      <c r="M296" s="224"/>
      <c r="N296" s="225"/>
      <c r="O296" s="225"/>
      <c r="P296" s="225"/>
      <c r="Q296" s="225"/>
      <c r="R296" s="225"/>
      <c r="S296" s="225"/>
      <c r="T296" s="226"/>
      <c r="AT296" s="227" t="s">
        <v>175</v>
      </c>
      <c r="AU296" s="227" t="s">
        <v>87</v>
      </c>
      <c r="AV296" s="14" t="s">
        <v>148</v>
      </c>
      <c r="AW296" s="14" t="s">
        <v>34</v>
      </c>
      <c r="AX296" s="14" t="s">
        <v>85</v>
      </c>
      <c r="AY296" s="227" t="s">
        <v>149</v>
      </c>
    </row>
    <row r="297" spans="1:65" s="2" customFormat="1" ht="66.75" customHeight="1">
      <c r="A297" s="34"/>
      <c r="B297" s="35"/>
      <c r="C297" s="228" t="s">
        <v>522</v>
      </c>
      <c r="D297" s="228" t="s">
        <v>156</v>
      </c>
      <c r="E297" s="229" t="s">
        <v>885</v>
      </c>
      <c r="F297" s="230" t="s">
        <v>886</v>
      </c>
      <c r="G297" s="231" t="s">
        <v>184</v>
      </c>
      <c r="H297" s="232">
        <v>2</v>
      </c>
      <c r="I297" s="233"/>
      <c r="J297" s="234">
        <f>ROUND(I297*H297,2)</f>
        <v>0</v>
      </c>
      <c r="K297" s="235"/>
      <c r="L297" s="236"/>
      <c r="M297" s="237" t="s">
        <v>1</v>
      </c>
      <c r="N297" s="238" t="s">
        <v>42</v>
      </c>
      <c r="O297" s="71"/>
      <c r="P297" s="195">
        <f>O297*H297</f>
        <v>0</v>
      </c>
      <c r="Q297" s="195">
        <v>4.3999999999999997E-2</v>
      </c>
      <c r="R297" s="195">
        <f>Q297*H297</f>
        <v>8.7999999999999995E-2</v>
      </c>
      <c r="S297" s="195">
        <v>0</v>
      </c>
      <c r="T297" s="196">
        <f>S297*H297</f>
        <v>0</v>
      </c>
      <c r="U297" s="34"/>
      <c r="V297" s="34"/>
      <c r="W297" s="34"/>
      <c r="X297" s="34"/>
      <c r="Y297" s="34"/>
      <c r="Z297" s="34"/>
      <c r="AA297" s="34"/>
      <c r="AB297" s="34"/>
      <c r="AC297" s="34"/>
      <c r="AD297" s="34"/>
      <c r="AE297" s="34"/>
      <c r="AR297" s="197" t="s">
        <v>285</v>
      </c>
      <c r="AT297" s="197" t="s">
        <v>156</v>
      </c>
      <c r="AU297" s="197" t="s">
        <v>87</v>
      </c>
      <c r="AY297" s="17" t="s">
        <v>149</v>
      </c>
      <c r="BE297" s="198">
        <f>IF(N297="základní",J297,0)</f>
        <v>0</v>
      </c>
      <c r="BF297" s="198">
        <f>IF(N297="snížená",J297,0)</f>
        <v>0</v>
      </c>
      <c r="BG297" s="198">
        <f>IF(N297="zákl. přenesená",J297,0)</f>
        <v>0</v>
      </c>
      <c r="BH297" s="198">
        <f>IF(N297="sníž. přenesená",J297,0)</f>
        <v>0</v>
      </c>
      <c r="BI297" s="198">
        <f>IF(N297="nulová",J297,0)</f>
        <v>0</v>
      </c>
      <c r="BJ297" s="17" t="s">
        <v>85</v>
      </c>
      <c r="BK297" s="198">
        <f>ROUND(I297*H297,2)</f>
        <v>0</v>
      </c>
      <c r="BL297" s="17" t="s">
        <v>243</v>
      </c>
      <c r="BM297" s="197" t="s">
        <v>887</v>
      </c>
    </row>
    <row r="298" spans="1:65" s="2" customFormat="1" ht="107.25">
      <c r="A298" s="34"/>
      <c r="B298" s="35"/>
      <c r="C298" s="36"/>
      <c r="D298" s="199" t="s">
        <v>154</v>
      </c>
      <c r="E298" s="36"/>
      <c r="F298" s="200" t="s">
        <v>881</v>
      </c>
      <c r="G298" s="36"/>
      <c r="H298" s="36"/>
      <c r="I298" s="201"/>
      <c r="J298" s="36"/>
      <c r="K298" s="36"/>
      <c r="L298" s="39"/>
      <c r="M298" s="202"/>
      <c r="N298" s="203"/>
      <c r="O298" s="71"/>
      <c r="P298" s="71"/>
      <c r="Q298" s="71"/>
      <c r="R298" s="71"/>
      <c r="S298" s="71"/>
      <c r="T298" s="72"/>
      <c r="U298" s="34"/>
      <c r="V298" s="34"/>
      <c r="W298" s="34"/>
      <c r="X298" s="34"/>
      <c r="Y298" s="34"/>
      <c r="Z298" s="34"/>
      <c r="AA298" s="34"/>
      <c r="AB298" s="34"/>
      <c r="AC298" s="34"/>
      <c r="AD298" s="34"/>
      <c r="AE298" s="34"/>
      <c r="AT298" s="17" t="s">
        <v>154</v>
      </c>
      <c r="AU298" s="17" t="s">
        <v>87</v>
      </c>
    </row>
    <row r="299" spans="1:65" s="13" customFormat="1" ht="11.25">
      <c r="B299" s="206"/>
      <c r="C299" s="207"/>
      <c r="D299" s="199" t="s">
        <v>175</v>
      </c>
      <c r="E299" s="208" t="s">
        <v>1</v>
      </c>
      <c r="F299" s="209" t="s">
        <v>888</v>
      </c>
      <c r="G299" s="207"/>
      <c r="H299" s="210">
        <v>2</v>
      </c>
      <c r="I299" s="211"/>
      <c r="J299" s="207"/>
      <c r="K299" s="207"/>
      <c r="L299" s="212"/>
      <c r="M299" s="213"/>
      <c r="N299" s="214"/>
      <c r="O299" s="214"/>
      <c r="P299" s="214"/>
      <c r="Q299" s="214"/>
      <c r="R299" s="214"/>
      <c r="S299" s="214"/>
      <c r="T299" s="215"/>
      <c r="AT299" s="216" t="s">
        <v>175</v>
      </c>
      <c r="AU299" s="216" t="s">
        <v>87</v>
      </c>
      <c r="AV299" s="13" t="s">
        <v>87</v>
      </c>
      <c r="AW299" s="13" t="s">
        <v>34</v>
      </c>
      <c r="AX299" s="13" t="s">
        <v>85</v>
      </c>
      <c r="AY299" s="216" t="s">
        <v>149</v>
      </c>
    </row>
    <row r="300" spans="1:65" s="2" customFormat="1" ht="66.75" customHeight="1">
      <c r="A300" s="34"/>
      <c r="B300" s="35"/>
      <c r="C300" s="228" t="s">
        <v>526</v>
      </c>
      <c r="D300" s="228" t="s">
        <v>156</v>
      </c>
      <c r="E300" s="229" t="s">
        <v>889</v>
      </c>
      <c r="F300" s="230" t="s">
        <v>890</v>
      </c>
      <c r="G300" s="231" t="s">
        <v>184</v>
      </c>
      <c r="H300" s="232">
        <v>3</v>
      </c>
      <c r="I300" s="233"/>
      <c r="J300" s="234">
        <f>ROUND(I300*H300,2)</f>
        <v>0</v>
      </c>
      <c r="K300" s="235"/>
      <c r="L300" s="236"/>
      <c r="M300" s="237" t="s">
        <v>1</v>
      </c>
      <c r="N300" s="238" t="s">
        <v>42</v>
      </c>
      <c r="O300" s="71"/>
      <c r="P300" s="195">
        <f>O300*H300</f>
        <v>0</v>
      </c>
      <c r="Q300" s="195">
        <v>4.3999999999999997E-2</v>
      </c>
      <c r="R300" s="195">
        <f>Q300*H300</f>
        <v>0.13200000000000001</v>
      </c>
      <c r="S300" s="195">
        <v>0</v>
      </c>
      <c r="T300" s="196">
        <f>S300*H300</f>
        <v>0</v>
      </c>
      <c r="U300" s="34"/>
      <c r="V300" s="34"/>
      <c r="W300" s="34"/>
      <c r="X300" s="34"/>
      <c r="Y300" s="34"/>
      <c r="Z300" s="34"/>
      <c r="AA300" s="34"/>
      <c r="AB300" s="34"/>
      <c r="AC300" s="34"/>
      <c r="AD300" s="34"/>
      <c r="AE300" s="34"/>
      <c r="AR300" s="197" t="s">
        <v>285</v>
      </c>
      <c r="AT300" s="197" t="s">
        <v>156</v>
      </c>
      <c r="AU300" s="197" t="s">
        <v>87</v>
      </c>
      <c r="AY300" s="17" t="s">
        <v>149</v>
      </c>
      <c r="BE300" s="198">
        <f>IF(N300="základní",J300,0)</f>
        <v>0</v>
      </c>
      <c r="BF300" s="198">
        <f>IF(N300="snížená",J300,0)</f>
        <v>0</v>
      </c>
      <c r="BG300" s="198">
        <f>IF(N300="zákl. přenesená",J300,0)</f>
        <v>0</v>
      </c>
      <c r="BH300" s="198">
        <f>IF(N300="sníž. přenesená",J300,0)</f>
        <v>0</v>
      </c>
      <c r="BI300" s="198">
        <f>IF(N300="nulová",J300,0)</f>
        <v>0</v>
      </c>
      <c r="BJ300" s="17" t="s">
        <v>85</v>
      </c>
      <c r="BK300" s="198">
        <f>ROUND(I300*H300,2)</f>
        <v>0</v>
      </c>
      <c r="BL300" s="17" t="s">
        <v>243</v>
      </c>
      <c r="BM300" s="197" t="s">
        <v>891</v>
      </c>
    </row>
    <row r="301" spans="1:65" s="2" customFormat="1" ht="117">
      <c r="A301" s="34"/>
      <c r="B301" s="35"/>
      <c r="C301" s="36"/>
      <c r="D301" s="199" t="s">
        <v>154</v>
      </c>
      <c r="E301" s="36"/>
      <c r="F301" s="200" t="s">
        <v>892</v>
      </c>
      <c r="G301" s="36"/>
      <c r="H301" s="36"/>
      <c r="I301" s="201"/>
      <c r="J301" s="36"/>
      <c r="K301" s="36"/>
      <c r="L301" s="39"/>
      <c r="M301" s="202"/>
      <c r="N301" s="203"/>
      <c r="O301" s="71"/>
      <c r="P301" s="71"/>
      <c r="Q301" s="71"/>
      <c r="R301" s="71"/>
      <c r="S301" s="71"/>
      <c r="T301" s="72"/>
      <c r="U301" s="34"/>
      <c r="V301" s="34"/>
      <c r="W301" s="34"/>
      <c r="X301" s="34"/>
      <c r="Y301" s="34"/>
      <c r="Z301" s="34"/>
      <c r="AA301" s="34"/>
      <c r="AB301" s="34"/>
      <c r="AC301" s="34"/>
      <c r="AD301" s="34"/>
      <c r="AE301" s="34"/>
      <c r="AT301" s="17" t="s">
        <v>154</v>
      </c>
      <c r="AU301" s="17" t="s">
        <v>87</v>
      </c>
    </row>
    <row r="302" spans="1:65" s="13" customFormat="1" ht="11.25">
      <c r="B302" s="206"/>
      <c r="C302" s="207"/>
      <c r="D302" s="199" t="s">
        <v>175</v>
      </c>
      <c r="E302" s="208" t="s">
        <v>1</v>
      </c>
      <c r="F302" s="209" t="s">
        <v>893</v>
      </c>
      <c r="G302" s="207"/>
      <c r="H302" s="210">
        <v>3</v>
      </c>
      <c r="I302" s="211"/>
      <c r="J302" s="207"/>
      <c r="K302" s="207"/>
      <c r="L302" s="212"/>
      <c r="M302" s="213"/>
      <c r="N302" s="214"/>
      <c r="O302" s="214"/>
      <c r="P302" s="214"/>
      <c r="Q302" s="214"/>
      <c r="R302" s="214"/>
      <c r="S302" s="214"/>
      <c r="T302" s="215"/>
      <c r="AT302" s="216" t="s">
        <v>175</v>
      </c>
      <c r="AU302" s="216" t="s">
        <v>87</v>
      </c>
      <c r="AV302" s="13" t="s">
        <v>87</v>
      </c>
      <c r="AW302" s="13" t="s">
        <v>34</v>
      </c>
      <c r="AX302" s="13" t="s">
        <v>85</v>
      </c>
      <c r="AY302" s="216" t="s">
        <v>149</v>
      </c>
    </row>
    <row r="303" spans="1:65" s="2" customFormat="1" ht="66.75" customHeight="1">
      <c r="A303" s="34"/>
      <c r="B303" s="35"/>
      <c r="C303" s="228" t="s">
        <v>531</v>
      </c>
      <c r="D303" s="228" t="s">
        <v>156</v>
      </c>
      <c r="E303" s="229" t="s">
        <v>894</v>
      </c>
      <c r="F303" s="230" t="s">
        <v>895</v>
      </c>
      <c r="G303" s="231" t="s">
        <v>184</v>
      </c>
      <c r="H303" s="232">
        <v>14</v>
      </c>
      <c r="I303" s="233"/>
      <c r="J303" s="234">
        <f>ROUND(I303*H303,2)</f>
        <v>0</v>
      </c>
      <c r="K303" s="235"/>
      <c r="L303" s="236"/>
      <c r="M303" s="237" t="s">
        <v>1</v>
      </c>
      <c r="N303" s="238" t="s">
        <v>42</v>
      </c>
      <c r="O303" s="71"/>
      <c r="P303" s="195">
        <f>O303*H303</f>
        <v>0</v>
      </c>
      <c r="Q303" s="195">
        <v>2.8000000000000001E-2</v>
      </c>
      <c r="R303" s="195">
        <f>Q303*H303</f>
        <v>0.39200000000000002</v>
      </c>
      <c r="S303" s="195">
        <v>0</v>
      </c>
      <c r="T303" s="196">
        <f>S303*H303</f>
        <v>0</v>
      </c>
      <c r="U303" s="34"/>
      <c r="V303" s="34"/>
      <c r="W303" s="34"/>
      <c r="X303" s="34"/>
      <c r="Y303" s="34"/>
      <c r="Z303" s="34"/>
      <c r="AA303" s="34"/>
      <c r="AB303" s="34"/>
      <c r="AC303" s="34"/>
      <c r="AD303" s="34"/>
      <c r="AE303" s="34"/>
      <c r="AR303" s="197" t="s">
        <v>285</v>
      </c>
      <c r="AT303" s="197" t="s">
        <v>156</v>
      </c>
      <c r="AU303" s="197" t="s">
        <v>87</v>
      </c>
      <c r="AY303" s="17" t="s">
        <v>149</v>
      </c>
      <c r="BE303" s="198">
        <f>IF(N303="základní",J303,0)</f>
        <v>0</v>
      </c>
      <c r="BF303" s="198">
        <f>IF(N303="snížená",J303,0)</f>
        <v>0</v>
      </c>
      <c r="BG303" s="198">
        <f>IF(N303="zákl. přenesená",J303,0)</f>
        <v>0</v>
      </c>
      <c r="BH303" s="198">
        <f>IF(N303="sníž. přenesená",J303,0)</f>
        <v>0</v>
      </c>
      <c r="BI303" s="198">
        <f>IF(N303="nulová",J303,0)</f>
        <v>0</v>
      </c>
      <c r="BJ303" s="17" t="s">
        <v>85</v>
      </c>
      <c r="BK303" s="198">
        <f>ROUND(I303*H303,2)</f>
        <v>0</v>
      </c>
      <c r="BL303" s="17" t="s">
        <v>243</v>
      </c>
      <c r="BM303" s="197" t="s">
        <v>896</v>
      </c>
    </row>
    <row r="304" spans="1:65" s="2" customFormat="1" ht="87.75">
      <c r="A304" s="34"/>
      <c r="B304" s="35"/>
      <c r="C304" s="36"/>
      <c r="D304" s="199" t="s">
        <v>154</v>
      </c>
      <c r="E304" s="36"/>
      <c r="F304" s="200" t="s">
        <v>874</v>
      </c>
      <c r="G304" s="36"/>
      <c r="H304" s="36"/>
      <c r="I304" s="201"/>
      <c r="J304" s="36"/>
      <c r="K304" s="36"/>
      <c r="L304" s="39"/>
      <c r="M304" s="202"/>
      <c r="N304" s="203"/>
      <c r="O304" s="71"/>
      <c r="P304" s="71"/>
      <c r="Q304" s="71"/>
      <c r="R304" s="71"/>
      <c r="S304" s="71"/>
      <c r="T304" s="72"/>
      <c r="U304" s="34"/>
      <c r="V304" s="34"/>
      <c r="W304" s="34"/>
      <c r="X304" s="34"/>
      <c r="Y304" s="34"/>
      <c r="Z304" s="34"/>
      <c r="AA304" s="34"/>
      <c r="AB304" s="34"/>
      <c r="AC304" s="34"/>
      <c r="AD304" s="34"/>
      <c r="AE304" s="34"/>
      <c r="AT304" s="17" t="s">
        <v>154</v>
      </c>
      <c r="AU304" s="17" t="s">
        <v>87</v>
      </c>
    </row>
    <row r="305" spans="1:65" s="13" customFormat="1" ht="11.25">
      <c r="B305" s="206"/>
      <c r="C305" s="207"/>
      <c r="D305" s="199" t="s">
        <v>175</v>
      </c>
      <c r="E305" s="208" t="s">
        <v>1</v>
      </c>
      <c r="F305" s="209" t="s">
        <v>897</v>
      </c>
      <c r="G305" s="207"/>
      <c r="H305" s="210">
        <v>8</v>
      </c>
      <c r="I305" s="211"/>
      <c r="J305" s="207"/>
      <c r="K305" s="207"/>
      <c r="L305" s="212"/>
      <c r="M305" s="213"/>
      <c r="N305" s="214"/>
      <c r="O305" s="214"/>
      <c r="P305" s="214"/>
      <c r="Q305" s="214"/>
      <c r="R305" s="214"/>
      <c r="S305" s="214"/>
      <c r="T305" s="215"/>
      <c r="AT305" s="216" t="s">
        <v>175</v>
      </c>
      <c r="AU305" s="216" t="s">
        <v>87</v>
      </c>
      <c r="AV305" s="13" t="s">
        <v>87</v>
      </c>
      <c r="AW305" s="13" t="s">
        <v>34</v>
      </c>
      <c r="AX305" s="13" t="s">
        <v>77</v>
      </c>
      <c r="AY305" s="216" t="s">
        <v>149</v>
      </c>
    </row>
    <row r="306" spans="1:65" s="13" customFormat="1" ht="11.25">
      <c r="B306" s="206"/>
      <c r="C306" s="207"/>
      <c r="D306" s="199" t="s">
        <v>175</v>
      </c>
      <c r="E306" s="208" t="s">
        <v>1</v>
      </c>
      <c r="F306" s="209" t="s">
        <v>898</v>
      </c>
      <c r="G306" s="207"/>
      <c r="H306" s="210">
        <v>6</v>
      </c>
      <c r="I306" s="211"/>
      <c r="J306" s="207"/>
      <c r="K306" s="207"/>
      <c r="L306" s="212"/>
      <c r="M306" s="213"/>
      <c r="N306" s="214"/>
      <c r="O306" s="214"/>
      <c r="P306" s="214"/>
      <c r="Q306" s="214"/>
      <c r="R306" s="214"/>
      <c r="S306" s="214"/>
      <c r="T306" s="215"/>
      <c r="AT306" s="216" t="s">
        <v>175</v>
      </c>
      <c r="AU306" s="216" t="s">
        <v>87</v>
      </c>
      <c r="AV306" s="13" t="s">
        <v>87</v>
      </c>
      <c r="AW306" s="13" t="s">
        <v>34</v>
      </c>
      <c r="AX306" s="13" t="s">
        <v>77</v>
      </c>
      <c r="AY306" s="216" t="s">
        <v>149</v>
      </c>
    </row>
    <row r="307" spans="1:65" s="14" customFormat="1" ht="11.25">
      <c r="B307" s="217"/>
      <c r="C307" s="218"/>
      <c r="D307" s="199" t="s">
        <v>175</v>
      </c>
      <c r="E307" s="219" t="s">
        <v>1</v>
      </c>
      <c r="F307" s="220" t="s">
        <v>221</v>
      </c>
      <c r="G307" s="218"/>
      <c r="H307" s="221">
        <v>14</v>
      </c>
      <c r="I307" s="222"/>
      <c r="J307" s="218"/>
      <c r="K307" s="218"/>
      <c r="L307" s="223"/>
      <c r="M307" s="224"/>
      <c r="N307" s="225"/>
      <c r="O307" s="225"/>
      <c r="P307" s="225"/>
      <c r="Q307" s="225"/>
      <c r="R307" s="225"/>
      <c r="S307" s="225"/>
      <c r="T307" s="226"/>
      <c r="AT307" s="227" t="s">
        <v>175</v>
      </c>
      <c r="AU307" s="227" t="s">
        <v>87</v>
      </c>
      <c r="AV307" s="14" t="s">
        <v>148</v>
      </c>
      <c r="AW307" s="14" t="s">
        <v>34</v>
      </c>
      <c r="AX307" s="14" t="s">
        <v>85</v>
      </c>
      <c r="AY307" s="227" t="s">
        <v>149</v>
      </c>
    </row>
    <row r="308" spans="1:65" s="2" customFormat="1" ht="66.75" customHeight="1">
      <c r="A308" s="34"/>
      <c r="B308" s="35"/>
      <c r="C308" s="228" t="s">
        <v>535</v>
      </c>
      <c r="D308" s="228" t="s">
        <v>156</v>
      </c>
      <c r="E308" s="229" t="s">
        <v>899</v>
      </c>
      <c r="F308" s="230" t="s">
        <v>900</v>
      </c>
      <c r="G308" s="231" t="s">
        <v>184</v>
      </c>
      <c r="H308" s="232">
        <v>1</v>
      </c>
      <c r="I308" s="233"/>
      <c r="J308" s="234">
        <f>ROUND(I308*H308,2)</f>
        <v>0</v>
      </c>
      <c r="K308" s="235"/>
      <c r="L308" s="236"/>
      <c r="M308" s="237" t="s">
        <v>1</v>
      </c>
      <c r="N308" s="238" t="s">
        <v>42</v>
      </c>
      <c r="O308" s="71"/>
      <c r="P308" s="195">
        <f>O308*H308</f>
        <v>0</v>
      </c>
      <c r="Q308" s="195">
        <v>4.3999999999999997E-2</v>
      </c>
      <c r="R308" s="195">
        <f>Q308*H308</f>
        <v>4.3999999999999997E-2</v>
      </c>
      <c r="S308" s="195">
        <v>0</v>
      </c>
      <c r="T308" s="196">
        <f>S308*H308</f>
        <v>0</v>
      </c>
      <c r="U308" s="34"/>
      <c r="V308" s="34"/>
      <c r="W308" s="34"/>
      <c r="X308" s="34"/>
      <c r="Y308" s="34"/>
      <c r="Z308" s="34"/>
      <c r="AA308" s="34"/>
      <c r="AB308" s="34"/>
      <c r="AC308" s="34"/>
      <c r="AD308" s="34"/>
      <c r="AE308" s="34"/>
      <c r="AR308" s="197" t="s">
        <v>285</v>
      </c>
      <c r="AT308" s="197" t="s">
        <v>156</v>
      </c>
      <c r="AU308" s="197" t="s">
        <v>87</v>
      </c>
      <c r="AY308" s="17" t="s">
        <v>149</v>
      </c>
      <c r="BE308" s="198">
        <f>IF(N308="základní",J308,0)</f>
        <v>0</v>
      </c>
      <c r="BF308" s="198">
        <f>IF(N308="snížená",J308,0)</f>
        <v>0</v>
      </c>
      <c r="BG308" s="198">
        <f>IF(N308="zákl. přenesená",J308,0)</f>
        <v>0</v>
      </c>
      <c r="BH308" s="198">
        <f>IF(N308="sníž. přenesená",J308,0)</f>
        <v>0</v>
      </c>
      <c r="BI308" s="198">
        <f>IF(N308="nulová",J308,0)</f>
        <v>0</v>
      </c>
      <c r="BJ308" s="17" t="s">
        <v>85</v>
      </c>
      <c r="BK308" s="198">
        <f>ROUND(I308*H308,2)</f>
        <v>0</v>
      </c>
      <c r="BL308" s="17" t="s">
        <v>243</v>
      </c>
      <c r="BM308" s="197" t="s">
        <v>901</v>
      </c>
    </row>
    <row r="309" spans="1:65" s="2" customFormat="1" ht="87.75">
      <c r="A309" s="34"/>
      <c r="B309" s="35"/>
      <c r="C309" s="36"/>
      <c r="D309" s="199" t="s">
        <v>154</v>
      </c>
      <c r="E309" s="36"/>
      <c r="F309" s="200" t="s">
        <v>874</v>
      </c>
      <c r="G309" s="36"/>
      <c r="H309" s="36"/>
      <c r="I309" s="201"/>
      <c r="J309" s="36"/>
      <c r="K309" s="36"/>
      <c r="L309" s="39"/>
      <c r="M309" s="202"/>
      <c r="N309" s="203"/>
      <c r="O309" s="71"/>
      <c r="P309" s="71"/>
      <c r="Q309" s="71"/>
      <c r="R309" s="71"/>
      <c r="S309" s="71"/>
      <c r="T309" s="72"/>
      <c r="U309" s="34"/>
      <c r="V309" s="34"/>
      <c r="W309" s="34"/>
      <c r="X309" s="34"/>
      <c r="Y309" s="34"/>
      <c r="Z309" s="34"/>
      <c r="AA309" s="34"/>
      <c r="AB309" s="34"/>
      <c r="AC309" s="34"/>
      <c r="AD309" s="34"/>
      <c r="AE309" s="34"/>
      <c r="AT309" s="17" t="s">
        <v>154</v>
      </c>
      <c r="AU309" s="17" t="s">
        <v>87</v>
      </c>
    </row>
    <row r="310" spans="1:65" s="2" customFormat="1" ht="66.75" customHeight="1">
      <c r="A310" s="34"/>
      <c r="B310" s="35"/>
      <c r="C310" s="228" t="s">
        <v>541</v>
      </c>
      <c r="D310" s="228" t="s">
        <v>156</v>
      </c>
      <c r="E310" s="229" t="s">
        <v>902</v>
      </c>
      <c r="F310" s="230" t="s">
        <v>903</v>
      </c>
      <c r="G310" s="231" t="s">
        <v>184</v>
      </c>
      <c r="H310" s="232">
        <v>1</v>
      </c>
      <c r="I310" s="233"/>
      <c r="J310" s="234">
        <f>ROUND(I310*H310,2)</f>
        <v>0</v>
      </c>
      <c r="K310" s="235"/>
      <c r="L310" s="236"/>
      <c r="M310" s="237" t="s">
        <v>1</v>
      </c>
      <c r="N310" s="238" t="s">
        <v>42</v>
      </c>
      <c r="O310" s="71"/>
      <c r="P310" s="195">
        <f>O310*H310</f>
        <v>0</v>
      </c>
      <c r="Q310" s="195">
        <v>4.3999999999999997E-2</v>
      </c>
      <c r="R310" s="195">
        <f>Q310*H310</f>
        <v>4.3999999999999997E-2</v>
      </c>
      <c r="S310" s="195">
        <v>0</v>
      </c>
      <c r="T310" s="196">
        <f>S310*H310</f>
        <v>0</v>
      </c>
      <c r="U310" s="34"/>
      <c r="V310" s="34"/>
      <c r="W310" s="34"/>
      <c r="X310" s="34"/>
      <c r="Y310" s="34"/>
      <c r="Z310" s="34"/>
      <c r="AA310" s="34"/>
      <c r="AB310" s="34"/>
      <c r="AC310" s="34"/>
      <c r="AD310" s="34"/>
      <c r="AE310" s="34"/>
      <c r="AR310" s="197" t="s">
        <v>285</v>
      </c>
      <c r="AT310" s="197" t="s">
        <v>156</v>
      </c>
      <c r="AU310" s="197" t="s">
        <v>87</v>
      </c>
      <c r="AY310" s="17" t="s">
        <v>149</v>
      </c>
      <c r="BE310" s="198">
        <f>IF(N310="základní",J310,0)</f>
        <v>0</v>
      </c>
      <c r="BF310" s="198">
        <f>IF(N310="snížená",J310,0)</f>
        <v>0</v>
      </c>
      <c r="BG310" s="198">
        <f>IF(N310="zákl. přenesená",J310,0)</f>
        <v>0</v>
      </c>
      <c r="BH310" s="198">
        <f>IF(N310="sníž. přenesená",J310,0)</f>
        <v>0</v>
      </c>
      <c r="BI310" s="198">
        <f>IF(N310="nulová",J310,0)</f>
        <v>0</v>
      </c>
      <c r="BJ310" s="17" t="s">
        <v>85</v>
      </c>
      <c r="BK310" s="198">
        <f>ROUND(I310*H310,2)</f>
        <v>0</v>
      </c>
      <c r="BL310" s="17" t="s">
        <v>243</v>
      </c>
      <c r="BM310" s="197" t="s">
        <v>904</v>
      </c>
    </row>
    <row r="311" spans="1:65" s="2" customFormat="1" ht="107.25">
      <c r="A311" s="34"/>
      <c r="B311" s="35"/>
      <c r="C311" s="36"/>
      <c r="D311" s="199" t="s">
        <v>154</v>
      </c>
      <c r="E311" s="36"/>
      <c r="F311" s="200" t="s">
        <v>905</v>
      </c>
      <c r="G311" s="36"/>
      <c r="H311" s="36"/>
      <c r="I311" s="201"/>
      <c r="J311" s="36"/>
      <c r="K311" s="36"/>
      <c r="L311" s="39"/>
      <c r="M311" s="202"/>
      <c r="N311" s="203"/>
      <c r="O311" s="71"/>
      <c r="P311" s="71"/>
      <c r="Q311" s="71"/>
      <c r="R311" s="71"/>
      <c r="S311" s="71"/>
      <c r="T311" s="72"/>
      <c r="U311" s="34"/>
      <c r="V311" s="34"/>
      <c r="W311" s="34"/>
      <c r="X311" s="34"/>
      <c r="Y311" s="34"/>
      <c r="Z311" s="34"/>
      <c r="AA311" s="34"/>
      <c r="AB311" s="34"/>
      <c r="AC311" s="34"/>
      <c r="AD311" s="34"/>
      <c r="AE311" s="34"/>
      <c r="AT311" s="17" t="s">
        <v>154</v>
      </c>
      <c r="AU311" s="17" t="s">
        <v>87</v>
      </c>
    </row>
    <row r="312" spans="1:65" s="2" customFormat="1" ht="44.25" customHeight="1">
      <c r="A312" s="34"/>
      <c r="B312" s="35"/>
      <c r="C312" s="228" t="s">
        <v>547</v>
      </c>
      <c r="D312" s="228" t="s">
        <v>156</v>
      </c>
      <c r="E312" s="229" t="s">
        <v>906</v>
      </c>
      <c r="F312" s="230" t="s">
        <v>907</v>
      </c>
      <c r="G312" s="231" t="s">
        <v>184</v>
      </c>
      <c r="H312" s="232">
        <v>3</v>
      </c>
      <c r="I312" s="233"/>
      <c r="J312" s="234">
        <f>ROUND(I312*H312,2)</f>
        <v>0</v>
      </c>
      <c r="K312" s="235"/>
      <c r="L312" s="236"/>
      <c r="M312" s="237" t="s">
        <v>1</v>
      </c>
      <c r="N312" s="238" t="s">
        <v>42</v>
      </c>
      <c r="O312" s="71"/>
      <c r="P312" s="195">
        <f>O312*H312</f>
        <v>0</v>
      </c>
      <c r="Q312" s="195">
        <v>4.3999999999999997E-2</v>
      </c>
      <c r="R312" s="195">
        <f>Q312*H312</f>
        <v>0.13200000000000001</v>
      </c>
      <c r="S312" s="195">
        <v>0</v>
      </c>
      <c r="T312" s="196">
        <f>S312*H312</f>
        <v>0</v>
      </c>
      <c r="U312" s="34"/>
      <c r="V312" s="34"/>
      <c r="W312" s="34"/>
      <c r="X312" s="34"/>
      <c r="Y312" s="34"/>
      <c r="Z312" s="34"/>
      <c r="AA312" s="34"/>
      <c r="AB312" s="34"/>
      <c r="AC312" s="34"/>
      <c r="AD312" s="34"/>
      <c r="AE312" s="34"/>
      <c r="AR312" s="197" t="s">
        <v>285</v>
      </c>
      <c r="AT312" s="197" t="s">
        <v>156</v>
      </c>
      <c r="AU312" s="197" t="s">
        <v>87</v>
      </c>
      <c r="AY312" s="17" t="s">
        <v>149</v>
      </c>
      <c r="BE312" s="198">
        <f>IF(N312="základní",J312,0)</f>
        <v>0</v>
      </c>
      <c r="BF312" s="198">
        <f>IF(N312="snížená",J312,0)</f>
        <v>0</v>
      </c>
      <c r="BG312" s="198">
        <f>IF(N312="zákl. přenesená",J312,0)</f>
        <v>0</v>
      </c>
      <c r="BH312" s="198">
        <f>IF(N312="sníž. přenesená",J312,0)</f>
        <v>0</v>
      </c>
      <c r="BI312" s="198">
        <f>IF(N312="nulová",J312,0)</f>
        <v>0</v>
      </c>
      <c r="BJ312" s="17" t="s">
        <v>85</v>
      </c>
      <c r="BK312" s="198">
        <f>ROUND(I312*H312,2)</f>
        <v>0</v>
      </c>
      <c r="BL312" s="17" t="s">
        <v>243</v>
      </c>
      <c r="BM312" s="197" t="s">
        <v>908</v>
      </c>
    </row>
    <row r="313" spans="1:65" s="2" customFormat="1" ht="78">
      <c r="A313" s="34"/>
      <c r="B313" s="35"/>
      <c r="C313" s="36"/>
      <c r="D313" s="199" t="s">
        <v>154</v>
      </c>
      <c r="E313" s="36"/>
      <c r="F313" s="200" t="s">
        <v>909</v>
      </c>
      <c r="G313" s="36"/>
      <c r="H313" s="36"/>
      <c r="I313" s="201"/>
      <c r="J313" s="36"/>
      <c r="K313" s="36"/>
      <c r="L313" s="39"/>
      <c r="M313" s="202"/>
      <c r="N313" s="203"/>
      <c r="O313" s="71"/>
      <c r="P313" s="71"/>
      <c r="Q313" s="71"/>
      <c r="R313" s="71"/>
      <c r="S313" s="71"/>
      <c r="T313" s="72"/>
      <c r="U313" s="34"/>
      <c r="V313" s="34"/>
      <c r="W313" s="34"/>
      <c r="X313" s="34"/>
      <c r="Y313" s="34"/>
      <c r="Z313" s="34"/>
      <c r="AA313" s="34"/>
      <c r="AB313" s="34"/>
      <c r="AC313" s="34"/>
      <c r="AD313" s="34"/>
      <c r="AE313" s="34"/>
      <c r="AT313" s="17" t="s">
        <v>154</v>
      </c>
      <c r="AU313" s="17" t="s">
        <v>87</v>
      </c>
    </row>
    <row r="314" spans="1:65" s="2" customFormat="1" ht="21.75" customHeight="1">
      <c r="A314" s="34"/>
      <c r="B314" s="35"/>
      <c r="C314" s="185" t="s">
        <v>552</v>
      </c>
      <c r="D314" s="185" t="s">
        <v>150</v>
      </c>
      <c r="E314" s="186" t="s">
        <v>910</v>
      </c>
      <c r="F314" s="187" t="s">
        <v>911</v>
      </c>
      <c r="G314" s="188" t="s">
        <v>184</v>
      </c>
      <c r="H314" s="189">
        <v>7</v>
      </c>
      <c r="I314" s="190"/>
      <c r="J314" s="191">
        <f>ROUND(I314*H314,2)</f>
        <v>0</v>
      </c>
      <c r="K314" s="192"/>
      <c r="L314" s="39"/>
      <c r="M314" s="193" t="s">
        <v>1</v>
      </c>
      <c r="N314" s="194" t="s">
        <v>42</v>
      </c>
      <c r="O314" s="71"/>
      <c r="P314" s="195">
        <f>O314*H314</f>
        <v>0</v>
      </c>
      <c r="Q314" s="195">
        <v>9.3000000000000005E-4</v>
      </c>
      <c r="R314" s="195">
        <f>Q314*H314</f>
        <v>6.5100000000000002E-3</v>
      </c>
      <c r="S314" s="195">
        <v>0</v>
      </c>
      <c r="T314" s="196">
        <f>S314*H314</f>
        <v>0</v>
      </c>
      <c r="U314" s="34"/>
      <c r="V314" s="34"/>
      <c r="W314" s="34"/>
      <c r="X314" s="34"/>
      <c r="Y314" s="34"/>
      <c r="Z314" s="34"/>
      <c r="AA314" s="34"/>
      <c r="AB314" s="34"/>
      <c r="AC314" s="34"/>
      <c r="AD314" s="34"/>
      <c r="AE314" s="34"/>
      <c r="AR314" s="197" t="s">
        <v>243</v>
      </c>
      <c r="AT314" s="197" t="s">
        <v>150</v>
      </c>
      <c r="AU314" s="197" t="s">
        <v>87</v>
      </c>
      <c r="AY314" s="17" t="s">
        <v>149</v>
      </c>
      <c r="BE314" s="198">
        <f>IF(N314="základní",J314,0)</f>
        <v>0</v>
      </c>
      <c r="BF314" s="198">
        <f>IF(N314="snížená",J314,0)</f>
        <v>0</v>
      </c>
      <c r="BG314" s="198">
        <f>IF(N314="zákl. přenesená",J314,0)</f>
        <v>0</v>
      </c>
      <c r="BH314" s="198">
        <f>IF(N314="sníž. přenesená",J314,0)</f>
        <v>0</v>
      </c>
      <c r="BI314" s="198">
        <f>IF(N314="nulová",J314,0)</f>
        <v>0</v>
      </c>
      <c r="BJ314" s="17" t="s">
        <v>85</v>
      </c>
      <c r="BK314" s="198">
        <f>ROUND(I314*H314,2)</f>
        <v>0</v>
      </c>
      <c r="BL314" s="17" t="s">
        <v>243</v>
      </c>
      <c r="BM314" s="197" t="s">
        <v>912</v>
      </c>
    </row>
    <row r="315" spans="1:65" s="2" customFormat="1" ht="66.75" customHeight="1">
      <c r="A315" s="34"/>
      <c r="B315" s="35"/>
      <c r="C315" s="228" t="s">
        <v>558</v>
      </c>
      <c r="D315" s="228" t="s">
        <v>156</v>
      </c>
      <c r="E315" s="229" t="s">
        <v>913</v>
      </c>
      <c r="F315" s="230" t="s">
        <v>914</v>
      </c>
      <c r="G315" s="231" t="s">
        <v>184</v>
      </c>
      <c r="H315" s="232">
        <v>2</v>
      </c>
      <c r="I315" s="233"/>
      <c r="J315" s="234">
        <f>ROUND(I315*H315,2)</f>
        <v>0</v>
      </c>
      <c r="K315" s="235"/>
      <c r="L315" s="236"/>
      <c r="M315" s="237" t="s">
        <v>1</v>
      </c>
      <c r="N315" s="238" t="s">
        <v>42</v>
      </c>
      <c r="O315" s="71"/>
      <c r="P315" s="195">
        <f>O315*H315</f>
        <v>0</v>
      </c>
      <c r="Q315" s="195">
        <v>0.14000000000000001</v>
      </c>
      <c r="R315" s="195">
        <f>Q315*H315</f>
        <v>0.28000000000000003</v>
      </c>
      <c r="S315" s="195">
        <v>0</v>
      </c>
      <c r="T315" s="196">
        <f>S315*H315</f>
        <v>0</v>
      </c>
      <c r="U315" s="34"/>
      <c r="V315" s="34"/>
      <c r="W315" s="34"/>
      <c r="X315" s="34"/>
      <c r="Y315" s="34"/>
      <c r="Z315" s="34"/>
      <c r="AA315" s="34"/>
      <c r="AB315" s="34"/>
      <c r="AC315" s="34"/>
      <c r="AD315" s="34"/>
      <c r="AE315" s="34"/>
      <c r="AR315" s="197" t="s">
        <v>285</v>
      </c>
      <c r="AT315" s="197" t="s">
        <v>156</v>
      </c>
      <c r="AU315" s="197" t="s">
        <v>87</v>
      </c>
      <c r="AY315" s="17" t="s">
        <v>149</v>
      </c>
      <c r="BE315" s="198">
        <f>IF(N315="základní",J315,0)</f>
        <v>0</v>
      </c>
      <c r="BF315" s="198">
        <f>IF(N315="snížená",J315,0)</f>
        <v>0</v>
      </c>
      <c r="BG315" s="198">
        <f>IF(N315="zákl. přenesená",J315,0)</f>
        <v>0</v>
      </c>
      <c r="BH315" s="198">
        <f>IF(N315="sníž. přenesená",J315,0)</f>
        <v>0</v>
      </c>
      <c r="BI315" s="198">
        <f>IF(N315="nulová",J315,0)</f>
        <v>0</v>
      </c>
      <c r="BJ315" s="17" t="s">
        <v>85</v>
      </c>
      <c r="BK315" s="198">
        <f>ROUND(I315*H315,2)</f>
        <v>0</v>
      </c>
      <c r="BL315" s="17" t="s">
        <v>243</v>
      </c>
      <c r="BM315" s="197" t="s">
        <v>915</v>
      </c>
    </row>
    <row r="316" spans="1:65" s="2" customFormat="1" ht="204.75">
      <c r="A316" s="34"/>
      <c r="B316" s="35"/>
      <c r="C316" s="36"/>
      <c r="D316" s="199" t="s">
        <v>154</v>
      </c>
      <c r="E316" s="36"/>
      <c r="F316" s="200" t="s">
        <v>916</v>
      </c>
      <c r="G316" s="36"/>
      <c r="H316" s="36"/>
      <c r="I316" s="201"/>
      <c r="J316" s="36"/>
      <c r="K316" s="36"/>
      <c r="L316" s="39"/>
      <c r="M316" s="202"/>
      <c r="N316" s="203"/>
      <c r="O316" s="71"/>
      <c r="P316" s="71"/>
      <c r="Q316" s="71"/>
      <c r="R316" s="71"/>
      <c r="S316" s="71"/>
      <c r="T316" s="72"/>
      <c r="U316" s="34"/>
      <c r="V316" s="34"/>
      <c r="W316" s="34"/>
      <c r="X316" s="34"/>
      <c r="Y316" s="34"/>
      <c r="Z316" s="34"/>
      <c r="AA316" s="34"/>
      <c r="AB316" s="34"/>
      <c r="AC316" s="34"/>
      <c r="AD316" s="34"/>
      <c r="AE316" s="34"/>
      <c r="AT316" s="17" t="s">
        <v>154</v>
      </c>
      <c r="AU316" s="17" t="s">
        <v>87</v>
      </c>
    </row>
    <row r="317" spans="1:65" s="13" customFormat="1" ht="11.25">
      <c r="B317" s="206"/>
      <c r="C317" s="207"/>
      <c r="D317" s="199" t="s">
        <v>175</v>
      </c>
      <c r="E317" s="208" t="s">
        <v>1</v>
      </c>
      <c r="F317" s="209" t="s">
        <v>917</v>
      </c>
      <c r="G317" s="207"/>
      <c r="H317" s="210">
        <v>2</v>
      </c>
      <c r="I317" s="211"/>
      <c r="J317" s="207"/>
      <c r="K317" s="207"/>
      <c r="L317" s="212"/>
      <c r="M317" s="213"/>
      <c r="N317" s="214"/>
      <c r="O317" s="214"/>
      <c r="P317" s="214"/>
      <c r="Q317" s="214"/>
      <c r="R317" s="214"/>
      <c r="S317" s="214"/>
      <c r="T317" s="215"/>
      <c r="AT317" s="216" t="s">
        <v>175</v>
      </c>
      <c r="AU317" s="216" t="s">
        <v>87</v>
      </c>
      <c r="AV317" s="13" t="s">
        <v>87</v>
      </c>
      <c r="AW317" s="13" t="s">
        <v>34</v>
      </c>
      <c r="AX317" s="13" t="s">
        <v>85</v>
      </c>
      <c r="AY317" s="216" t="s">
        <v>149</v>
      </c>
    </row>
    <row r="318" spans="1:65" s="2" customFormat="1" ht="66.75" customHeight="1">
      <c r="A318" s="34"/>
      <c r="B318" s="35"/>
      <c r="C318" s="228" t="s">
        <v>564</v>
      </c>
      <c r="D318" s="228" t="s">
        <v>156</v>
      </c>
      <c r="E318" s="229" t="s">
        <v>918</v>
      </c>
      <c r="F318" s="230" t="s">
        <v>919</v>
      </c>
      <c r="G318" s="231" t="s">
        <v>184</v>
      </c>
      <c r="H318" s="232">
        <v>5</v>
      </c>
      <c r="I318" s="233"/>
      <c r="J318" s="234">
        <f>ROUND(I318*H318,2)</f>
        <v>0</v>
      </c>
      <c r="K318" s="235"/>
      <c r="L318" s="236"/>
      <c r="M318" s="237" t="s">
        <v>1</v>
      </c>
      <c r="N318" s="238" t="s">
        <v>42</v>
      </c>
      <c r="O318" s="71"/>
      <c r="P318" s="195">
        <f>O318*H318</f>
        <v>0</v>
      </c>
      <c r="Q318" s="195">
        <v>0.14000000000000001</v>
      </c>
      <c r="R318" s="195">
        <f>Q318*H318</f>
        <v>0.70000000000000007</v>
      </c>
      <c r="S318" s="195">
        <v>0</v>
      </c>
      <c r="T318" s="196">
        <f>S318*H318</f>
        <v>0</v>
      </c>
      <c r="U318" s="34"/>
      <c r="V318" s="34"/>
      <c r="W318" s="34"/>
      <c r="X318" s="34"/>
      <c r="Y318" s="34"/>
      <c r="Z318" s="34"/>
      <c r="AA318" s="34"/>
      <c r="AB318" s="34"/>
      <c r="AC318" s="34"/>
      <c r="AD318" s="34"/>
      <c r="AE318" s="34"/>
      <c r="AR318" s="197" t="s">
        <v>285</v>
      </c>
      <c r="AT318" s="197" t="s">
        <v>156</v>
      </c>
      <c r="AU318" s="197" t="s">
        <v>87</v>
      </c>
      <c r="AY318" s="17" t="s">
        <v>149</v>
      </c>
      <c r="BE318" s="198">
        <f>IF(N318="základní",J318,0)</f>
        <v>0</v>
      </c>
      <c r="BF318" s="198">
        <f>IF(N318="snížená",J318,0)</f>
        <v>0</v>
      </c>
      <c r="BG318" s="198">
        <f>IF(N318="zákl. přenesená",J318,0)</f>
        <v>0</v>
      </c>
      <c r="BH318" s="198">
        <f>IF(N318="sníž. přenesená",J318,0)</f>
        <v>0</v>
      </c>
      <c r="BI318" s="198">
        <f>IF(N318="nulová",J318,0)</f>
        <v>0</v>
      </c>
      <c r="BJ318" s="17" t="s">
        <v>85</v>
      </c>
      <c r="BK318" s="198">
        <f>ROUND(I318*H318,2)</f>
        <v>0</v>
      </c>
      <c r="BL318" s="17" t="s">
        <v>243</v>
      </c>
      <c r="BM318" s="197" t="s">
        <v>920</v>
      </c>
    </row>
    <row r="319" spans="1:65" s="2" customFormat="1" ht="204.75">
      <c r="A319" s="34"/>
      <c r="B319" s="35"/>
      <c r="C319" s="36"/>
      <c r="D319" s="199" t="s">
        <v>154</v>
      </c>
      <c r="E319" s="36"/>
      <c r="F319" s="200" t="s">
        <v>916</v>
      </c>
      <c r="G319" s="36"/>
      <c r="H319" s="36"/>
      <c r="I319" s="201"/>
      <c r="J319" s="36"/>
      <c r="K319" s="36"/>
      <c r="L319" s="39"/>
      <c r="M319" s="202"/>
      <c r="N319" s="203"/>
      <c r="O319" s="71"/>
      <c r="P319" s="71"/>
      <c r="Q319" s="71"/>
      <c r="R319" s="71"/>
      <c r="S319" s="71"/>
      <c r="T319" s="72"/>
      <c r="U319" s="34"/>
      <c r="V319" s="34"/>
      <c r="W319" s="34"/>
      <c r="X319" s="34"/>
      <c r="Y319" s="34"/>
      <c r="Z319" s="34"/>
      <c r="AA319" s="34"/>
      <c r="AB319" s="34"/>
      <c r="AC319" s="34"/>
      <c r="AD319" s="34"/>
      <c r="AE319" s="34"/>
      <c r="AT319" s="17" t="s">
        <v>154</v>
      </c>
      <c r="AU319" s="17" t="s">
        <v>87</v>
      </c>
    </row>
    <row r="320" spans="1:65" s="2" customFormat="1" ht="21.75" customHeight="1">
      <c r="A320" s="34"/>
      <c r="B320" s="35"/>
      <c r="C320" s="185" t="s">
        <v>569</v>
      </c>
      <c r="D320" s="185" t="s">
        <v>150</v>
      </c>
      <c r="E320" s="186" t="s">
        <v>921</v>
      </c>
      <c r="F320" s="187" t="s">
        <v>922</v>
      </c>
      <c r="G320" s="188" t="s">
        <v>184</v>
      </c>
      <c r="H320" s="189">
        <v>52</v>
      </c>
      <c r="I320" s="190"/>
      <c r="J320" s="191">
        <f>ROUND(I320*H320,2)</f>
        <v>0</v>
      </c>
      <c r="K320" s="192"/>
      <c r="L320" s="39"/>
      <c r="M320" s="193" t="s">
        <v>1</v>
      </c>
      <c r="N320" s="194" t="s">
        <v>42</v>
      </c>
      <c r="O320" s="71"/>
      <c r="P320" s="195">
        <f>O320*H320</f>
        <v>0</v>
      </c>
      <c r="Q320" s="195">
        <v>0</v>
      </c>
      <c r="R320" s="195">
        <f>Q320*H320</f>
        <v>0</v>
      </c>
      <c r="S320" s="195">
        <v>3.0000000000000001E-3</v>
      </c>
      <c r="T320" s="196">
        <f>S320*H320</f>
        <v>0.156</v>
      </c>
      <c r="U320" s="34"/>
      <c r="V320" s="34"/>
      <c r="W320" s="34"/>
      <c r="X320" s="34"/>
      <c r="Y320" s="34"/>
      <c r="Z320" s="34"/>
      <c r="AA320" s="34"/>
      <c r="AB320" s="34"/>
      <c r="AC320" s="34"/>
      <c r="AD320" s="34"/>
      <c r="AE320" s="34"/>
      <c r="AR320" s="197" t="s">
        <v>243</v>
      </c>
      <c r="AT320" s="197" t="s">
        <v>150</v>
      </c>
      <c r="AU320" s="197" t="s">
        <v>87</v>
      </c>
      <c r="AY320" s="17" t="s">
        <v>149</v>
      </c>
      <c r="BE320" s="198">
        <f>IF(N320="základní",J320,0)</f>
        <v>0</v>
      </c>
      <c r="BF320" s="198">
        <f>IF(N320="snížená",J320,0)</f>
        <v>0</v>
      </c>
      <c r="BG320" s="198">
        <f>IF(N320="zákl. přenesená",J320,0)</f>
        <v>0</v>
      </c>
      <c r="BH320" s="198">
        <f>IF(N320="sníž. přenesená",J320,0)</f>
        <v>0</v>
      </c>
      <c r="BI320" s="198">
        <f>IF(N320="nulová",J320,0)</f>
        <v>0</v>
      </c>
      <c r="BJ320" s="17" t="s">
        <v>85</v>
      </c>
      <c r="BK320" s="198">
        <f>ROUND(I320*H320,2)</f>
        <v>0</v>
      </c>
      <c r="BL320" s="17" t="s">
        <v>243</v>
      </c>
      <c r="BM320" s="197" t="s">
        <v>923</v>
      </c>
    </row>
    <row r="321" spans="1:65" s="13" customFormat="1" ht="11.25">
      <c r="B321" s="206"/>
      <c r="C321" s="207"/>
      <c r="D321" s="199" t="s">
        <v>175</v>
      </c>
      <c r="E321" s="208" t="s">
        <v>1</v>
      </c>
      <c r="F321" s="209" t="s">
        <v>924</v>
      </c>
      <c r="G321" s="207"/>
      <c r="H321" s="210">
        <v>52</v>
      </c>
      <c r="I321" s="211"/>
      <c r="J321" s="207"/>
      <c r="K321" s="207"/>
      <c r="L321" s="212"/>
      <c r="M321" s="213"/>
      <c r="N321" s="214"/>
      <c r="O321" s="214"/>
      <c r="P321" s="214"/>
      <c r="Q321" s="214"/>
      <c r="R321" s="214"/>
      <c r="S321" s="214"/>
      <c r="T321" s="215"/>
      <c r="AT321" s="216" t="s">
        <v>175</v>
      </c>
      <c r="AU321" s="216" t="s">
        <v>87</v>
      </c>
      <c r="AV321" s="13" t="s">
        <v>87</v>
      </c>
      <c r="AW321" s="13" t="s">
        <v>34</v>
      </c>
      <c r="AX321" s="13" t="s">
        <v>85</v>
      </c>
      <c r="AY321" s="216" t="s">
        <v>149</v>
      </c>
    </row>
    <row r="322" spans="1:65" s="2" customFormat="1" ht="21.75" customHeight="1">
      <c r="A322" s="34"/>
      <c r="B322" s="35"/>
      <c r="C322" s="185" t="s">
        <v>575</v>
      </c>
      <c r="D322" s="185" t="s">
        <v>150</v>
      </c>
      <c r="E322" s="186" t="s">
        <v>925</v>
      </c>
      <c r="F322" s="187" t="s">
        <v>926</v>
      </c>
      <c r="G322" s="188" t="s">
        <v>184</v>
      </c>
      <c r="H322" s="189">
        <v>56</v>
      </c>
      <c r="I322" s="190"/>
      <c r="J322" s="191">
        <f>ROUND(I322*H322,2)</f>
        <v>0</v>
      </c>
      <c r="K322" s="192"/>
      <c r="L322" s="39"/>
      <c r="M322" s="193" t="s">
        <v>1</v>
      </c>
      <c r="N322" s="194" t="s">
        <v>42</v>
      </c>
      <c r="O322" s="71"/>
      <c r="P322" s="195">
        <f>O322*H322</f>
        <v>0</v>
      </c>
      <c r="Q322" s="195">
        <v>0</v>
      </c>
      <c r="R322" s="195">
        <f>Q322*H322</f>
        <v>0</v>
      </c>
      <c r="S322" s="195">
        <v>0</v>
      </c>
      <c r="T322" s="196">
        <f>S322*H322</f>
        <v>0</v>
      </c>
      <c r="U322" s="34"/>
      <c r="V322" s="34"/>
      <c r="W322" s="34"/>
      <c r="X322" s="34"/>
      <c r="Y322" s="34"/>
      <c r="Z322" s="34"/>
      <c r="AA322" s="34"/>
      <c r="AB322" s="34"/>
      <c r="AC322" s="34"/>
      <c r="AD322" s="34"/>
      <c r="AE322" s="34"/>
      <c r="AR322" s="197" t="s">
        <v>243</v>
      </c>
      <c r="AT322" s="197" t="s">
        <v>150</v>
      </c>
      <c r="AU322" s="197" t="s">
        <v>87</v>
      </c>
      <c r="AY322" s="17" t="s">
        <v>149</v>
      </c>
      <c r="BE322" s="198">
        <f>IF(N322="základní",J322,0)</f>
        <v>0</v>
      </c>
      <c r="BF322" s="198">
        <f>IF(N322="snížená",J322,0)</f>
        <v>0</v>
      </c>
      <c r="BG322" s="198">
        <f>IF(N322="zákl. přenesená",J322,0)</f>
        <v>0</v>
      </c>
      <c r="BH322" s="198">
        <f>IF(N322="sníž. přenesená",J322,0)</f>
        <v>0</v>
      </c>
      <c r="BI322" s="198">
        <f>IF(N322="nulová",J322,0)</f>
        <v>0</v>
      </c>
      <c r="BJ322" s="17" t="s">
        <v>85</v>
      </c>
      <c r="BK322" s="198">
        <f>ROUND(I322*H322,2)</f>
        <v>0</v>
      </c>
      <c r="BL322" s="17" t="s">
        <v>243</v>
      </c>
      <c r="BM322" s="197" t="s">
        <v>927</v>
      </c>
    </row>
    <row r="323" spans="1:65" s="13" customFormat="1" ht="11.25">
      <c r="B323" s="206"/>
      <c r="C323" s="207"/>
      <c r="D323" s="199" t="s">
        <v>175</v>
      </c>
      <c r="E323" s="208" t="s">
        <v>1</v>
      </c>
      <c r="F323" s="209" t="s">
        <v>928</v>
      </c>
      <c r="G323" s="207"/>
      <c r="H323" s="210">
        <v>56</v>
      </c>
      <c r="I323" s="211"/>
      <c r="J323" s="207"/>
      <c r="K323" s="207"/>
      <c r="L323" s="212"/>
      <c r="M323" s="213"/>
      <c r="N323" s="214"/>
      <c r="O323" s="214"/>
      <c r="P323" s="214"/>
      <c r="Q323" s="214"/>
      <c r="R323" s="214"/>
      <c r="S323" s="214"/>
      <c r="T323" s="215"/>
      <c r="AT323" s="216" t="s">
        <v>175</v>
      </c>
      <c r="AU323" s="216" t="s">
        <v>87</v>
      </c>
      <c r="AV323" s="13" t="s">
        <v>87</v>
      </c>
      <c r="AW323" s="13" t="s">
        <v>34</v>
      </c>
      <c r="AX323" s="13" t="s">
        <v>85</v>
      </c>
      <c r="AY323" s="216" t="s">
        <v>149</v>
      </c>
    </row>
    <row r="324" spans="1:65" s="2" customFormat="1" ht="33" customHeight="1">
      <c r="A324" s="34"/>
      <c r="B324" s="35"/>
      <c r="C324" s="228" t="s">
        <v>580</v>
      </c>
      <c r="D324" s="228" t="s">
        <v>156</v>
      </c>
      <c r="E324" s="229" t="s">
        <v>929</v>
      </c>
      <c r="F324" s="230" t="s">
        <v>930</v>
      </c>
      <c r="G324" s="231" t="s">
        <v>202</v>
      </c>
      <c r="H324" s="232">
        <v>63.4</v>
      </c>
      <c r="I324" s="233"/>
      <c r="J324" s="234">
        <f>ROUND(I324*H324,2)</f>
        <v>0</v>
      </c>
      <c r="K324" s="235"/>
      <c r="L324" s="236"/>
      <c r="M324" s="237" t="s">
        <v>1</v>
      </c>
      <c r="N324" s="238" t="s">
        <v>42</v>
      </c>
      <c r="O324" s="71"/>
      <c r="P324" s="195">
        <f>O324*H324</f>
        <v>0</v>
      </c>
      <c r="Q324" s="195">
        <v>1.8E-3</v>
      </c>
      <c r="R324" s="195">
        <f>Q324*H324</f>
        <v>0.11412</v>
      </c>
      <c r="S324" s="195">
        <v>0</v>
      </c>
      <c r="T324" s="196">
        <f>S324*H324</f>
        <v>0</v>
      </c>
      <c r="U324" s="34"/>
      <c r="V324" s="34"/>
      <c r="W324" s="34"/>
      <c r="X324" s="34"/>
      <c r="Y324" s="34"/>
      <c r="Z324" s="34"/>
      <c r="AA324" s="34"/>
      <c r="AB324" s="34"/>
      <c r="AC324" s="34"/>
      <c r="AD324" s="34"/>
      <c r="AE324" s="34"/>
      <c r="AR324" s="197" t="s">
        <v>285</v>
      </c>
      <c r="AT324" s="197" t="s">
        <v>156</v>
      </c>
      <c r="AU324" s="197" t="s">
        <v>87</v>
      </c>
      <c r="AY324" s="17" t="s">
        <v>149</v>
      </c>
      <c r="BE324" s="198">
        <f>IF(N324="základní",J324,0)</f>
        <v>0</v>
      </c>
      <c r="BF324" s="198">
        <f>IF(N324="snížená",J324,0)</f>
        <v>0</v>
      </c>
      <c r="BG324" s="198">
        <f>IF(N324="zákl. přenesená",J324,0)</f>
        <v>0</v>
      </c>
      <c r="BH324" s="198">
        <f>IF(N324="sníž. přenesená",J324,0)</f>
        <v>0</v>
      </c>
      <c r="BI324" s="198">
        <f>IF(N324="nulová",J324,0)</f>
        <v>0</v>
      </c>
      <c r="BJ324" s="17" t="s">
        <v>85</v>
      </c>
      <c r="BK324" s="198">
        <f>ROUND(I324*H324,2)</f>
        <v>0</v>
      </c>
      <c r="BL324" s="17" t="s">
        <v>243</v>
      </c>
      <c r="BM324" s="197" t="s">
        <v>931</v>
      </c>
    </row>
    <row r="325" spans="1:65" s="2" customFormat="1" ht="29.25">
      <c r="A325" s="34"/>
      <c r="B325" s="35"/>
      <c r="C325" s="36"/>
      <c r="D325" s="199" t="s">
        <v>154</v>
      </c>
      <c r="E325" s="36"/>
      <c r="F325" s="200" t="s">
        <v>932</v>
      </c>
      <c r="G325" s="36"/>
      <c r="H325" s="36"/>
      <c r="I325" s="201"/>
      <c r="J325" s="36"/>
      <c r="K325" s="36"/>
      <c r="L325" s="39"/>
      <c r="M325" s="202"/>
      <c r="N325" s="203"/>
      <c r="O325" s="71"/>
      <c r="P325" s="71"/>
      <c r="Q325" s="71"/>
      <c r="R325" s="71"/>
      <c r="S325" s="71"/>
      <c r="T325" s="72"/>
      <c r="U325" s="34"/>
      <c r="V325" s="34"/>
      <c r="W325" s="34"/>
      <c r="X325" s="34"/>
      <c r="Y325" s="34"/>
      <c r="Z325" s="34"/>
      <c r="AA325" s="34"/>
      <c r="AB325" s="34"/>
      <c r="AC325" s="34"/>
      <c r="AD325" s="34"/>
      <c r="AE325" s="34"/>
      <c r="AT325" s="17" t="s">
        <v>154</v>
      </c>
      <c r="AU325" s="17" t="s">
        <v>87</v>
      </c>
    </row>
    <row r="326" spans="1:65" s="13" customFormat="1" ht="11.25">
      <c r="B326" s="206"/>
      <c r="C326" s="207"/>
      <c r="D326" s="199" t="s">
        <v>175</v>
      </c>
      <c r="E326" s="208" t="s">
        <v>1</v>
      </c>
      <c r="F326" s="209" t="s">
        <v>933</v>
      </c>
      <c r="G326" s="207"/>
      <c r="H326" s="210">
        <v>63.4</v>
      </c>
      <c r="I326" s="211"/>
      <c r="J326" s="207"/>
      <c r="K326" s="207"/>
      <c r="L326" s="212"/>
      <c r="M326" s="213"/>
      <c r="N326" s="214"/>
      <c r="O326" s="214"/>
      <c r="P326" s="214"/>
      <c r="Q326" s="214"/>
      <c r="R326" s="214"/>
      <c r="S326" s="214"/>
      <c r="T326" s="215"/>
      <c r="AT326" s="216" t="s">
        <v>175</v>
      </c>
      <c r="AU326" s="216" t="s">
        <v>87</v>
      </c>
      <c r="AV326" s="13" t="s">
        <v>87</v>
      </c>
      <c r="AW326" s="13" t="s">
        <v>34</v>
      </c>
      <c r="AX326" s="13" t="s">
        <v>85</v>
      </c>
      <c r="AY326" s="216" t="s">
        <v>149</v>
      </c>
    </row>
    <row r="327" spans="1:65" s="2" customFormat="1" ht="16.5" customHeight="1">
      <c r="A327" s="34"/>
      <c r="B327" s="35"/>
      <c r="C327" s="228" t="s">
        <v>586</v>
      </c>
      <c r="D327" s="228" t="s">
        <v>156</v>
      </c>
      <c r="E327" s="229" t="s">
        <v>934</v>
      </c>
      <c r="F327" s="230" t="s">
        <v>935</v>
      </c>
      <c r="G327" s="231" t="s">
        <v>184</v>
      </c>
      <c r="H327" s="232">
        <v>56</v>
      </c>
      <c r="I327" s="233"/>
      <c r="J327" s="234">
        <f>ROUND(I327*H327,2)</f>
        <v>0</v>
      </c>
      <c r="K327" s="235"/>
      <c r="L327" s="236"/>
      <c r="M327" s="237" t="s">
        <v>1</v>
      </c>
      <c r="N327" s="238" t="s">
        <v>42</v>
      </c>
      <c r="O327" s="71"/>
      <c r="P327" s="195">
        <f>O327*H327</f>
        <v>0</v>
      </c>
      <c r="Q327" s="195">
        <v>2.0000000000000001E-4</v>
      </c>
      <c r="R327" s="195">
        <f>Q327*H327</f>
        <v>1.12E-2</v>
      </c>
      <c r="S327" s="195">
        <v>0</v>
      </c>
      <c r="T327" s="196">
        <f>S327*H327</f>
        <v>0</v>
      </c>
      <c r="U327" s="34"/>
      <c r="V327" s="34"/>
      <c r="W327" s="34"/>
      <c r="X327" s="34"/>
      <c r="Y327" s="34"/>
      <c r="Z327" s="34"/>
      <c r="AA327" s="34"/>
      <c r="AB327" s="34"/>
      <c r="AC327" s="34"/>
      <c r="AD327" s="34"/>
      <c r="AE327" s="34"/>
      <c r="AR327" s="197" t="s">
        <v>285</v>
      </c>
      <c r="AT327" s="197" t="s">
        <v>156</v>
      </c>
      <c r="AU327" s="197" t="s">
        <v>87</v>
      </c>
      <c r="AY327" s="17" t="s">
        <v>149</v>
      </c>
      <c r="BE327" s="198">
        <f>IF(N327="základní",J327,0)</f>
        <v>0</v>
      </c>
      <c r="BF327" s="198">
        <f>IF(N327="snížená",J327,0)</f>
        <v>0</v>
      </c>
      <c r="BG327" s="198">
        <f>IF(N327="zákl. přenesená",J327,0)</f>
        <v>0</v>
      </c>
      <c r="BH327" s="198">
        <f>IF(N327="sníž. přenesená",J327,0)</f>
        <v>0</v>
      </c>
      <c r="BI327" s="198">
        <f>IF(N327="nulová",J327,0)</f>
        <v>0</v>
      </c>
      <c r="BJ327" s="17" t="s">
        <v>85</v>
      </c>
      <c r="BK327" s="198">
        <f>ROUND(I327*H327,2)</f>
        <v>0</v>
      </c>
      <c r="BL327" s="17" t="s">
        <v>243</v>
      </c>
      <c r="BM327" s="197" t="s">
        <v>936</v>
      </c>
    </row>
    <row r="328" spans="1:65" s="2" customFormat="1" ht="21.75" customHeight="1">
      <c r="A328" s="34"/>
      <c r="B328" s="35"/>
      <c r="C328" s="185" t="s">
        <v>591</v>
      </c>
      <c r="D328" s="185" t="s">
        <v>150</v>
      </c>
      <c r="E328" s="186" t="s">
        <v>937</v>
      </c>
      <c r="F328" s="187" t="s">
        <v>938</v>
      </c>
      <c r="G328" s="188" t="s">
        <v>378</v>
      </c>
      <c r="H328" s="239"/>
      <c r="I328" s="190"/>
      <c r="J328" s="191">
        <f>ROUND(I328*H328,2)</f>
        <v>0</v>
      </c>
      <c r="K328" s="192"/>
      <c r="L328" s="39"/>
      <c r="M328" s="193" t="s">
        <v>1</v>
      </c>
      <c r="N328" s="194" t="s">
        <v>42</v>
      </c>
      <c r="O328" s="71"/>
      <c r="P328" s="195">
        <f>O328*H328</f>
        <v>0</v>
      </c>
      <c r="Q328" s="195">
        <v>0</v>
      </c>
      <c r="R328" s="195">
        <f>Q328*H328</f>
        <v>0</v>
      </c>
      <c r="S328" s="195">
        <v>0</v>
      </c>
      <c r="T328" s="196">
        <f>S328*H328</f>
        <v>0</v>
      </c>
      <c r="U328" s="34"/>
      <c r="V328" s="34"/>
      <c r="W328" s="34"/>
      <c r="X328" s="34"/>
      <c r="Y328" s="34"/>
      <c r="Z328" s="34"/>
      <c r="AA328" s="34"/>
      <c r="AB328" s="34"/>
      <c r="AC328" s="34"/>
      <c r="AD328" s="34"/>
      <c r="AE328" s="34"/>
      <c r="AR328" s="197" t="s">
        <v>243</v>
      </c>
      <c r="AT328" s="197" t="s">
        <v>150</v>
      </c>
      <c r="AU328" s="197" t="s">
        <v>87</v>
      </c>
      <c r="AY328" s="17" t="s">
        <v>149</v>
      </c>
      <c r="BE328" s="198">
        <f>IF(N328="základní",J328,0)</f>
        <v>0</v>
      </c>
      <c r="BF328" s="198">
        <f>IF(N328="snížená",J328,0)</f>
        <v>0</v>
      </c>
      <c r="BG328" s="198">
        <f>IF(N328="zákl. přenesená",J328,0)</f>
        <v>0</v>
      </c>
      <c r="BH328" s="198">
        <f>IF(N328="sníž. přenesená",J328,0)</f>
        <v>0</v>
      </c>
      <c r="BI328" s="198">
        <f>IF(N328="nulová",J328,0)</f>
        <v>0</v>
      </c>
      <c r="BJ328" s="17" t="s">
        <v>85</v>
      </c>
      <c r="BK328" s="198">
        <f>ROUND(I328*H328,2)</f>
        <v>0</v>
      </c>
      <c r="BL328" s="17" t="s">
        <v>243</v>
      </c>
      <c r="BM328" s="197" t="s">
        <v>939</v>
      </c>
    </row>
    <row r="329" spans="1:65" s="12" customFormat="1" ht="22.9" customHeight="1">
      <c r="B329" s="171"/>
      <c r="C329" s="172"/>
      <c r="D329" s="173" t="s">
        <v>76</v>
      </c>
      <c r="E329" s="204" t="s">
        <v>539</v>
      </c>
      <c r="F329" s="204" t="s">
        <v>540</v>
      </c>
      <c r="G329" s="172"/>
      <c r="H329" s="172"/>
      <c r="I329" s="175"/>
      <c r="J329" s="205">
        <f>BK329</f>
        <v>0</v>
      </c>
      <c r="K329" s="172"/>
      <c r="L329" s="177"/>
      <c r="M329" s="178"/>
      <c r="N329" s="179"/>
      <c r="O329" s="179"/>
      <c r="P329" s="180">
        <f>SUM(P330:P341)</f>
        <v>0</v>
      </c>
      <c r="Q329" s="179"/>
      <c r="R329" s="180">
        <f>SUM(R330:R341)</f>
        <v>2.725E-2</v>
      </c>
      <c r="S329" s="179"/>
      <c r="T329" s="181">
        <f>SUM(T330:T341)</f>
        <v>0.2</v>
      </c>
      <c r="AR329" s="182" t="s">
        <v>87</v>
      </c>
      <c r="AT329" s="183" t="s">
        <v>76</v>
      </c>
      <c r="AU329" s="183" t="s">
        <v>85</v>
      </c>
      <c r="AY329" s="182" t="s">
        <v>149</v>
      </c>
      <c r="BK329" s="184">
        <f>SUM(BK330:BK341)</f>
        <v>0</v>
      </c>
    </row>
    <row r="330" spans="1:65" s="2" customFormat="1" ht="21.75" customHeight="1">
      <c r="A330" s="34"/>
      <c r="B330" s="35"/>
      <c r="C330" s="185" t="s">
        <v>940</v>
      </c>
      <c r="D330" s="185" t="s">
        <v>150</v>
      </c>
      <c r="E330" s="186" t="s">
        <v>941</v>
      </c>
      <c r="F330" s="187" t="s">
        <v>942</v>
      </c>
      <c r="G330" s="188" t="s">
        <v>225</v>
      </c>
      <c r="H330" s="189">
        <v>5</v>
      </c>
      <c r="I330" s="190"/>
      <c r="J330" s="191">
        <f>ROUND(I330*H330,2)</f>
        <v>0</v>
      </c>
      <c r="K330" s="192"/>
      <c r="L330" s="39"/>
      <c r="M330" s="193" t="s">
        <v>1</v>
      </c>
      <c r="N330" s="194" t="s">
        <v>42</v>
      </c>
      <c r="O330" s="71"/>
      <c r="P330" s="195">
        <f>O330*H330</f>
        <v>0</v>
      </c>
      <c r="Q330" s="195">
        <v>4.0000000000000002E-4</v>
      </c>
      <c r="R330" s="195">
        <f>Q330*H330</f>
        <v>2E-3</v>
      </c>
      <c r="S330" s="195">
        <v>0</v>
      </c>
      <c r="T330" s="196">
        <f>S330*H330</f>
        <v>0</v>
      </c>
      <c r="U330" s="34"/>
      <c r="V330" s="34"/>
      <c r="W330" s="34"/>
      <c r="X330" s="34"/>
      <c r="Y330" s="34"/>
      <c r="Z330" s="34"/>
      <c r="AA330" s="34"/>
      <c r="AB330" s="34"/>
      <c r="AC330" s="34"/>
      <c r="AD330" s="34"/>
      <c r="AE330" s="34"/>
      <c r="AR330" s="197" t="s">
        <v>243</v>
      </c>
      <c r="AT330" s="197" t="s">
        <v>150</v>
      </c>
      <c r="AU330" s="197" t="s">
        <v>87</v>
      </c>
      <c r="AY330" s="17" t="s">
        <v>149</v>
      </c>
      <c r="BE330" s="198">
        <f>IF(N330="základní",J330,0)</f>
        <v>0</v>
      </c>
      <c r="BF330" s="198">
        <f>IF(N330="snížená",J330,0)</f>
        <v>0</v>
      </c>
      <c r="BG330" s="198">
        <f>IF(N330="zákl. přenesená",J330,0)</f>
        <v>0</v>
      </c>
      <c r="BH330" s="198">
        <f>IF(N330="sníž. přenesená",J330,0)</f>
        <v>0</v>
      </c>
      <c r="BI330" s="198">
        <f>IF(N330="nulová",J330,0)</f>
        <v>0</v>
      </c>
      <c r="BJ330" s="17" t="s">
        <v>85</v>
      </c>
      <c r="BK330" s="198">
        <f>ROUND(I330*H330,2)</f>
        <v>0</v>
      </c>
      <c r="BL330" s="17" t="s">
        <v>243</v>
      </c>
      <c r="BM330" s="197" t="s">
        <v>943</v>
      </c>
    </row>
    <row r="331" spans="1:65" s="13" customFormat="1" ht="11.25">
      <c r="B331" s="206"/>
      <c r="C331" s="207"/>
      <c r="D331" s="199" t="s">
        <v>175</v>
      </c>
      <c r="E331" s="208" t="s">
        <v>1</v>
      </c>
      <c r="F331" s="209" t="s">
        <v>944</v>
      </c>
      <c r="G331" s="207"/>
      <c r="H331" s="210">
        <v>5</v>
      </c>
      <c r="I331" s="211"/>
      <c r="J331" s="207"/>
      <c r="K331" s="207"/>
      <c r="L331" s="212"/>
      <c r="M331" s="213"/>
      <c r="N331" s="214"/>
      <c r="O331" s="214"/>
      <c r="P331" s="214"/>
      <c r="Q331" s="214"/>
      <c r="R331" s="214"/>
      <c r="S331" s="214"/>
      <c r="T331" s="215"/>
      <c r="AT331" s="216" t="s">
        <v>175</v>
      </c>
      <c r="AU331" s="216" t="s">
        <v>87</v>
      </c>
      <c r="AV331" s="13" t="s">
        <v>87</v>
      </c>
      <c r="AW331" s="13" t="s">
        <v>34</v>
      </c>
      <c r="AX331" s="13" t="s">
        <v>85</v>
      </c>
      <c r="AY331" s="216" t="s">
        <v>149</v>
      </c>
    </row>
    <row r="332" spans="1:65" s="2" customFormat="1" ht="33" customHeight="1">
      <c r="A332" s="34"/>
      <c r="B332" s="35"/>
      <c r="C332" s="228" t="s">
        <v>945</v>
      </c>
      <c r="D332" s="228" t="s">
        <v>156</v>
      </c>
      <c r="E332" s="229" t="s">
        <v>946</v>
      </c>
      <c r="F332" s="230" t="s">
        <v>947</v>
      </c>
      <c r="G332" s="231" t="s">
        <v>184</v>
      </c>
      <c r="H332" s="232">
        <v>10</v>
      </c>
      <c r="I332" s="233"/>
      <c r="J332" s="234">
        <f>ROUND(I332*H332,2)</f>
        <v>0</v>
      </c>
      <c r="K332" s="235"/>
      <c r="L332" s="236"/>
      <c r="M332" s="237" t="s">
        <v>1</v>
      </c>
      <c r="N332" s="238" t="s">
        <v>42</v>
      </c>
      <c r="O332" s="71"/>
      <c r="P332" s="195">
        <f>O332*H332</f>
        <v>0</v>
      </c>
      <c r="Q332" s="195">
        <v>0</v>
      </c>
      <c r="R332" s="195">
        <f>Q332*H332</f>
        <v>0</v>
      </c>
      <c r="S332" s="195">
        <v>0</v>
      </c>
      <c r="T332" s="196">
        <f>S332*H332</f>
        <v>0</v>
      </c>
      <c r="U332" s="34"/>
      <c r="V332" s="34"/>
      <c r="W332" s="34"/>
      <c r="X332" s="34"/>
      <c r="Y332" s="34"/>
      <c r="Z332" s="34"/>
      <c r="AA332" s="34"/>
      <c r="AB332" s="34"/>
      <c r="AC332" s="34"/>
      <c r="AD332" s="34"/>
      <c r="AE332" s="34"/>
      <c r="AR332" s="197" t="s">
        <v>285</v>
      </c>
      <c r="AT332" s="197" t="s">
        <v>156</v>
      </c>
      <c r="AU332" s="197" t="s">
        <v>87</v>
      </c>
      <c r="AY332" s="17" t="s">
        <v>149</v>
      </c>
      <c r="BE332" s="198">
        <f>IF(N332="základní",J332,0)</f>
        <v>0</v>
      </c>
      <c r="BF332" s="198">
        <f>IF(N332="snížená",J332,0)</f>
        <v>0</v>
      </c>
      <c r="BG332" s="198">
        <f>IF(N332="zákl. přenesená",J332,0)</f>
        <v>0</v>
      </c>
      <c r="BH332" s="198">
        <f>IF(N332="sníž. přenesená",J332,0)</f>
        <v>0</v>
      </c>
      <c r="BI332" s="198">
        <f>IF(N332="nulová",J332,0)</f>
        <v>0</v>
      </c>
      <c r="BJ332" s="17" t="s">
        <v>85</v>
      </c>
      <c r="BK332" s="198">
        <f>ROUND(I332*H332,2)</f>
        <v>0</v>
      </c>
      <c r="BL332" s="17" t="s">
        <v>243</v>
      </c>
      <c r="BM332" s="197" t="s">
        <v>948</v>
      </c>
    </row>
    <row r="333" spans="1:65" s="2" customFormat="1" ht="19.5">
      <c r="A333" s="34"/>
      <c r="B333" s="35"/>
      <c r="C333" s="36"/>
      <c r="D333" s="199" t="s">
        <v>154</v>
      </c>
      <c r="E333" s="36"/>
      <c r="F333" s="200" t="s">
        <v>949</v>
      </c>
      <c r="G333" s="36"/>
      <c r="H333" s="36"/>
      <c r="I333" s="201"/>
      <c r="J333" s="36"/>
      <c r="K333" s="36"/>
      <c r="L333" s="39"/>
      <c r="M333" s="202"/>
      <c r="N333" s="203"/>
      <c r="O333" s="71"/>
      <c r="P333" s="71"/>
      <c r="Q333" s="71"/>
      <c r="R333" s="71"/>
      <c r="S333" s="71"/>
      <c r="T333" s="72"/>
      <c r="U333" s="34"/>
      <c r="V333" s="34"/>
      <c r="W333" s="34"/>
      <c r="X333" s="34"/>
      <c r="Y333" s="34"/>
      <c r="Z333" s="34"/>
      <c r="AA333" s="34"/>
      <c r="AB333" s="34"/>
      <c r="AC333" s="34"/>
      <c r="AD333" s="34"/>
      <c r="AE333" s="34"/>
      <c r="AT333" s="17" t="s">
        <v>154</v>
      </c>
      <c r="AU333" s="17" t="s">
        <v>87</v>
      </c>
    </row>
    <row r="334" spans="1:65" s="2" customFormat="1" ht="21.75" customHeight="1">
      <c r="A334" s="34"/>
      <c r="B334" s="35"/>
      <c r="C334" s="185" t="s">
        <v>950</v>
      </c>
      <c r="D334" s="185" t="s">
        <v>150</v>
      </c>
      <c r="E334" s="186" t="s">
        <v>951</v>
      </c>
      <c r="F334" s="187" t="s">
        <v>952</v>
      </c>
      <c r="G334" s="188" t="s">
        <v>184</v>
      </c>
      <c r="H334" s="189">
        <v>7</v>
      </c>
      <c r="I334" s="190"/>
      <c r="J334" s="191">
        <f>ROUND(I334*H334,2)</f>
        <v>0</v>
      </c>
      <c r="K334" s="192"/>
      <c r="L334" s="39"/>
      <c r="M334" s="193" t="s">
        <v>1</v>
      </c>
      <c r="N334" s="194" t="s">
        <v>42</v>
      </c>
      <c r="O334" s="71"/>
      <c r="P334" s="195">
        <f>O334*H334</f>
        <v>0</v>
      </c>
      <c r="Q334" s="195">
        <v>0</v>
      </c>
      <c r="R334" s="195">
        <f>Q334*H334</f>
        <v>0</v>
      </c>
      <c r="S334" s="195">
        <v>0</v>
      </c>
      <c r="T334" s="196">
        <f>S334*H334</f>
        <v>0</v>
      </c>
      <c r="U334" s="34"/>
      <c r="V334" s="34"/>
      <c r="W334" s="34"/>
      <c r="X334" s="34"/>
      <c r="Y334" s="34"/>
      <c r="Z334" s="34"/>
      <c r="AA334" s="34"/>
      <c r="AB334" s="34"/>
      <c r="AC334" s="34"/>
      <c r="AD334" s="34"/>
      <c r="AE334" s="34"/>
      <c r="AR334" s="197" t="s">
        <v>243</v>
      </c>
      <c r="AT334" s="197" t="s">
        <v>150</v>
      </c>
      <c r="AU334" s="197" t="s">
        <v>87</v>
      </c>
      <c r="AY334" s="17" t="s">
        <v>149</v>
      </c>
      <c r="BE334" s="198">
        <f>IF(N334="základní",J334,0)</f>
        <v>0</v>
      </c>
      <c r="BF334" s="198">
        <f>IF(N334="snížená",J334,0)</f>
        <v>0</v>
      </c>
      <c r="BG334" s="198">
        <f>IF(N334="zákl. přenesená",J334,0)</f>
        <v>0</v>
      </c>
      <c r="BH334" s="198">
        <f>IF(N334="sníž. přenesená",J334,0)</f>
        <v>0</v>
      </c>
      <c r="BI334" s="198">
        <f>IF(N334="nulová",J334,0)</f>
        <v>0</v>
      </c>
      <c r="BJ334" s="17" t="s">
        <v>85</v>
      </c>
      <c r="BK334" s="198">
        <f>ROUND(I334*H334,2)</f>
        <v>0</v>
      </c>
      <c r="BL334" s="17" t="s">
        <v>243</v>
      </c>
      <c r="BM334" s="197" t="s">
        <v>953</v>
      </c>
    </row>
    <row r="335" spans="1:65" s="2" customFormat="1" ht="21.75" customHeight="1">
      <c r="A335" s="34"/>
      <c r="B335" s="35"/>
      <c r="C335" s="228" t="s">
        <v>954</v>
      </c>
      <c r="D335" s="228" t="s">
        <v>156</v>
      </c>
      <c r="E335" s="229" t="s">
        <v>955</v>
      </c>
      <c r="F335" s="230" t="s">
        <v>956</v>
      </c>
      <c r="G335" s="231" t="s">
        <v>184</v>
      </c>
      <c r="H335" s="232">
        <v>7</v>
      </c>
      <c r="I335" s="233"/>
      <c r="J335" s="234">
        <f>ROUND(I335*H335,2)</f>
        <v>0</v>
      </c>
      <c r="K335" s="235"/>
      <c r="L335" s="236"/>
      <c r="M335" s="237" t="s">
        <v>1</v>
      </c>
      <c r="N335" s="238" t="s">
        <v>42</v>
      </c>
      <c r="O335" s="71"/>
      <c r="P335" s="195">
        <f>O335*H335</f>
        <v>0</v>
      </c>
      <c r="Q335" s="195">
        <v>1.4E-3</v>
      </c>
      <c r="R335" s="195">
        <f>Q335*H335</f>
        <v>9.7999999999999997E-3</v>
      </c>
      <c r="S335" s="195">
        <v>0</v>
      </c>
      <c r="T335" s="196">
        <f>S335*H335</f>
        <v>0</v>
      </c>
      <c r="U335" s="34"/>
      <c r="V335" s="34"/>
      <c r="W335" s="34"/>
      <c r="X335" s="34"/>
      <c r="Y335" s="34"/>
      <c r="Z335" s="34"/>
      <c r="AA335" s="34"/>
      <c r="AB335" s="34"/>
      <c r="AC335" s="34"/>
      <c r="AD335" s="34"/>
      <c r="AE335" s="34"/>
      <c r="AR335" s="197" t="s">
        <v>285</v>
      </c>
      <c r="AT335" s="197" t="s">
        <v>156</v>
      </c>
      <c r="AU335" s="197" t="s">
        <v>87</v>
      </c>
      <c r="AY335" s="17" t="s">
        <v>149</v>
      </c>
      <c r="BE335" s="198">
        <f>IF(N335="základní",J335,0)</f>
        <v>0</v>
      </c>
      <c r="BF335" s="198">
        <f>IF(N335="snížená",J335,0)</f>
        <v>0</v>
      </c>
      <c r="BG335" s="198">
        <f>IF(N335="zákl. přenesená",J335,0)</f>
        <v>0</v>
      </c>
      <c r="BH335" s="198">
        <f>IF(N335="sníž. přenesená",J335,0)</f>
        <v>0</v>
      </c>
      <c r="BI335" s="198">
        <f>IF(N335="nulová",J335,0)</f>
        <v>0</v>
      </c>
      <c r="BJ335" s="17" t="s">
        <v>85</v>
      </c>
      <c r="BK335" s="198">
        <f>ROUND(I335*H335,2)</f>
        <v>0</v>
      </c>
      <c r="BL335" s="17" t="s">
        <v>243</v>
      </c>
      <c r="BM335" s="197" t="s">
        <v>957</v>
      </c>
    </row>
    <row r="336" spans="1:65" s="2" customFormat="1" ht="29.25">
      <c r="A336" s="34"/>
      <c r="B336" s="35"/>
      <c r="C336" s="36"/>
      <c r="D336" s="199" t="s">
        <v>154</v>
      </c>
      <c r="E336" s="36"/>
      <c r="F336" s="200" t="s">
        <v>958</v>
      </c>
      <c r="G336" s="36"/>
      <c r="H336" s="36"/>
      <c r="I336" s="201"/>
      <c r="J336" s="36"/>
      <c r="K336" s="36"/>
      <c r="L336" s="39"/>
      <c r="M336" s="202"/>
      <c r="N336" s="203"/>
      <c r="O336" s="71"/>
      <c r="P336" s="71"/>
      <c r="Q336" s="71"/>
      <c r="R336" s="71"/>
      <c r="S336" s="71"/>
      <c r="T336" s="72"/>
      <c r="U336" s="34"/>
      <c r="V336" s="34"/>
      <c r="W336" s="34"/>
      <c r="X336" s="34"/>
      <c r="Y336" s="34"/>
      <c r="Z336" s="34"/>
      <c r="AA336" s="34"/>
      <c r="AB336" s="34"/>
      <c r="AC336" s="34"/>
      <c r="AD336" s="34"/>
      <c r="AE336" s="34"/>
      <c r="AT336" s="17" t="s">
        <v>154</v>
      </c>
      <c r="AU336" s="17" t="s">
        <v>87</v>
      </c>
    </row>
    <row r="337" spans="1:65" s="2" customFormat="1" ht="21.75" customHeight="1">
      <c r="A337" s="34"/>
      <c r="B337" s="35"/>
      <c r="C337" s="228" t="s">
        <v>959</v>
      </c>
      <c r="D337" s="228" t="s">
        <v>156</v>
      </c>
      <c r="E337" s="229" t="s">
        <v>960</v>
      </c>
      <c r="F337" s="230" t="s">
        <v>961</v>
      </c>
      <c r="G337" s="231" t="s">
        <v>184</v>
      </c>
      <c r="H337" s="232">
        <v>7</v>
      </c>
      <c r="I337" s="233"/>
      <c r="J337" s="234">
        <f>ROUND(I337*H337,2)</f>
        <v>0</v>
      </c>
      <c r="K337" s="235"/>
      <c r="L337" s="236"/>
      <c r="M337" s="237" t="s">
        <v>1</v>
      </c>
      <c r="N337" s="238" t="s">
        <v>42</v>
      </c>
      <c r="O337" s="71"/>
      <c r="P337" s="195">
        <f>O337*H337</f>
        <v>0</v>
      </c>
      <c r="Q337" s="195">
        <v>1.4999999999999999E-4</v>
      </c>
      <c r="R337" s="195">
        <f>Q337*H337</f>
        <v>1.0499999999999999E-3</v>
      </c>
      <c r="S337" s="195">
        <v>0</v>
      </c>
      <c r="T337" s="196">
        <f>S337*H337</f>
        <v>0</v>
      </c>
      <c r="U337" s="34"/>
      <c r="V337" s="34"/>
      <c r="W337" s="34"/>
      <c r="X337" s="34"/>
      <c r="Y337" s="34"/>
      <c r="Z337" s="34"/>
      <c r="AA337" s="34"/>
      <c r="AB337" s="34"/>
      <c r="AC337" s="34"/>
      <c r="AD337" s="34"/>
      <c r="AE337" s="34"/>
      <c r="AR337" s="197" t="s">
        <v>285</v>
      </c>
      <c r="AT337" s="197" t="s">
        <v>156</v>
      </c>
      <c r="AU337" s="197" t="s">
        <v>87</v>
      </c>
      <c r="AY337" s="17" t="s">
        <v>149</v>
      </c>
      <c r="BE337" s="198">
        <f>IF(N337="základní",J337,0)</f>
        <v>0</v>
      </c>
      <c r="BF337" s="198">
        <f>IF(N337="snížená",J337,0)</f>
        <v>0</v>
      </c>
      <c r="BG337" s="198">
        <f>IF(N337="zákl. přenesená",J337,0)</f>
        <v>0</v>
      </c>
      <c r="BH337" s="198">
        <f>IF(N337="sníž. přenesená",J337,0)</f>
        <v>0</v>
      </c>
      <c r="BI337" s="198">
        <f>IF(N337="nulová",J337,0)</f>
        <v>0</v>
      </c>
      <c r="BJ337" s="17" t="s">
        <v>85</v>
      </c>
      <c r="BK337" s="198">
        <f>ROUND(I337*H337,2)</f>
        <v>0</v>
      </c>
      <c r="BL337" s="17" t="s">
        <v>243</v>
      </c>
      <c r="BM337" s="197" t="s">
        <v>962</v>
      </c>
    </row>
    <row r="338" spans="1:65" s="2" customFormat="1" ht="16.5" customHeight="1">
      <c r="A338" s="34"/>
      <c r="B338" s="35"/>
      <c r="C338" s="185" t="s">
        <v>963</v>
      </c>
      <c r="D338" s="185" t="s">
        <v>150</v>
      </c>
      <c r="E338" s="186" t="s">
        <v>964</v>
      </c>
      <c r="F338" s="187" t="s">
        <v>965</v>
      </c>
      <c r="G338" s="188" t="s">
        <v>184</v>
      </c>
      <c r="H338" s="189">
        <v>6</v>
      </c>
      <c r="I338" s="190"/>
      <c r="J338" s="191">
        <f>ROUND(I338*H338,2)</f>
        <v>0</v>
      </c>
      <c r="K338" s="192"/>
      <c r="L338" s="39"/>
      <c r="M338" s="193" t="s">
        <v>1</v>
      </c>
      <c r="N338" s="194" t="s">
        <v>42</v>
      </c>
      <c r="O338" s="71"/>
      <c r="P338" s="195">
        <f>O338*H338</f>
        <v>0</v>
      </c>
      <c r="Q338" s="195">
        <v>0</v>
      </c>
      <c r="R338" s="195">
        <f>Q338*H338</f>
        <v>0</v>
      </c>
      <c r="S338" s="195">
        <v>0</v>
      </c>
      <c r="T338" s="196">
        <f>S338*H338</f>
        <v>0</v>
      </c>
      <c r="U338" s="34"/>
      <c r="V338" s="34"/>
      <c r="W338" s="34"/>
      <c r="X338" s="34"/>
      <c r="Y338" s="34"/>
      <c r="Z338" s="34"/>
      <c r="AA338" s="34"/>
      <c r="AB338" s="34"/>
      <c r="AC338" s="34"/>
      <c r="AD338" s="34"/>
      <c r="AE338" s="34"/>
      <c r="AR338" s="197" t="s">
        <v>243</v>
      </c>
      <c r="AT338" s="197" t="s">
        <v>150</v>
      </c>
      <c r="AU338" s="197" t="s">
        <v>87</v>
      </c>
      <c r="AY338" s="17" t="s">
        <v>149</v>
      </c>
      <c r="BE338" s="198">
        <f>IF(N338="základní",J338,0)</f>
        <v>0</v>
      </c>
      <c r="BF338" s="198">
        <f>IF(N338="snížená",J338,0)</f>
        <v>0</v>
      </c>
      <c r="BG338" s="198">
        <f>IF(N338="zákl. přenesená",J338,0)</f>
        <v>0</v>
      </c>
      <c r="BH338" s="198">
        <f>IF(N338="sníž. přenesená",J338,0)</f>
        <v>0</v>
      </c>
      <c r="BI338" s="198">
        <f>IF(N338="nulová",J338,0)</f>
        <v>0</v>
      </c>
      <c r="BJ338" s="17" t="s">
        <v>85</v>
      </c>
      <c r="BK338" s="198">
        <f>ROUND(I338*H338,2)</f>
        <v>0</v>
      </c>
      <c r="BL338" s="17" t="s">
        <v>243</v>
      </c>
      <c r="BM338" s="197" t="s">
        <v>966</v>
      </c>
    </row>
    <row r="339" spans="1:65" s="2" customFormat="1" ht="16.5" customHeight="1">
      <c r="A339" s="34"/>
      <c r="B339" s="35"/>
      <c r="C339" s="228" t="s">
        <v>967</v>
      </c>
      <c r="D339" s="228" t="s">
        <v>156</v>
      </c>
      <c r="E339" s="229" t="s">
        <v>968</v>
      </c>
      <c r="F339" s="230" t="s">
        <v>969</v>
      </c>
      <c r="G339" s="231" t="s">
        <v>184</v>
      </c>
      <c r="H339" s="232">
        <v>6</v>
      </c>
      <c r="I339" s="233"/>
      <c r="J339" s="234">
        <f>ROUND(I339*H339,2)</f>
        <v>0</v>
      </c>
      <c r="K339" s="235"/>
      <c r="L339" s="236"/>
      <c r="M339" s="237" t="s">
        <v>1</v>
      </c>
      <c r="N339" s="238" t="s">
        <v>42</v>
      </c>
      <c r="O339" s="71"/>
      <c r="P339" s="195">
        <f>O339*H339</f>
        <v>0</v>
      </c>
      <c r="Q339" s="195">
        <v>2.3999999999999998E-3</v>
      </c>
      <c r="R339" s="195">
        <f>Q339*H339</f>
        <v>1.44E-2</v>
      </c>
      <c r="S339" s="195">
        <v>0</v>
      </c>
      <c r="T339" s="196">
        <f>S339*H339</f>
        <v>0</v>
      </c>
      <c r="U339" s="34"/>
      <c r="V339" s="34"/>
      <c r="W339" s="34"/>
      <c r="X339" s="34"/>
      <c r="Y339" s="34"/>
      <c r="Z339" s="34"/>
      <c r="AA339" s="34"/>
      <c r="AB339" s="34"/>
      <c r="AC339" s="34"/>
      <c r="AD339" s="34"/>
      <c r="AE339" s="34"/>
      <c r="AR339" s="197" t="s">
        <v>285</v>
      </c>
      <c r="AT339" s="197" t="s">
        <v>156</v>
      </c>
      <c r="AU339" s="197" t="s">
        <v>87</v>
      </c>
      <c r="AY339" s="17" t="s">
        <v>149</v>
      </c>
      <c r="BE339" s="198">
        <f>IF(N339="základní",J339,0)</f>
        <v>0</v>
      </c>
      <c r="BF339" s="198">
        <f>IF(N339="snížená",J339,0)</f>
        <v>0</v>
      </c>
      <c r="BG339" s="198">
        <f>IF(N339="zákl. přenesená",J339,0)</f>
        <v>0</v>
      </c>
      <c r="BH339" s="198">
        <f>IF(N339="sníž. přenesená",J339,0)</f>
        <v>0</v>
      </c>
      <c r="BI339" s="198">
        <f>IF(N339="nulová",J339,0)</f>
        <v>0</v>
      </c>
      <c r="BJ339" s="17" t="s">
        <v>85</v>
      </c>
      <c r="BK339" s="198">
        <f>ROUND(I339*H339,2)</f>
        <v>0</v>
      </c>
      <c r="BL339" s="17" t="s">
        <v>243</v>
      </c>
      <c r="BM339" s="197" t="s">
        <v>970</v>
      </c>
    </row>
    <row r="340" spans="1:65" s="2" customFormat="1" ht="21.75" customHeight="1">
      <c r="A340" s="34"/>
      <c r="B340" s="35"/>
      <c r="C340" s="185" t="s">
        <v>971</v>
      </c>
      <c r="D340" s="185" t="s">
        <v>150</v>
      </c>
      <c r="E340" s="186" t="s">
        <v>972</v>
      </c>
      <c r="F340" s="187" t="s">
        <v>973</v>
      </c>
      <c r="G340" s="188" t="s">
        <v>974</v>
      </c>
      <c r="H340" s="189">
        <v>200</v>
      </c>
      <c r="I340" s="190"/>
      <c r="J340" s="191">
        <f>ROUND(I340*H340,2)</f>
        <v>0</v>
      </c>
      <c r="K340" s="192"/>
      <c r="L340" s="39"/>
      <c r="M340" s="193" t="s">
        <v>1</v>
      </c>
      <c r="N340" s="194" t="s">
        <v>42</v>
      </c>
      <c r="O340" s="71"/>
      <c r="P340" s="195">
        <f>O340*H340</f>
        <v>0</v>
      </c>
      <c r="Q340" s="195">
        <v>0</v>
      </c>
      <c r="R340" s="195">
        <f>Q340*H340</f>
        <v>0</v>
      </c>
      <c r="S340" s="195">
        <v>1E-3</v>
      </c>
      <c r="T340" s="196">
        <f>S340*H340</f>
        <v>0.2</v>
      </c>
      <c r="U340" s="34"/>
      <c r="V340" s="34"/>
      <c r="W340" s="34"/>
      <c r="X340" s="34"/>
      <c r="Y340" s="34"/>
      <c r="Z340" s="34"/>
      <c r="AA340" s="34"/>
      <c r="AB340" s="34"/>
      <c r="AC340" s="34"/>
      <c r="AD340" s="34"/>
      <c r="AE340" s="34"/>
      <c r="AR340" s="197" t="s">
        <v>243</v>
      </c>
      <c r="AT340" s="197" t="s">
        <v>150</v>
      </c>
      <c r="AU340" s="197" t="s">
        <v>87</v>
      </c>
      <c r="AY340" s="17" t="s">
        <v>149</v>
      </c>
      <c r="BE340" s="198">
        <f>IF(N340="základní",J340,0)</f>
        <v>0</v>
      </c>
      <c r="BF340" s="198">
        <f>IF(N340="snížená",J340,0)</f>
        <v>0</v>
      </c>
      <c r="BG340" s="198">
        <f>IF(N340="zákl. přenesená",J340,0)</f>
        <v>0</v>
      </c>
      <c r="BH340" s="198">
        <f>IF(N340="sníž. přenesená",J340,0)</f>
        <v>0</v>
      </c>
      <c r="BI340" s="198">
        <f>IF(N340="nulová",J340,0)</f>
        <v>0</v>
      </c>
      <c r="BJ340" s="17" t="s">
        <v>85</v>
      </c>
      <c r="BK340" s="198">
        <f>ROUND(I340*H340,2)</f>
        <v>0</v>
      </c>
      <c r="BL340" s="17" t="s">
        <v>243</v>
      </c>
      <c r="BM340" s="197" t="s">
        <v>975</v>
      </c>
    </row>
    <row r="341" spans="1:65" s="2" customFormat="1" ht="21.75" customHeight="1">
      <c r="A341" s="34"/>
      <c r="B341" s="35"/>
      <c r="C341" s="185" t="s">
        <v>976</v>
      </c>
      <c r="D341" s="185" t="s">
        <v>150</v>
      </c>
      <c r="E341" s="186" t="s">
        <v>553</v>
      </c>
      <c r="F341" s="187" t="s">
        <v>554</v>
      </c>
      <c r="G341" s="188" t="s">
        <v>378</v>
      </c>
      <c r="H341" s="239"/>
      <c r="I341" s="190"/>
      <c r="J341" s="191">
        <f>ROUND(I341*H341,2)</f>
        <v>0</v>
      </c>
      <c r="K341" s="192"/>
      <c r="L341" s="39"/>
      <c r="M341" s="193" t="s">
        <v>1</v>
      </c>
      <c r="N341" s="194" t="s">
        <v>42</v>
      </c>
      <c r="O341" s="71"/>
      <c r="P341" s="195">
        <f>O341*H341</f>
        <v>0</v>
      </c>
      <c r="Q341" s="195">
        <v>0</v>
      </c>
      <c r="R341" s="195">
        <f>Q341*H341</f>
        <v>0</v>
      </c>
      <c r="S341" s="195">
        <v>0</v>
      </c>
      <c r="T341" s="196">
        <f>S341*H341</f>
        <v>0</v>
      </c>
      <c r="U341" s="34"/>
      <c r="V341" s="34"/>
      <c r="W341" s="34"/>
      <c r="X341" s="34"/>
      <c r="Y341" s="34"/>
      <c r="Z341" s="34"/>
      <c r="AA341" s="34"/>
      <c r="AB341" s="34"/>
      <c r="AC341" s="34"/>
      <c r="AD341" s="34"/>
      <c r="AE341" s="34"/>
      <c r="AR341" s="197" t="s">
        <v>243</v>
      </c>
      <c r="AT341" s="197" t="s">
        <v>150</v>
      </c>
      <c r="AU341" s="197" t="s">
        <v>87</v>
      </c>
      <c r="AY341" s="17" t="s">
        <v>149</v>
      </c>
      <c r="BE341" s="198">
        <f>IF(N341="základní",J341,0)</f>
        <v>0</v>
      </c>
      <c r="BF341" s="198">
        <f>IF(N341="snížená",J341,0)</f>
        <v>0</v>
      </c>
      <c r="BG341" s="198">
        <f>IF(N341="zákl. přenesená",J341,0)</f>
        <v>0</v>
      </c>
      <c r="BH341" s="198">
        <f>IF(N341="sníž. přenesená",J341,0)</f>
        <v>0</v>
      </c>
      <c r="BI341" s="198">
        <f>IF(N341="nulová",J341,0)</f>
        <v>0</v>
      </c>
      <c r="BJ341" s="17" t="s">
        <v>85</v>
      </c>
      <c r="BK341" s="198">
        <f>ROUND(I341*H341,2)</f>
        <v>0</v>
      </c>
      <c r="BL341" s="17" t="s">
        <v>243</v>
      </c>
      <c r="BM341" s="197" t="s">
        <v>977</v>
      </c>
    </row>
    <row r="342" spans="1:65" s="12" customFormat="1" ht="22.9" customHeight="1">
      <c r="B342" s="171"/>
      <c r="C342" s="172"/>
      <c r="D342" s="173" t="s">
        <v>76</v>
      </c>
      <c r="E342" s="204" t="s">
        <v>978</v>
      </c>
      <c r="F342" s="204" t="s">
        <v>979</v>
      </c>
      <c r="G342" s="172"/>
      <c r="H342" s="172"/>
      <c r="I342" s="175"/>
      <c r="J342" s="205">
        <f>BK342</f>
        <v>0</v>
      </c>
      <c r="K342" s="172"/>
      <c r="L342" s="177"/>
      <c r="M342" s="178"/>
      <c r="N342" s="179"/>
      <c r="O342" s="179"/>
      <c r="P342" s="180">
        <f>SUM(P343:P350)</f>
        <v>0</v>
      </c>
      <c r="Q342" s="179"/>
      <c r="R342" s="180">
        <f>SUM(R343:R350)</f>
        <v>4.3944615000000002</v>
      </c>
      <c r="S342" s="179"/>
      <c r="T342" s="181">
        <f>SUM(T343:T350)</f>
        <v>0</v>
      </c>
      <c r="AR342" s="182" t="s">
        <v>87</v>
      </c>
      <c r="AT342" s="183" t="s">
        <v>76</v>
      </c>
      <c r="AU342" s="183" t="s">
        <v>85</v>
      </c>
      <c r="AY342" s="182" t="s">
        <v>149</v>
      </c>
      <c r="BK342" s="184">
        <f>SUM(BK343:BK350)</f>
        <v>0</v>
      </c>
    </row>
    <row r="343" spans="1:65" s="2" customFormat="1" ht="21.75" customHeight="1">
      <c r="A343" s="34"/>
      <c r="B343" s="35"/>
      <c r="C343" s="185" t="s">
        <v>980</v>
      </c>
      <c r="D343" s="185" t="s">
        <v>150</v>
      </c>
      <c r="E343" s="186" t="s">
        <v>981</v>
      </c>
      <c r="F343" s="187" t="s">
        <v>982</v>
      </c>
      <c r="G343" s="188" t="s">
        <v>225</v>
      </c>
      <c r="H343" s="189">
        <v>64.349999999999994</v>
      </c>
      <c r="I343" s="190"/>
      <c r="J343" s="191">
        <f>ROUND(I343*H343,2)</f>
        <v>0</v>
      </c>
      <c r="K343" s="192"/>
      <c r="L343" s="39"/>
      <c r="M343" s="193" t="s">
        <v>1</v>
      </c>
      <c r="N343" s="194" t="s">
        <v>42</v>
      </c>
      <c r="O343" s="71"/>
      <c r="P343" s="195">
        <f>O343*H343</f>
        <v>0</v>
      </c>
      <c r="Q343" s="195">
        <v>7.7999999999999996E-3</v>
      </c>
      <c r="R343" s="195">
        <f>Q343*H343</f>
        <v>0.50192999999999999</v>
      </c>
      <c r="S343" s="195">
        <v>0</v>
      </c>
      <c r="T343" s="196">
        <f>S343*H343</f>
        <v>0</v>
      </c>
      <c r="U343" s="34"/>
      <c r="V343" s="34"/>
      <c r="W343" s="34"/>
      <c r="X343" s="34"/>
      <c r="Y343" s="34"/>
      <c r="Z343" s="34"/>
      <c r="AA343" s="34"/>
      <c r="AB343" s="34"/>
      <c r="AC343" s="34"/>
      <c r="AD343" s="34"/>
      <c r="AE343" s="34"/>
      <c r="AR343" s="197" t="s">
        <v>243</v>
      </c>
      <c r="AT343" s="197" t="s">
        <v>150</v>
      </c>
      <c r="AU343" s="197" t="s">
        <v>87</v>
      </c>
      <c r="AY343" s="17" t="s">
        <v>149</v>
      </c>
      <c r="BE343" s="198">
        <f>IF(N343="základní",J343,0)</f>
        <v>0</v>
      </c>
      <c r="BF343" s="198">
        <f>IF(N343="snížená",J343,0)</f>
        <v>0</v>
      </c>
      <c r="BG343" s="198">
        <f>IF(N343="zákl. přenesená",J343,0)</f>
        <v>0</v>
      </c>
      <c r="BH343" s="198">
        <f>IF(N343="sníž. přenesená",J343,0)</f>
        <v>0</v>
      </c>
      <c r="BI343" s="198">
        <f>IF(N343="nulová",J343,0)</f>
        <v>0</v>
      </c>
      <c r="BJ343" s="17" t="s">
        <v>85</v>
      </c>
      <c r="BK343" s="198">
        <f>ROUND(I343*H343,2)</f>
        <v>0</v>
      </c>
      <c r="BL343" s="17" t="s">
        <v>243</v>
      </c>
      <c r="BM343" s="197" t="s">
        <v>983</v>
      </c>
    </row>
    <row r="344" spans="1:65" s="13" customFormat="1" ht="22.5">
      <c r="B344" s="206"/>
      <c r="C344" s="207"/>
      <c r="D344" s="199" t="s">
        <v>175</v>
      </c>
      <c r="E344" s="208" t="s">
        <v>1</v>
      </c>
      <c r="F344" s="209" t="s">
        <v>984</v>
      </c>
      <c r="G344" s="207"/>
      <c r="H344" s="210">
        <v>64.349999999999994</v>
      </c>
      <c r="I344" s="211"/>
      <c r="J344" s="207"/>
      <c r="K344" s="207"/>
      <c r="L344" s="212"/>
      <c r="M344" s="213"/>
      <c r="N344" s="214"/>
      <c r="O344" s="214"/>
      <c r="P344" s="214"/>
      <c r="Q344" s="214"/>
      <c r="R344" s="214"/>
      <c r="S344" s="214"/>
      <c r="T344" s="215"/>
      <c r="AT344" s="216" t="s">
        <v>175</v>
      </c>
      <c r="AU344" s="216" t="s">
        <v>87</v>
      </c>
      <c r="AV344" s="13" t="s">
        <v>87</v>
      </c>
      <c r="AW344" s="13" t="s">
        <v>34</v>
      </c>
      <c r="AX344" s="13" t="s">
        <v>85</v>
      </c>
      <c r="AY344" s="216" t="s">
        <v>149</v>
      </c>
    </row>
    <row r="345" spans="1:65" s="2" customFormat="1" ht="21.75" customHeight="1">
      <c r="A345" s="34"/>
      <c r="B345" s="35"/>
      <c r="C345" s="228" t="s">
        <v>985</v>
      </c>
      <c r="D345" s="228" t="s">
        <v>156</v>
      </c>
      <c r="E345" s="229" t="s">
        <v>986</v>
      </c>
      <c r="F345" s="230" t="s">
        <v>987</v>
      </c>
      <c r="G345" s="231" t="s">
        <v>225</v>
      </c>
      <c r="H345" s="232">
        <v>70.784999999999997</v>
      </c>
      <c r="I345" s="233"/>
      <c r="J345" s="234">
        <f>ROUND(I345*H345,2)</f>
        <v>0</v>
      </c>
      <c r="K345" s="235"/>
      <c r="L345" s="236"/>
      <c r="M345" s="237" t="s">
        <v>1</v>
      </c>
      <c r="N345" s="238" t="s">
        <v>42</v>
      </c>
      <c r="O345" s="71"/>
      <c r="P345" s="195">
        <f>O345*H345</f>
        <v>0</v>
      </c>
      <c r="Q345" s="195">
        <v>5.3999999999999999E-2</v>
      </c>
      <c r="R345" s="195">
        <f>Q345*H345</f>
        <v>3.82239</v>
      </c>
      <c r="S345" s="195">
        <v>0</v>
      </c>
      <c r="T345" s="196">
        <f>S345*H345</f>
        <v>0</v>
      </c>
      <c r="U345" s="34"/>
      <c r="V345" s="34"/>
      <c r="W345" s="34"/>
      <c r="X345" s="34"/>
      <c r="Y345" s="34"/>
      <c r="Z345" s="34"/>
      <c r="AA345" s="34"/>
      <c r="AB345" s="34"/>
      <c r="AC345" s="34"/>
      <c r="AD345" s="34"/>
      <c r="AE345" s="34"/>
      <c r="AR345" s="197" t="s">
        <v>285</v>
      </c>
      <c r="AT345" s="197" t="s">
        <v>156</v>
      </c>
      <c r="AU345" s="197" t="s">
        <v>87</v>
      </c>
      <c r="AY345" s="17" t="s">
        <v>149</v>
      </c>
      <c r="BE345" s="198">
        <f>IF(N345="základní",J345,0)</f>
        <v>0</v>
      </c>
      <c r="BF345" s="198">
        <f>IF(N345="snížená",J345,0)</f>
        <v>0</v>
      </c>
      <c r="BG345" s="198">
        <f>IF(N345="zákl. přenesená",J345,0)</f>
        <v>0</v>
      </c>
      <c r="BH345" s="198">
        <f>IF(N345="sníž. přenesená",J345,0)</f>
        <v>0</v>
      </c>
      <c r="BI345" s="198">
        <f>IF(N345="nulová",J345,0)</f>
        <v>0</v>
      </c>
      <c r="BJ345" s="17" t="s">
        <v>85</v>
      </c>
      <c r="BK345" s="198">
        <f>ROUND(I345*H345,2)</f>
        <v>0</v>
      </c>
      <c r="BL345" s="17" t="s">
        <v>243</v>
      </c>
      <c r="BM345" s="197" t="s">
        <v>988</v>
      </c>
    </row>
    <row r="346" spans="1:65" s="13" customFormat="1" ht="11.25">
      <c r="B346" s="206"/>
      <c r="C346" s="207"/>
      <c r="D346" s="199" t="s">
        <v>175</v>
      </c>
      <c r="E346" s="207"/>
      <c r="F346" s="209" t="s">
        <v>989</v>
      </c>
      <c r="G346" s="207"/>
      <c r="H346" s="210">
        <v>70.784999999999997</v>
      </c>
      <c r="I346" s="211"/>
      <c r="J346" s="207"/>
      <c r="K346" s="207"/>
      <c r="L346" s="212"/>
      <c r="M346" s="213"/>
      <c r="N346" s="214"/>
      <c r="O346" s="214"/>
      <c r="P346" s="214"/>
      <c r="Q346" s="214"/>
      <c r="R346" s="214"/>
      <c r="S346" s="214"/>
      <c r="T346" s="215"/>
      <c r="AT346" s="216" t="s">
        <v>175</v>
      </c>
      <c r="AU346" s="216" t="s">
        <v>87</v>
      </c>
      <c r="AV346" s="13" t="s">
        <v>87</v>
      </c>
      <c r="AW346" s="13" t="s">
        <v>4</v>
      </c>
      <c r="AX346" s="13" t="s">
        <v>85</v>
      </c>
      <c r="AY346" s="216" t="s">
        <v>149</v>
      </c>
    </row>
    <row r="347" spans="1:65" s="2" customFormat="1" ht="16.5" customHeight="1">
      <c r="A347" s="34"/>
      <c r="B347" s="35"/>
      <c r="C347" s="185" t="s">
        <v>990</v>
      </c>
      <c r="D347" s="185" t="s">
        <v>150</v>
      </c>
      <c r="E347" s="186" t="s">
        <v>991</v>
      </c>
      <c r="F347" s="187" t="s">
        <v>992</v>
      </c>
      <c r="G347" s="188" t="s">
        <v>225</v>
      </c>
      <c r="H347" s="189">
        <v>64.349999999999994</v>
      </c>
      <c r="I347" s="190"/>
      <c r="J347" s="191">
        <f>ROUND(I347*H347,2)</f>
        <v>0</v>
      </c>
      <c r="K347" s="192"/>
      <c r="L347" s="39"/>
      <c r="M347" s="193" t="s">
        <v>1</v>
      </c>
      <c r="N347" s="194" t="s">
        <v>42</v>
      </c>
      <c r="O347" s="71"/>
      <c r="P347" s="195">
        <f>O347*H347</f>
        <v>0</v>
      </c>
      <c r="Q347" s="195">
        <v>4.0000000000000002E-4</v>
      </c>
      <c r="R347" s="195">
        <f>Q347*H347</f>
        <v>2.5739999999999999E-2</v>
      </c>
      <c r="S347" s="195">
        <v>0</v>
      </c>
      <c r="T347" s="196">
        <f>S347*H347</f>
        <v>0</v>
      </c>
      <c r="U347" s="34"/>
      <c r="V347" s="34"/>
      <c r="W347" s="34"/>
      <c r="X347" s="34"/>
      <c r="Y347" s="34"/>
      <c r="Z347" s="34"/>
      <c r="AA347" s="34"/>
      <c r="AB347" s="34"/>
      <c r="AC347" s="34"/>
      <c r="AD347" s="34"/>
      <c r="AE347" s="34"/>
      <c r="AR347" s="197" t="s">
        <v>243</v>
      </c>
      <c r="AT347" s="197" t="s">
        <v>150</v>
      </c>
      <c r="AU347" s="197" t="s">
        <v>87</v>
      </c>
      <c r="AY347" s="17" t="s">
        <v>149</v>
      </c>
      <c r="BE347" s="198">
        <f>IF(N347="základní",J347,0)</f>
        <v>0</v>
      </c>
      <c r="BF347" s="198">
        <f>IF(N347="snížená",J347,0)</f>
        <v>0</v>
      </c>
      <c r="BG347" s="198">
        <f>IF(N347="zákl. přenesená",J347,0)</f>
        <v>0</v>
      </c>
      <c r="BH347" s="198">
        <f>IF(N347="sníž. přenesená",J347,0)</f>
        <v>0</v>
      </c>
      <c r="BI347" s="198">
        <f>IF(N347="nulová",J347,0)</f>
        <v>0</v>
      </c>
      <c r="BJ347" s="17" t="s">
        <v>85</v>
      </c>
      <c r="BK347" s="198">
        <f>ROUND(I347*H347,2)</f>
        <v>0</v>
      </c>
      <c r="BL347" s="17" t="s">
        <v>243</v>
      </c>
      <c r="BM347" s="197" t="s">
        <v>993</v>
      </c>
    </row>
    <row r="348" spans="1:65" s="2" customFormat="1" ht="16.5" customHeight="1">
      <c r="A348" s="34"/>
      <c r="B348" s="35"/>
      <c r="C348" s="185" t="s">
        <v>994</v>
      </c>
      <c r="D348" s="185" t="s">
        <v>150</v>
      </c>
      <c r="E348" s="186" t="s">
        <v>995</v>
      </c>
      <c r="F348" s="187" t="s">
        <v>996</v>
      </c>
      <c r="G348" s="188" t="s">
        <v>202</v>
      </c>
      <c r="H348" s="189">
        <v>128.69999999999999</v>
      </c>
      <c r="I348" s="190"/>
      <c r="J348" s="191">
        <f>ROUND(I348*H348,2)</f>
        <v>0</v>
      </c>
      <c r="K348" s="192"/>
      <c r="L348" s="39"/>
      <c r="M348" s="193" t="s">
        <v>1</v>
      </c>
      <c r="N348" s="194" t="s">
        <v>42</v>
      </c>
      <c r="O348" s="71"/>
      <c r="P348" s="195">
        <f>O348*H348</f>
        <v>0</v>
      </c>
      <c r="Q348" s="195">
        <v>2.3000000000000001E-4</v>
      </c>
      <c r="R348" s="195">
        <f>Q348*H348</f>
        <v>2.9600999999999999E-2</v>
      </c>
      <c r="S348" s="195">
        <v>0</v>
      </c>
      <c r="T348" s="196">
        <f>S348*H348</f>
        <v>0</v>
      </c>
      <c r="U348" s="34"/>
      <c r="V348" s="34"/>
      <c r="W348" s="34"/>
      <c r="X348" s="34"/>
      <c r="Y348" s="34"/>
      <c r="Z348" s="34"/>
      <c r="AA348" s="34"/>
      <c r="AB348" s="34"/>
      <c r="AC348" s="34"/>
      <c r="AD348" s="34"/>
      <c r="AE348" s="34"/>
      <c r="AR348" s="197" t="s">
        <v>243</v>
      </c>
      <c r="AT348" s="197" t="s">
        <v>150</v>
      </c>
      <c r="AU348" s="197" t="s">
        <v>87</v>
      </c>
      <c r="AY348" s="17" t="s">
        <v>149</v>
      </c>
      <c r="BE348" s="198">
        <f>IF(N348="základní",J348,0)</f>
        <v>0</v>
      </c>
      <c r="BF348" s="198">
        <f>IF(N348="snížená",J348,0)</f>
        <v>0</v>
      </c>
      <c r="BG348" s="198">
        <f>IF(N348="zákl. přenesená",J348,0)</f>
        <v>0</v>
      </c>
      <c r="BH348" s="198">
        <f>IF(N348="sníž. přenesená",J348,0)</f>
        <v>0</v>
      </c>
      <c r="BI348" s="198">
        <f>IF(N348="nulová",J348,0)</f>
        <v>0</v>
      </c>
      <c r="BJ348" s="17" t="s">
        <v>85</v>
      </c>
      <c r="BK348" s="198">
        <f>ROUND(I348*H348,2)</f>
        <v>0</v>
      </c>
      <c r="BL348" s="17" t="s">
        <v>243</v>
      </c>
      <c r="BM348" s="197" t="s">
        <v>997</v>
      </c>
    </row>
    <row r="349" spans="1:65" s="2" customFormat="1" ht="21.75" customHeight="1">
      <c r="A349" s="34"/>
      <c r="B349" s="35"/>
      <c r="C349" s="185" t="s">
        <v>998</v>
      </c>
      <c r="D349" s="185" t="s">
        <v>150</v>
      </c>
      <c r="E349" s="186" t="s">
        <v>999</v>
      </c>
      <c r="F349" s="187" t="s">
        <v>1000</v>
      </c>
      <c r="G349" s="188" t="s">
        <v>225</v>
      </c>
      <c r="H349" s="189">
        <v>64.349999999999994</v>
      </c>
      <c r="I349" s="190"/>
      <c r="J349" s="191">
        <f>ROUND(I349*H349,2)</f>
        <v>0</v>
      </c>
      <c r="K349" s="192"/>
      <c r="L349" s="39"/>
      <c r="M349" s="193" t="s">
        <v>1</v>
      </c>
      <c r="N349" s="194" t="s">
        <v>42</v>
      </c>
      <c r="O349" s="71"/>
      <c r="P349" s="195">
        <f>O349*H349</f>
        <v>0</v>
      </c>
      <c r="Q349" s="195">
        <v>2.3000000000000001E-4</v>
      </c>
      <c r="R349" s="195">
        <f>Q349*H349</f>
        <v>1.4800499999999999E-2</v>
      </c>
      <c r="S349" s="195">
        <v>0</v>
      </c>
      <c r="T349" s="196">
        <f>S349*H349</f>
        <v>0</v>
      </c>
      <c r="U349" s="34"/>
      <c r="V349" s="34"/>
      <c r="W349" s="34"/>
      <c r="X349" s="34"/>
      <c r="Y349" s="34"/>
      <c r="Z349" s="34"/>
      <c r="AA349" s="34"/>
      <c r="AB349" s="34"/>
      <c r="AC349" s="34"/>
      <c r="AD349" s="34"/>
      <c r="AE349" s="34"/>
      <c r="AR349" s="197" t="s">
        <v>243</v>
      </c>
      <c r="AT349" s="197" t="s">
        <v>150</v>
      </c>
      <c r="AU349" s="197" t="s">
        <v>87</v>
      </c>
      <c r="AY349" s="17" t="s">
        <v>149</v>
      </c>
      <c r="BE349" s="198">
        <f>IF(N349="základní",J349,0)</f>
        <v>0</v>
      </c>
      <c r="BF349" s="198">
        <f>IF(N349="snížená",J349,0)</f>
        <v>0</v>
      </c>
      <c r="BG349" s="198">
        <f>IF(N349="zákl. přenesená",J349,0)</f>
        <v>0</v>
      </c>
      <c r="BH349" s="198">
        <f>IF(N349="sníž. přenesená",J349,0)</f>
        <v>0</v>
      </c>
      <c r="BI349" s="198">
        <f>IF(N349="nulová",J349,0)</f>
        <v>0</v>
      </c>
      <c r="BJ349" s="17" t="s">
        <v>85</v>
      </c>
      <c r="BK349" s="198">
        <f>ROUND(I349*H349,2)</f>
        <v>0</v>
      </c>
      <c r="BL349" s="17" t="s">
        <v>243</v>
      </c>
      <c r="BM349" s="197" t="s">
        <v>1001</v>
      </c>
    </row>
    <row r="350" spans="1:65" s="2" customFormat="1" ht="21.75" customHeight="1">
      <c r="A350" s="34"/>
      <c r="B350" s="35"/>
      <c r="C350" s="185" t="s">
        <v>1002</v>
      </c>
      <c r="D350" s="185" t="s">
        <v>150</v>
      </c>
      <c r="E350" s="186" t="s">
        <v>1003</v>
      </c>
      <c r="F350" s="187" t="s">
        <v>1004</v>
      </c>
      <c r="G350" s="188" t="s">
        <v>378</v>
      </c>
      <c r="H350" s="239"/>
      <c r="I350" s="190"/>
      <c r="J350" s="191">
        <f>ROUND(I350*H350,2)</f>
        <v>0</v>
      </c>
      <c r="K350" s="192"/>
      <c r="L350" s="39"/>
      <c r="M350" s="193" t="s">
        <v>1</v>
      </c>
      <c r="N350" s="194" t="s">
        <v>42</v>
      </c>
      <c r="O350" s="71"/>
      <c r="P350" s="195">
        <f>O350*H350</f>
        <v>0</v>
      </c>
      <c r="Q350" s="195">
        <v>0</v>
      </c>
      <c r="R350" s="195">
        <f>Q350*H350</f>
        <v>0</v>
      </c>
      <c r="S350" s="195">
        <v>0</v>
      </c>
      <c r="T350" s="196">
        <f>S350*H350</f>
        <v>0</v>
      </c>
      <c r="U350" s="34"/>
      <c r="V350" s="34"/>
      <c r="W350" s="34"/>
      <c r="X350" s="34"/>
      <c r="Y350" s="34"/>
      <c r="Z350" s="34"/>
      <c r="AA350" s="34"/>
      <c r="AB350" s="34"/>
      <c r="AC350" s="34"/>
      <c r="AD350" s="34"/>
      <c r="AE350" s="34"/>
      <c r="AR350" s="197" t="s">
        <v>243</v>
      </c>
      <c r="AT350" s="197" t="s">
        <v>150</v>
      </c>
      <c r="AU350" s="197" t="s">
        <v>87</v>
      </c>
      <c r="AY350" s="17" t="s">
        <v>149</v>
      </c>
      <c r="BE350" s="198">
        <f>IF(N350="základní",J350,0)</f>
        <v>0</v>
      </c>
      <c r="BF350" s="198">
        <f>IF(N350="snížená",J350,0)</f>
        <v>0</v>
      </c>
      <c r="BG350" s="198">
        <f>IF(N350="zákl. přenesená",J350,0)</f>
        <v>0</v>
      </c>
      <c r="BH350" s="198">
        <f>IF(N350="sníž. přenesená",J350,0)</f>
        <v>0</v>
      </c>
      <c r="BI350" s="198">
        <f>IF(N350="nulová",J350,0)</f>
        <v>0</v>
      </c>
      <c r="BJ350" s="17" t="s">
        <v>85</v>
      </c>
      <c r="BK350" s="198">
        <f>ROUND(I350*H350,2)</f>
        <v>0</v>
      </c>
      <c r="BL350" s="17" t="s">
        <v>243</v>
      </c>
      <c r="BM350" s="197" t="s">
        <v>1005</v>
      </c>
    </row>
    <row r="351" spans="1:65" s="12" customFormat="1" ht="22.9" customHeight="1">
      <c r="B351" s="171"/>
      <c r="C351" s="172"/>
      <c r="D351" s="173" t="s">
        <v>76</v>
      </c>
      <c r="E351" s="204" t="s">
        <v>556</v>
      </c>
      <c r="F351" s="204" t="s">
        <v>1006</v>
      </c>
      <c r="G351" s="172"/>
      <c r="H351" s="172"/>
      <c r="I351" s="175"/>
      <c r="J351" s="205">
        <f>BK351</f>
        <v>0</v>
      </c>
      <c r="K351" s="172"/>
      <c r="L351" s="177"/>
      <c r="M351" s="178"/>
      <c r="N351" s="179"/>
      <c r="O351" s="179"/>
      <c r="P351" s="180">
        <f>SUM(P352:P360)</f>
        <v>0</v>
      </c>
      <c r="Q351" s="179"/>
      <c r="R351" s="180">
        <f>SUM(R352:R360)</f>
        <v>1.0331249999999998</v>
      </c>
      <c r="S351" s="179"/>
      <c r="T351" s="181">
        <f>SUM(T352:T360)</f>
        <v>0</v>
      </c>
      <c r="AR351" s="182" t="s">
        <v>87</v>
      </c>
      <c r="AT351" s="183" t="s">
        <v>76</v>
      </c>
      <c r="AU351" s="183" t="s">
        <v>85</v>
      </c>
      <c r="AY351" s="182" t="s">
        <v>149</v>
      </c>
      <c r="BK351" s="184">
        <f>SUM(BK352:BK360)</f>
        <v>0</v>
      </c>
    </row>
    <row r="352" spans="1:65" s="2" customFormat="1" ht="21.75" customHeight="1">
      <c r="A352" s="34"/>
      <c r="B352" s="35"/>
      <c r="C352" s="185" t="s">
        <v>1007</v>
      </c>
      <c r="D352" s="185" t="s">
        <v>150</v>
      </c>
      <c r="E352" s="186" t="s">
        <v>1008</v>
      </c>
      <c r="F352" s="187" t="s">
        <v>1009</v>
      </c>
      <c r="G352" s="188" t="s">
        <v>225</v>
      </c>
      <c r="H352" s="189">
        <v>1105.25</v>
      </c>
      <c r="I352" s="190"/>
      <c r="J352" s="191">
        <f>ROUND(I352*H352,2)</f>
        <v>0</v>
      </c>
      <c r="K352" s="192"/>
      <c r="L352" s="39"/>
      <c r="M352" s="193" t="s">
        <v>1</v>
      </c>
      <c r="N352" s="194" t="s">
        <v>42</v>
      </c>
      <c r="O352" s="71"/>
      <c r="P352" s="195">
        <f>O352*H352</f>
        <v>0</v>
      </c>
      <c r="Q352" s="195">
        <v>1.1E-4</v>
      </c>
      <c r="R352" s="195">
        <f>Q352*H352</f>
        <v>0.12157750000000001</v>
      </c>
      <c r="S352" s="195">
        <v>0</v>
      </c>
      <c r="T352" s="196">
        <f>S352*H352</f>
        <v>0</v>
      </c>
      <c r="U352" s="34"/>
      <c r="V352" s="34"/>
      <c r="W352" s="34"/>
      <c r="X352" s="34"/>
      <c r="Y352" s="34"/>
      <c r="Z352" s="34"/>
      <c r="AA352" s="34"/>
      <c r="AB352" s="34"/>
      <c r="AC352" s="34"/>
      <c r="AD352" s="34"/>
      <c r="AE352" s="34"/>
      <c r="AR352" s="197" t="s">
        <v>243</v>
      </c>
      <c r="AT352" s="197" t="s">
        <v>150</v>
      </c>
      <c r="AU352" s="197" t="s">
        <v>87</v>
      </c>
      <c r="AY352" s="17" t="s">
        <v>149</v>
      </c>
      <c r="BE352" s="198">
        <f>IF(N352="základní",J352,0)</f>
        <v>0</v>
      </c>
      <c r="BF352" s="198">
        <f>IF(N352="snížená",J352,0)</f>
        <v>0</v>
      </c>
      <c r="BG352" s="198">
        <f>IF(N352="zákl. přenesená",J352,0)</f>
        <v>0</v>
      </c>
      <c r="BH352" s="198">
        <f>IF(N352="sníž. přenesená",J352,0)</f>
        <v>0</v>
      </c>
      <c r="BI352" s="198">
        <f>IF(N352="nulová",J352,0)</f>
        <v>0</v>
      </c>
      <c r="BJ352" s="17" t="s">
        <v>85</v>
      </c>
      <c r="BK352" s="198">
        <f>ROUND(I352*H352,2)</f>
        <v>0</v>
      </c>
      <c r="BL352" s="17" t="s">
        <v>243</v>
      </c>
      <c r="BM352" s="197" t="s">
        <v>1010</v>
      </c>
    </row>
    <row r="353" spans="1:65" s="2" customFormat="1" ht="21.75" customHeight="1">
      <c r="A353" s="34"/>
      <c r="B353" s="35"/>
      <c r="C353" s="185" t="s">
        <v>1011</v>
      </c>
      <c r="D353" s="185" t="s">
        <v>150</v>
      </c>
      <c r="E353" s="186" t="s">
        <v>1012</v>
      </c>
      <c r="F353" s="187" t="s">
        <v>1013</v>
      </c>
      <c r="G353" s="188" t="s">
        <v>225</v>
      </c>
      <c r="H353" s="189">
        <v>1105.25</v>
      </c>
      <c r="I353" s="190"/>
      <c r="J353" s="191">
        <f>ROUND(I353*H353,2)</f>
        <v>0</v>
      </c>
      <c r="K353" s="192"/>
      <c r="L353" s="39"/>
      <c r="M353" s="193" t="s">
        <v>1</v>
      </c>
      <c r="N353" s="194" t="s">
        <v>42</v>
      </c>
      <c r="O353" s="71"/>
      <c r="P353" s="195">
        <f>O353*H353</f>
        <v>0</v>
      </c>
      <c r="Q353" s="195">
        <v>7.2000000000000005E-4</v>
      </c>
      <c r="R353" s="195">
        <f>Q353*H353</f>
        <v>0.79578000000000004</v>
      </c>
      <c r="S353" s="195">
        <v>0</v>
      </c>
      <c r="T353" s="196">
        <f>S353*H353</f>
        <v>0</v>
      </c>
      <c r="U353" s="34"/>
      <c r="V353" s="34"/>
      <c r="W353" s="34"/>
      <c r="X353" s="34"/>
      <c r="Y353" s="34"/>
      <c r="Z353" s="34"/>
      <c r="AA353" s="34"/>
      <c r="AB353" s="34"/>
      <c r="AC353" s="34"/>
      <c r="AD353" s="34"/>
      <c r="AE353" s="34"/>
      <c r="AR353" s="197" t="s">
        <v>243</v>
      </c>
      <c r="AT353" s="197" t="s">
        <v>150</v>
      </c>
      <c r="AU353" s="197" t="s">
        <v>87</v>
      </c>
      <c r="AY353" s="17" t="s">
        <v>149</v>
      </c>
      <c r="BE353" s="198">
        <f>IF(N353="základní",J353,0)</f>
        <v>0</v>
      </c>
      <c r="BF353" s="198">
        <f>IF(N353="snížená",J353,0)</f>
        <v>0</v>
      </c>
      <c r="BG353" s="198">
        <f>IF(N353="zákl. přenesená",J353,0)</f>
        <v>0</v>
      </c>
      <c r="BH353" s="198">
        <f>IF(N353="sníž. přenesená",J353,0)</f>
        <v>0</v>
      </c>
      <c r="BI353" s="198">
        <f>IF(N353="nulová",J353,0)</f>
        <v>0</v>
      </c>
      <c r="BJ353" s="17" t="s">
        <v>85</v>
      </c>
      <c r="BK353" s="198">
        <f>ROUND(I353*H353,2)</f>
        <v>0</v>
      </c>
      <c r="BL353" s="17" t="s">
        <v>243</v>
      </c>
      <c r="BM353" s="197" t="s">
        <v>1014</v>
      </c>
    </row>
    <row r="354" spans="1:65" s="2" customFormat="1" ht="68.25">
      <c r="A354" s="34"/>
      <c r="B354" s="35"/>
      <c r="C354" s="36"/>
      <c r="D354" s="199" t="s">
        <v>154</v>
      </c>
      <c r="E354" s="36"/>
      <c r="F354" s="200" t="s">
        <v>1015</v>
      </c>
      <c r="G354" s="36"/>
      <c r="H354" s="36"/>
      <c r="I354" s="201"/>
      <c r="J354" s="36"/>
      <c r="K354" s="36"/>
      <c r="L354" s="39"/>
      <c r="M354" s="202"/>
      <c r="N354" s="203"/>
      <c r="O354" s="71"/>
      <c r="P354" s="71"/>
      <c r="Q354" s="71"/>
      <c r="R354" s="71"/>
      <c r="S354" s="71"/>
      <c r="T354" s="72"/>
      <c r="U354" s="34"/>
      <c r="V354" s="34"/>
      <c r="W354" s="34"/>
      <c r="X354" s="34"/>
      <c r="Y354" s="34"/>
      <c r="Z354" s="34"/>
      <c r="AA354" s="34"/>
      <c r="AB354" s="34"/>
      <c r="AC354" s="34"/>
      <c r="AD354" s="34"/>
      <c r="AE354" s="34"/>
      <c r="AT354" s="17" t="s">
        <v>154</v>
      </c>
      <c r="AU354" s="17" t="s">
        <v>87</v>
      </c>
    </row>
    <row r="355" spans="1:65" s="2" customFormat="1" ht="21.75" customHeight="1">
      <c r="A355" s="34"/>
      <c r="B355" s="35"/>
      <c r="C355" s="185" t="s">
        <v>1016</v>
      </c>
      <c r="D355" s="185" t="s">
        <v>150</v>
      </c>
      <c r="E355" s="186" t="s">
        <v>1017</v>
      </c>
      <c r="F355" s="187" t="s">
        <v>1018</v>
      </c>
      <c r="G355" s="188" t="s">
        <v>225</v>
      </c>
      <c r="H355" s="189">
        <v>1105.25</v>
      </c>
      <c r="I355" s="190"/>
      <c r="J355" s="191">
        <f>ROUND(I355*H355,2)</f>
        <v>0</v>
      </c>
      <c r="K355" s="192"/>
      <c r="L355" s="39"/>
      <c r="M355" s="193" t="s">
        <v>1</v>
      </c>
      <c r="N355" s="194" t="s">
        <v>42</v>
      </c>
      <c r="O355" s="71"/>
      <c r="P355" s="195">
        <f>O355*H355</f>
        <v>0</v>
      </c>
      <c r="Q355" s="195">
        <v>4.0000000000000003E-5</v>
      </c>
      <c r="R355" s="195">
        <f>Q355*H355</f>
        <v>4.4210000000000006E-2</v>
      </c>
      <c r="S355" s="195">
        <v>0</v>
      </c>
      <c r="T355" s="196">
        <f>S355*H355</f>
        <v>0</v>
      </c>
      <c r="U355" s="34"/>
      <c r="V355" s="34"/>
      <c r="W355" s="34"/>
      <c r="X355" s="34"/>
      <c r="Y355" s="34"/>
      <c r="Z355" s="34"/>
      <c r="AA355" s="34"/>
      <c r="AB355" s="34"/>
      <c r="AC355" s="34"/>
      <c r="AD355" s="34"/>
      <c r="AE355" s="34"/>
      <c r="AR355" s="197" t="s">
        <v>243</v>
      </c>
      <c r="AT355" s="197" t="s">
        <v>150</v>
      </c>
      <c r="AU355" s="197" t="s">
        <v>87</v>
      </c>
      <c r="AY355" s="17" t="s">
        <v>149</v>
      </c>
      <c r="BE355" s="198">
        <f>IF(N355="základní",J355,0)</f>
        <v>0</v>
      </c>
      <c r="BF355" s="198">
        <f>IF(N355="snížená",J355,0)</f>
        <v>0</v>
      </c>
      <c r="BG355" s="198">
        <f>IF(N355="zákl. přenesená",J355,0)</f>
        <v>0</v>
      </c>
      <c r="BH355" s="198">
        <f>IF(N355="sníž. přenesená",J355,0)</f>
        <v>0</v>
      </c>
      <c r="BI355" s="198">
        <f>IF(N355="nulová",J355,0)</f>
        <v>0</v>
      </c>
      <c r="BJ355" s="17" t="s">
        <v>85</v>
      </c>
      <c r="BK355" s="198">
        <f>ROUND(I355*H355,2)</f>
        <v>0</v>
      </c>
      <c r="BL355" s="17" t="s">
        <v>243</v>
      </c>
      <c r="BM355" s="197" t="s">
        <v>1019</v>
      </c>
    </row>
    <row r="356" spans="1:65" s="2" customFormat="1" ht="21.75" customHeight="1">
      <c r="A356" s="34"/>
      <c r="B356" s="35"/>
      <c r="C356" s="185" t="s">
        <v>1020</v>
      </c>
      <c r="D356" s="185" t="s">
        <v>150</v>
      </c>
      <c r="E356" s="186" t="s">
        <v>1021</v>
      </c>
      <c r="F356" s="187" t="s">
        <v>1022</v>
      </c>
      <c r="G356" s="188" t="s">
        <v>225</v>
      </c>
      <c r="H356" s="189">
        <v>1105.25</v>
      </c>
      <c r="I356" s="190"/>
      <c r="J356" s="191">
        <f>ROUND(I356*H356,2)</f>
        <v>0</v>
      </c>
      <c r="K356" s="192"/>
      <c r="L356" s="39"/>
      <c r="M356" s="193" t="s">
        <v>1</v>
      </c>
      <c r="N356" s="194" t="s">
        <v>42</v>
      </c>
      <c r="O356" s="71"/>
      <c r="P356" s="195">
        <f>O356*H356</f>
        <v>0</v>
      </c>
      <c r="Q356" s="195">
        <v>0</v>
      </c>
      <c r="R356" s="195">
        <f>Q356*H356</f>
        <v>0</v>
      </c>
      <c r="S356" s="195">
        <v>0</v>
      </c>
      <c r="T356" s="196">
        <f>S356*H356</f>
        <v>0</v>
      </c>
      <c r="U356" s="34"/>
      <c r="V356" s="34"/>
      <c r="W356" s="34"/>
      <c r="X356" s="34"/>
      <c r="Y356" s="34"/>
      <c r="Z356" s="34"/>
      <c r="AA356" s="34"/>
      <c r="AB356" s="34"/>
      <c r="AC356" s="34"/>
      <c r="AD356" s="34"/>
      <c r="AE356" s="34"/>
      <c r="AR356" s="197" t="s">
        <v>243</v>
      </c>
      <c r="AT356" s="197" t="s">
        <v>150</v>
      </c>
      <c r="AU356" s="197" t="s">
        <v>87</v>
      </c>
      <c r="AY356" s="17" t="s">
        <v>149</v>
      </c>
      <c r="BE356" s="198">
        <f>IF(N356="základní",J356,0)</f>
        <v>0</v>
      </c>
      <c r="BF356" s="198">
        <f>IF(N356="snížená",J356,0)</f>
        <v>0</v>
      </c>
      <c r="BG356" s="198">
        <f>IF(N356="zákl. přenesená",J356,0)</f>
        <v>0</v>
      </c>
      <c r="BH356" s="198">
        <f>IF(N356="sníž. přenesená",J356,0)</f>
        <v>0</v>
      </c>
      <c r="BI356" s="198">
        <f>IF(N356="nulová",J356,0)</f>
        <v>0</v>
      </c>
      <c r="BJ356" s="17" t="s">
        <v>85</v>
      </c>
      <c r="BK356" s="198">
        <f>ROUND(I356*H356,2)</f>
        <v>0</v>
      </c>
      <c r="BL356" s="17" t="s">
        <v>243</v>
      </c>
      <c r="BM356" s="197" t="s">
        <v>1023</v>
      </c>
    </row>
    <row r="357" spans="1:65" s="2" customFormat="1" ht="33" customHeight="1">
      <c r="A357" s="34"/>
      <c r="B357" s="35"/>
      <c r="C357" s="185" t="s">
        <v>1024</v>
      </c>
      <c r="D357" s="185" t="s">
        <v>150</v>
      </c>
      <c r="E357" s="186" t="s">
        <v>1025</v>
      </c>
      <c r="F357" s="187" t="s">
        <v>1026</v>
      </c>
      <c r="G357" s="188" t="s">
        <v>225</v>
      </c>
      <c r="H357" s="189">
        <v>1105.25</v>
      </c>
      <c r="I357" s="190"/>
      <c r="J357" s="191">
        <f>ROUND(I357*H357,2)</f>
        <v>0</v>
      </c>
      <c r="K357" s="192"/>
      <c r="L357" s="39"/>
      <c r="M357" s="193" t="s">
        <v>1</v>
      </c>
      <c r="N357" s="194" t="s">
        <v>42</v>
      </c>
      <c r="O357" s="71"/>
      <c r="P357" s="195">
        <f>O357*H357</f>
        <v>0</v>
      </c>
      <c r="Q357" s="195">
        <v>3.0000000000000001E-5</v>
      </c>
      <c r="R357" s="195">
        <f>Q357*H357</f>
        <v>3.3157499999999999E-2</v>
      </c>
      <c r="S357" s="195">
        <v>0</v>
      </c>
      <c r="T357" s="196">
        <f>S357*H357</f>
        <v>0</v>
      </c>
      <c r="U357" s="34"/>
      <c r="V357" s="34"/>
      <c r="W357" s="34"/>
      <c r="X357" s="34"/>
      <c r="Y357" s="34"/>
      <c r="Z357" s="34"/>
      <c r="AA357" s="34"/>
      <c r="AB357" s="34"/>
      <c r="AC357" s="34"/>
      <c r="AD357" s="34"/>
      <c r="AE357" s="34"/>
      <c r="AR357" s="197" t="s">
        <v>243</v>
      </c>
      <c r="AT357" s="197" t="s">
        <v>150</v>
      </c>
      <c r="AU357" s="197" t="s">
        <v>87</v>
      </c>
      <c r="AY357" s="17" t="s">
        <v>149</v>
      </c>
      <c r="BE357" s="198">
        <f>IF(N357="základní",J357,0)</f>
        <v>0</v>
      </c>
      <c r="BF357" s="198">
        <f>IF(N357="snížená",J357,0)</f>
        <v>0</v>
      </c>
      <c r="BG357" s="198">
        <f>IF(N357="zákl. přenesená",J357,0)</f>
        <v>0</v>
      </c>
      <c r="BH357" s="198">
        <f>IF(N357="sníž. přenesená",J357,0)</f>
        <v>0</v>
      </c>
      <c r="BI357" s="198">
        <f>IF(N357="nulová",J357,0)</f>
        <v>0</v>
      </c>
      <c r="BJ357" s="17" t="s">
        <v>85</v>
      </c>
      <c r="BK357" s="198">
        <f>ROUND(I357*H357,2)</f>
        <v>0</v>
      </c>
      <c r="BL357" s="17" t="s">
        <v>243</v>
      </c>
      <c r="BM357" s="197" t="s">
        <v>1027</v>
      </c>
    </row>
    <row r="358" spans="1:65" s="2" customFormat="1" ht="21.75" customHeight="1">
      <c r="A358" s="34"/>
      <c r="B358" s="35"/>
      <c r="C358" s="185" t="s">
        <v>1028</v>
      </c>
      <c r="D358" s="185" t="s">
        <v>150</v>
      </c>
      <c r="E358" s="186" t="s">
        <v>587</v>
      </c>
      <c r="F358" s="187" t="s">
        <v>1029</v>
      </c>
      <c r="G358" s="188" t="s">
        <v>225</v>
      </c>
      <c r="H358" s="189">
        <v>40</v>
      </c>
      <c r="I358" s="190"/>
      <c r="J358" s="191">
        <f>ROUND(I358*H358,2)</f>
        <v>0</v>
      </c>
      <c r="K358" s="192"/>
      <c r="L358" s="39"/>
      <c r="M358" s="193" t="s">
        <v>1</v>
      </c>
      <c r="N358" s="194" t="s">
        <v>42</v>
      </c>
      <c r="O358" s="71"/>
      <c r="P358" s="195">
        <f>O358*H358</f>
        <v>0</v>
      </c>
      <c r="Q358" s="195">
        <v>2.9999999999999997E-4</v>
      </c>
      <c r="R358" s="195">
        <f>Q358*H358</f>
        <v>1.1999999999999999E-2</v>
      </c>
      <c r="S358" s="195">
        <v>0</v>
      </c>
      <c r="T358" s="196">
        <f>S358*H358</f>
        <v>0</v>
      </c>
      <c r="U358" s="34"/>
      <c r="V358" s="34"/>
      <c r="W358" s="34"/>
      <c r="X358" s="34"/>
      <c r="Y358" s="34"/>
      <c r="Z358" s="34"/>
      <c r="AA358" s="34"/>
      <c r="AB358" s="34"/>
      <c r="AC358" s="34"/>
      <c r="AD358" s="34"/>
      <c r="AE358" s="34"/>
      <c r="AR358" s="197" t="s">
        <v>243</v>
      </c>
      <c r="AT358" s="197" t="s">
        <v>150</v>
      </c>
      <c r="AU358" s="197" t="s">
        <v>87</v>
      </c>
      <c r="AY358" s="17" t="s">
        <v>149</v>
      </c>
      <c r="BE358" s="198">
        <f>IF(N358="základní",J358,0)</f>
        <v>0</v>
      </c>
      <c r="BF358" s="198">
        <f>IF(N358="snížená",J358,0)</f>
        <v>0</v>
      </c>
      <c r="BG358" s="198">
        <f>IF(N358="zákl. přenesená",J358,0)</f>
        <v>0</v>
      </c>
      <c r="BH358" s="198">
        <f>IF(N358="sníž. přenesená",J358,0)</f>
        <v>0</v>
      </c>
      <c r="BI358" s="198">
        <f>IF(N358="nulová",J358,0)</f>
        <v>0</v>
      </c>
      <c r="BJ358" s="17" t="s">
        <v>85</v>
      </c>
      <c r="BK358" s="198">
        <f>ROUND(I358*H358,2)</f>
        <v>0</v>
      </c>
      <c r="BL358" s="17" t="s">
        <v>243</v>
      </c>
      <c r="BM358" s="197" t="s">
        <v>1030</v>
      </c>
    </row>
    <row r="359" spans="1:65" s="13" customFormat="1" ht="22.5">
      <c r="B359" s="206"/>
      <c r="C359" s="207"/>
      <c r="D359" s="199" t="s">
        <v>175</v>
      </c>
      <c r="E359" s="208" t="s">
        <v>1</v>
      </c>
      <c r="F359" s="209" t="s">
        <v>1031</v>
      </c>
      <c r="G359" s="207"/>
      <c r="H359" s="210">
        <v>40</v>
      </c>
      <c r="I359" s="211"/>
      <c r="J359" s="207"/>
      <c r="K359" s="207"/>
      <c r="L359" s="212"/>
      <c r="M359" s="213"/>
      <c r="N359" s="214"/>
      <c r="O359" s="214"/>
      <c r="P359" s="214"/>
      <c r="Q359" s="214"/>
      <c r="R359" s="214"/>
      <c r="S359" s="214"/>
      <c r="T359" s="215"/>
      <c r="AT359" s="216" t="s">
        <v>175</v>
      </c>
      <c r="AU359" s="216" t="s">
        <v>87</v>
      </c>
      <c r="AV359" s="13" t="s">
        <v>87</v>
      </c>
      <c r="AW359" s="13" t="s">
        <v>34</v>
      </c>
      <c r="AX359" s="13" t="s">
        <v>85</v>
      </c>
      <c r="AY359" s="216" t="s">
        <v>149</v>
      </c>
    </row>
    <row r="360" spans="1:65" s="2" customFormat="1" ht="21.75" customHeight="1">
      <c r="A360" s="34"/>
      <c r="B360" s="35"/>
      <c r="C360" s="185" t="s">
        <v>1032</v>
      </c>
      <c r="D360" s="185" t="s">
        <v>150</v>
      </c>
      <c r="E360" s="186" t="s">
        <v>1033</v>
      </c>
      <c r="F360" s="187" t="s">
        <v>1034</v>
      </c>
      <c r="G360" s="188" t="s">
        <v>225</v>
      </c>
      <c r="H360" s="189">
        <v>40</v>
      </c>
      <c r="I360" s="190"/>
      <c r="J360" s="191">
        <f>ROUND(I360*H360,2)</f>
        <v>0</v>
      </c>
      <c r="K360" s="192"/>
      <c r="L360" s="39"/>
      <c r="M360" s="193" t="s">
        <v>1</v>
      </c>
      <c r="N360" s="194" t="s">
        <v>42</v>
      </c>
      <c r="O360" s="71"/>
      <c r="P360" s="195">
        <f>O360*H360</f>
        <v>0</v>
      </c>
      <c r="Q360" s="195">
        <v>6.6E-4</v>
      </c>
      <c r="R360" s="195">
        <f>Q360*H360</f>
        <v>2.64E-2</v>
      </c>
      <c r="S360" s="195">
        <v>0</v>
      </c>
      <c r="T360" s="196">
        <f>S360*H360</f>
        <v>0</v>
      </c>
      <c r="U360" s="34"/>
      <c r="V360" s="34"/>
      <c r="W360" s="34"/>
      <c r="X360" s="34"/>
      <c r="Y360" s="34"/>
      <c r="Z360" s="34"/>
      <c r="AA360" s="34"/>
      <c r="AB360" s="34"/>
      <c r="AC360" s="34"/>
      <c r="AD360" s="34"/>
      <c r="AE360" s="34"/>
      <c r="AR360" s="197" t="s">
        <v>243</v>
      </c>
      <c r="AT360" s="197" t="s">
        <v>150</v>
      </c>
      <c r="AU360" s="197" t="s">
        <v>87</v>
      </c>
      <c r="AY360" s="17" t="s">
        <v>149</v>
      </c>
      <c r="BE360" s="198">
        <f>IF(N360="základní",J360,0)</f>
        <v>0</v>
      </c>
      <c r="BF360" s="198">
        <f>IF(N360="snížená",J360,0)</f>
        <v>0</v>
      </c>
      <c r="BG360" s="198">
        <f>IF(N360="zákl. přenesená",J360,0)</f>
        <v>0</v>
      </c>
      <c r="BH360" s="198">
        <f>IF(N360="sníž. přenesená",J360,0)</f>
        <v>0</v>
      </c>
      <c r="BI360" s="198">
        <f>IF(N360="nulová",J360,0)</f>
        <v>0</v>
      </c>
      <c r="BJ360" s="17" t="s">
        <v>85</v>
      </c>
      <c r="BK360" s="198">
        <f>ROUND(I360*H360,2)</f>
        <v>0</v>
      </c>
      <c r="BL360" s="17" t="s">
        <v>243</v>
      </c>
      <c r="BM360" s="197" t="s">
        <v>1035</v>
      </c>
    </row>
    <row r="361" spans="1:65" s="12" customFormat="1" ht="22.9" customHeight="1">
      <c r="B361" s="171"/>
      <c r="C361" s="172"/>
      <c r="D361" s="173" t="s">
        <v>76</v>
      </c>
      <c r="E361" s="204" t="s">
        <v>1036</v>
      </c>
      <c r="F361" s="204" t="s">
        <v>1037</v>
      </c>
      <c r="G361" s="172"/>
      <c r="H361" s="172"/>
      <c r="I361" s="175"/>
      <c r="J361" s="205">
        <f>BK361</f>
        <v>0</v>
      </c>
      <c r="K361" s="172"/>
      <c r="L361" s="177"/>
      <c r="M361" s="178"/>
      <c r="N361" s="179"/>
      <c r="O361" s="179"/>
      <c r="P361" s="180">
        <f>SUM(P362:P367)</f>
        <v>0</v>
      </c>
      <c r="Q361" s="179"/>
      <c r="R361" s="180">
        <f>SUM(R362:R367)</f>
        <v>0.12427999999999999</v>
      </c>
      <c r="S361" s="179"/>
      <c r="T361" s="181">
        <f>SUM(T362:T367)</f>
        <v>0</v>
      </c>
      <c r="AR361" s="182" t="s">
        <v>87</v>
      </c>
      <c r="AT361" s="183" t="s">
        <v>76</v>
      </c>
      <c r="AU361" s="183" t="s">
        <v>85</v>
      </c>
      <c r="AY361" s="182" t="s">
        <v>149</v>
      </c>
      <c r="BK361" s="184">
        <f>SUM(BK362:BK367)</f>
        <v>0</v>
      </c>
    </row>
    <row r="362" spans="1:65" s="2" customFormat="1" ht="21.75" customHeight="1">
      <c r="A362" s="34"/>
      <c r="B362" s="35"/>
      <c r="C362" s="185" t="s">
        <v>1038</v>
      </c>
      <c r="D362" s="185" t="s">
        <v>150</v>
      </c>
      <c r="E362" s="186" t="s">
        <v>1039</v>
      </c>
      <c r="F362" s="187" t="s">
        <v>1040</v>
      </c>
      <c r="G362" s="188" t="s">
        <v>225</v>
      </c>
      <c r="H362" s="189">
        <v>95.6</v>
      </c>
      <c r="I362" s="190"/>
      <c r="J362" s="191">
        <f>ROUND(I362*H362,2)</f>
        <v>0</v>
      </c>
      <c r="K362" s="192"/>
      <c r="L362" s="39"/>
      <c r="M362" s="193" t="s">
        <v>1</v>
      </c>
      <c r="N362" s="194" t="s">
        <v>42</v>
      </c>
      <c r="O362" s="71"/>
      <c r="P362" s="195">
        <f>O362*H362</f>
        <v>0</v>
      </c>
      <c r="Q362" s="195">
        <v>0</v>
      </c>
      <c r="R362" s="195">
        <f>Q362*H362</f>
        <v>0</v>
      </c>
      <c r="S362" s="195">
        <v>0</v>
      </c>
      <c r="T362" s="196">
        <f>S362*H362</f>
        <v>0</v>
      </c>
      <c r="U362" s="34"/>
      <c r="V362" s="34"/>
      <c r="W362" s="34"/>
      <c r="X362" s="34"/>
      <c r="Y362" s="34"/>
      <c r="Z362" s="34"/>
      <c r="AA362" s="34"/>
      <c r="AB362" s="34"/>
      <c r="AC362" s="34"/>
      <c r="AD362" s="34"/>
      <c r="AE362" s="34"/>
      <c r="AR362" s="197" t="s">
        <v>243</v>
      </c>
      <c r="AT362" s="197" t="s">
        <v>150</v>
      </c>
      <c r="AU362" s="197" t="s">
        <v>87</v>
      </c>
      <c r="AY362" s="17" t="s">
        <v>149</v>
      </c>
      <c r="BE362" s="198">
        <f>IF(N362="základní",J362,0)</f>
        <v>0</v>
      </c>
      <c r="BF362" s="198">
        <f>IF(N362="snížená",J362,0)</f>
        <v>0</v>
      </c>
      <c r="BG362" s="198">
        <f>IF(N362="zákl. přenesená",J362,0)</f>
        <v>0</v>
      </c>
      <c r="BH362" s="198">
        <f>IF(N362="sníž. přenesená",J362,0)</f>
        <v>0</v>
      </c>
      <c r="BI362" s="198">
        <f>IF(N362="nulová",J362,0)</f>
        <v>0</v>
      </c>
      <c r="BJ362" s="17" t="s">
        <v>85</v>
      </c>
      <c r="BK362" s="198">
        <f>ROUND(I362*H362,2)</f>
        <v>0</v>
      </c>
      <c r="BL362" s="17" t="s">
        <v>243</v>
      </c>
      <c r="BM362" s="197" t="s">
        <v>1041</v>
      </c>
    </row>
    <row r="363" spans="1:65" s="13" customFormat="1" ht="11.25">
      <c r="B363" s="206"/>
      <c r="C363" s="207"/>
      <c r="D363" s="199" t="s">
        <v>175</v>
      </c>
      <c r="E363" s="208" t="s">
        <v>1</v>
      </c>
      <c r="F363" s="209" t="s">
        <v>1042</v>
      </c>
      <c r="G363" s="207"/>
      <c r="H363" s="210">
        <v>83.6</v>
      </c>
      <c r="I363" s="211"/>
      <c r="J363" s="207"/>
      <c r="K363" s="207"/>
      <c r="L363" s="212"/>
      <c r="M363" s="213"/>
      <c r="N363" s="214"/>
      <c r="O363" s="214"/>
      <c r="P363" s="214"/>
      <c r="Q363" s="214"/>
      <c r="R363" s="214"/>
      <c r="S363" s="214"/>
      <c r="T363" s="215"/>
      <c r="AT363" s="216" t="s">
        <v>175</v>
      </c>
      <c r="AU363" s="216" t="s">
        <v>87</v>
      </c>
      <c r="AV363" s="13" t="s">
        <v>87</v>
      </c>
      <c r="AW363" s="13" t="s">
        <v>34</v>
      </c>
      <c r="AX363" s="13" t="s">
        <v>77</v>
      </c>
      <c r="AY363" s="216" t="s">
        <v>149</v>
      </c>
    </row>
    <row r="364" spans="1:65" s="13" customFormat="1" ht="11.25">
      <c r="B364" s="206"/>
      <c r="C364" s="207"/>
      <c r="D364" s="199" t="s">
        <v>175</v>
      </c>
      <c r="E364" s="208" t="s">
        <v>1</v>
      </c>
      <c r="F364" s="209" t="s">
        <v>1043</v>
      </c>
      <c r="G364" s="207"/>
      <c r="H364" s="210">
        <v>12</v>
      </c>
      <c r="I364" s="211"/>
      <c r="J364" s="207"/>
      <c r="K364" s="207"/>
      <c r="L364" s="212"/>
      <c r="M364" s="213"/>
      <c r="N364" s="214"/>
      <c r="O364" s="214"/>
      <c r="P364" s="214"/>
      <c r="Q364" s="214"/>
      <c r="R364" s="214"/>
      <c r="S364" s="214"/>
      <c r="T364" s="215"/>
      <c r="AT364" s="216" t="s">
        <v>175</v>
      </c>
      <c r="AU364" s="216" t="s">
        <v>87</v>
      </c>
      <c r="AV364" s="13" t="s">
        <v>87</v>
      </c>
      <c r="AW364" s="13" t="s">
        <v>34</v>
      </c>
      <c r="AX364" s="13" t="s">
        <v>77</v>
      </c>
      <c r="AY364" s="216" t="s">
        <v>149</v>
      </c>
    </row>
    <row r="365" spans="1:65" s="14" customFormat="1" ht="11.25">
      <c r="B365" s="217"/>
      <c r="C365" s="218"/>
      <c r="D365" s="199" t="s">
        <v>175</v>
      </c>
      <c r="E365" s="219" t="s">
        <v>1</v>
      </c>
      <c r="F365" s="220" t="s">
        <v>221</v>
      </c>
      <c r="G365" s="218"/>
      <c r="H365" s="221">
        <v>95.6</v>
      </c>
      <c r="I365" s="222"/>
      <c r="J365" s="218"/>
      <c r="K365" s="218"/>
      <c r="L365" s="223"/>
      <c r="M365" s="224"/>
      <c r="N365" s="225"/>
      <c r="O365" s="225"/>
      <c r="P365" s="225"/>
      <c r="Q365" s="225"/>
      <c r="R365" s="225"/>
      <c r="S365" s="225"/>
      <c r="T365" s="226"/>
      <c r="AT365" s="227" t="s">
        <v>175</v>
      </c>
      <c r="AU365" s="227" t="s">
        <v>87</v>
      </c>
      <c r="AV365" s="14" t="s">
        <v>148</v>
      </c>
      <c r="AW365" s="14" t="s">
        <v>34</v>
      </c>
      <c r="AX365" s="14" t="s">
        <v>85</v>
      </c>
      <c r="AY365" s="227" t="s">
        <v>149</v>
      </c>
    </row>
    <row r="366" spans="1:65" s="2" customFormat="1" ht="16.5" customHeight="1">
      <c r="A366" s="34"/>
      <c r="B366" s="35"/>
      <c r="C366" s="228" t="s">
        <v>1044</v>
      </c>
      <c r="D366" s="228" t="s">
        <v>156</v>
      </c>
      <c r="E366" s="229" t="s">
        <v>1045</v>
      </c>
      <c r="F366" s="230" t="s">
        <v>1046</v>
      </c>
      <c r="G366" s="231" t="s">
        <v>225</v>
      </c>
      <c r="H366" s="232">
        <v>95.6</v>
      </c>
      <c r="I366" s="233"/>
      <c r="J366" s="234">
        <f>ROUND(I366*H366,2)</f>
        <v>0</v>
      </c>
      <c r="K366" s="235"/>
      <c r="L366" s="236"/>
      <c r="M366" s="237" t="s">
        <v>1</v>
      </c>
      <c r="N366" s="238" t="s">
        <v>42</v>
      </c>
      <c r="O366" s="71"/>
      <c r="P366" s="195">
        <f>O366*H366</f>
        <v>0</v>
      </c>
      <c r="Q366" s="195">
        <v>1.2999999999999999E-3</v>
      </c>
      <c r="R366" s="195">
        <f>Q366*H366</f>
        <v>0.12427999999999999</v>
      </c>
      <c r="S366" s="195">
        <v>0</v>
      </c>
      <c r="T366" s="196">
        <f>S366*H366</f>
        <v>0</v>
      </c>
      <c r="U366" s="34"/>
      <c r="V366" s="34"/>
      <c r="W366" s="34"/>
      <c r="X366" s="34"/>
      <c r="Y366" s="34"/>
      <c r="Z366" s="34"/>
      <c r="AA366" s="34"/>
      <c r="AB366" s="34"/>
      <c r="AC366" s="34"/>
      <c r="AD366" s="34"/>
      <c r="AE366" s="34"/>
      <c r="AR366" s="197" t="s">
        <v>285</v>
      </c>
      <c r="AT366" s="197" t="s">
        <v>156</v>
      </c>
      <c r="AU366" s="197" t="s">
        <v>87</v>
      </c>
      <c r="AY366" s="17" t="s">
        <v>149</v>
      </c>
      <c r="BE366" s="198">
        <f>IF(N366="základní",J366,0)</f>
        <v>0</v>
      </c>
      <c r="BF366" s="198">
        <f>IF(N366="snížená",J366,0)</f>
        <v>0</v>
      </c>
      <c r="BG366" s="198">
        <f>IF(N366="zákl. přenesená",J366,0)</f>
        <v>0</v>
      </c>
      <c r="BH366" s="198">
        <f>IF(N366="sníž. přenesená",J366,0)</f>
        <v>0</v>
      </c>
      <c r="BI366" s="198">
        <f>IF(N366="nulová",J366,0)</f>
        <v>0</v>
      </c>
      <c r="BJ366" s="17" t="s">
        <v>85</v>
      </c>
      <c r="BK366" s="198">
        <f>ROUND(I366*H366,2)</f>
        <v>0</v>
      </c>
      <c r="BL366" s="17" t="s">
        <v>243</v>
      </c>
      <c r="BM366" s="197" t="s">
        <v>1047</v>
      </c>
    </row>
    <row r="367" spans="1:65" s="2" customFormat="1" ht="21.75" customHeight="1">
      <c r="A367" s="34"/>
      <c r="B367" s="35"/>
      <c r="C367" s="185" t="s">
        <v>1048</v>
      </c>
      <c r="D367" s="185" t="s">
        <v>150</v>
      </c>
      <c r="E367" s="186" t="s">
        <v>1049</v>
      </c>
      <c r="F367" s="187" t="s">
        <v>1050</v>
      </c>
      <c r="G367" s="188" t="s">
        <v>378</v>
      </c>
      <c r="H367" s="239"/>
      <c r="I367" s="190"/>
      <c r="J367" s="191">
        <f>ROUND(I367*H367,2)</f>
        <v>0</v>
      </c>
      <c r="K367" s="192"/>
      <c r="L367" s="39"/>
      <c r="M367" s="193" t="s">
        <v>1</v>
      </c>
      <c r="N367" s="194" t="s">
        <v>42</v>
      </c>
      <c r="O367" s="71"/>
      <c r="P367" s="195">
        <f>O367*H367</f>
        <v>0</v>
      </c>
      <c r="Q367" s="195">
        <v>0</v>
      </c>
      <c r="R367" s="195">
        <f>Q367*H367</f>
        <v>0</v>
      </c>
      <c r="S367" s="195">
        <v>0</v>
      </c>
      <c r="T367" s="196">
        <f>S367*H367</f>
        <v>0</v>
      </c>
      <c r="U367" s="34"/>
      <c r="V367" s="34"/>
      <c r="W367" s="34"/>
      <c r="X367" s="34"/>
      <c r="Y367" s="34"/>
      <c r="Z367" s="34"/>
      <c r="AA367" s="34"/>
      <c r="AB367" s="34"/>
      <c r="AC367" s="34"/>
      <c r="AD367" s="34"/>
      <c r="AE367" s="34"/>
      <c r="AR367" s="197" t="s">
        <v>243</v>
      </c>
      <c r="AT367" s="197" t="s">
        <v>150</v>
      </c>
      <c r="AU367" s="197" t="s">
        <v>87</v>
      </c>
      <c r="AY367" s="17" t="s">
        <v>149</v>
      </c>
      <c r="BE367" s="198">
        <f>IF(N367="základní",J367,0)</f>
        <v>0</v>
      </c>
      <c r="BF367" s="198">
        <f>IF(N367="snížená",J367,0)</f>
        <v>0</v>
      </c>
      <c r="BG367" s="198">
        <f>IF(N367="zákl. přenesená",J367,0)</f>
        <v>0</v>
      </c>
      <c r="BH367" s="198">
        <f>IF(N367="sníž. přenesená",J367,0)</f>
        <v>0</v>
      </c>
      <c r="BI367" s="198">
        <f>IF(N367="nulová",J367,0)</f>
        <v>0</v>
      </c>
      <c r="BJ367" s="17" t="s">
        <v>85</v>
      </c>
      <c r="BK367" s="198">
        <f>ROUND(I367*H367,2)</f>
        <v>0</v>
      </c>
      <c r="BL367" s="17" t="s">
        <v>243</v>
      </c>
      <c r="BM367" s="197" t="s">
        <v>1051</v>
      </c>
    </row>
    <row r="368" spans="1:65" s="12" customFormat="1" ht="25.9" customHeight="1">
      <c r="B368" s="171"/>
      <c r="C368" s="172"/>
      <c r="D368" s="173" t="s">
        <v>76</v>
      </c>
      <c r="E368" s="174" t="s">
        <v>1052</v>
      </c>
      <c r="F368" s="174" t="s">
        <v>1053</v>
      </c>
      <c r="G368" s="172"/>
      <c r="H368" s="172"/>
      <c r="I368" s="175"/>
      <c r="J368" s="176">
        <f>BK368</f>
        <v>0</v>
      </c>
      <c r="K368" s="172"/>
      <c r="L368" s="177"/>
      <c r="M368" s="178"/>
      <c r="N368" s="179"/>
      <c r="O368" s="179"/>
      <c r="P368" s="180">
        <f>SUM(P369:P381)</f>
        <v>0</v>
      </c>
      <c r="Q368" s="179"/>
      <c r="R368" s="180">
        <f>SUM(R369:R381)</f>
        <v>2.1360000000000001E-2</v>
      </c>
      <c r="S368" s="179"/>
      <c r="T368" s="181">
        <f>SUM(T369:T381)</f>
        <v>0</v>
      </c>
      <c r="AR368" s="182" t="s">
        <v>158</v>
      </c>
      <c r="AT368" s="183" t="s">
        <v>76</v>
      </c>
      <c r="AU368" s="183" t="s">
        <v>77</v>
      </c>
      <c r="AY368" s="182" t="s">
        <v>149</v>
      </c>
      <c r="BK368" s="184">
        <f>SUM(BK369:BK381)</f>
        <v>0</v>
      </c>
    </row>
    <row r="369" spans="1:65" s="2" customFormat="1" ht="33" customHeight="1">
      <c r="A369" s="34"/>
      <c r="B369" s="35"/>
      <c r="C369" s="185" t="s">
        <v>1054</v>
      </c>
      <c r="D369" s="185" t="s">
        <v>150</v>
      </c>
      <c r="E369" s="186" t="s">
        <v>1055</v>
      </c>
      <c r="F369" s="187" t="s">
        <v>1056</v>
      </c>
      <c r="G369" s="188" t="s">
        <v>202</v>
      </c>
      <c r="H369" s="189">
        <v>120</v>
      </c>
      <c r="I369" s="190"/>
      <c r="J369" s="191">
        <f>ROUND(I369*H369,2)</f>
        <v>0</v>
      </c>
      <c r="K369" s="192"/>
      <c r="L369" s="39"/>
      <c r="M369" s="193" t="s">
        <v>1</v>
      </c>
      <c r="N369" s="194" t="s">
        <v>42</v>
      </c>
      <c r="O369" s="71"/>
      <c r="P369" s="195">
        <f>O369*H369</f>
        <v>0</v>
      </c>
      <c r="Q369" s="195">
        <v>0</v>
      </c>
      <c r="R369" s="195">
        <f>Q369*H369</f>
        <v>0</v>
      </c>
      <c r="S369" s="195">
        <v>0</v>
      </c>
      <c r="T369" s="196">
        <f>S369*H369</f>
        <v>0</v>
      </c>
      <c r="U369" s="34"/>
      <c r="V369" s="34"/>
      <c r="W369" s="34"/>
      <c r="X369" s="34"/>
      <c r="Y369" s="34"/>
      <c r="Z369" s="34"/>
      <c r="AA369" s="34"/>
      <c r="AB369" s="34"/>
      <c r="AC369" s="34"/>
      <c r="AD369" s="34"/>
      <c r="AE369" s="34"/>
      <c r="AR369" s="197" t="s">
        <v>164</v>
      </c>
      <c r="AT369" s="197" t="s">
        <v>150</v>
      </c>
      <c r="AU369" s="197" t="s">
        <v>85</v>
      </c>
      <c r="AY369" s="17" t="s">
        <v>149</v>
      </c>
      <c r="BE369" s="198">
        <f>IF(N369="základní",J369,0)</f>
        <v>0</v>
      </c>
      <c r="BF369" s="198">
        <f>IF(N369="snížená",J369,0)</f>
        <v>0</v>
      </c>
      <c r="BG369" s="198">
        <f>IF(N369="zákl. přenesená",J369,0)</f>
        <v>0</v>
      </c>
      <c r="BH369" s="198">
        <f>IF(N369="sníž. přenesená",J369,0)</f>
        <v>0</v>
      </c>
      <c r="BI369" s="198">
        <f>IF(N369="nulová",J369,0)</f>
        <v>0</v>
      </c>
      <c r="BJ369" s="17" t="s">
        <v>85</v>
      </c>
      <c r="BK369" s="198">
        <f>ROUND(I369*H369,2)</f>
        <v>0</v>
      </c>
      <c r="BL369" s="17" t="s">
        <v>164</v>
      </c>
      <c r="BM369" s="197" t="s">
        <v>1057</v>
      </c>
    </row>
    <row r="370" spans="1:65" s="2" customFormat="1" ht="58.5">
      <c r="A370" s="34"/>
      <c r="B370" s="35"/>
      <c r="C370" s="36"/>
      <c r="D370" s="199" t="s">
        <v>154</v>
      </c>
      <c r="E370" s="36"/>
      <c r="F370" s="200" t="s">
        <v>1058</v>
      </c>
      <c r="G370" s="36"/>
      <c r="H370" s="36"/>
      <c r="I370" s="201"/>
      <c r="J370" s="36"/>
      <c r="K370" s="36"/>
      <c r="L370" s="39"/>
      <c r="M370" s="202"/>
      <c r="N370" s="203"/>
      <c r="O370" s="71"/>
      <c r="P370" s="71"/>
      <c r="Q370" s="71"/>
      <c r="R370" s="71"/>
      <c r="S370" s="71"/>
      <c r="T370" s="72"/>
      <c r="U370" s="34"/>
      <c r="V370" s="34"/>
      <c r="W370" s="34"/>
      <c r="X370" s="34"/>
      <c r="Y370" s="34"/>
      <c r="Z370" s="34"/>
      <c r="AA370" s="34"/>
      <c r="AB370" s="34"/>
      <c r="AC370" s="34"/>
      <c r="AD370" s="34"/>
      <c r="AE370" s="34"/>
      <c r="AT370" s="17" t="s">
        <v>154</v>
      </c>
      <c r="AU370" s="17" t="s">
        <v>85</v>
      </c>
    </row>
    <row r="371" spans="1:65" s="2" customFormat="1" ht="16.5" customHeight="1">
      <c r="A371" s="34"/>
      <c r="B371" s="35"/>
      <c r="C371" s="185" t="s">
        <v>1059</v>
      </c>
      <c r="D371" s="185" t="s">
        <v>150</v>
      </c>
      <c r="E371" s="186" t="s">
        <v>1060</v>
      </c>
      <c r="F371" s="187" t="s">
        <v>1061</v>
      </c>
      <c r="G371" s="188" t="s">
        <v>163</v>
      </c>
      <c r="H371" s="189">
        <v>1</v>
      </c>
      <c r="I371" s="190"/>
      <c r="J371" s="191">
        <f>ROUND(I371*H371,2)</f>
        <v>0</v>
      </c>
      <c r="K371" s="192"/>
      <c r="L371" s="39"/>
      <c r="M371" s="193" t="s">
        <v>1</v>
      </c>
      <c r="N371" s="194" t="s">
        <v>42</v>
      </c>
      <c r="O371" s="71"/>
      <c r="P371" s="195">
        <f>O371*H371</f>
        <v>0</v>
      </c>
      <c r="Q371" s="195">
        <v>1.3600000000000001E-3</v>
      </c>
      <c r="R371" s="195">
        <f>Q371*H371</f>
        <v>1.3600000000000001E-3</v>
      </c>
      <c r="S371" s="195">
        <v>0</v>
      </c>
      <c r="T371" s="196">
        <f>S371*H371</f>
        <v>0</v>
      </c>
      <c r="U371" s="34"/>
      <c r="V371" s="34"/>
      <c r="W371" s="34"/>
      <c r="X371" s="34"/>
      <c r="Y371" s="34"/>
      <c r="Z371" s="34"/>
      <c r="AA371" s="34"/>
      <c r="AB371" s="34"/>
      <c r="AC371" s="34"/>
      <c r="AD371" s="34"/>
      <c r="AE371" s="34"/>
      <c r="AR371" s="197" t="s">
        <v>164</v>
      </c>
      <c r="AT371" s="197" t="s">
        <v>150</v>
      </c>
      <c r="AU371" s="197" t="s">
        <v>85</v>
      </c>
      <c r="AY371" s="17" t="s">
        <v>149</v>
      </c>
      <c r="BE371" s="198">
        <f>IF(N371="základní",J371,0)</f>
        <v>0</v>
      </c>
      <c r="BF371" s="198">
        <f>IF(N371="snížená",J371,0)</f>
        <v>0</v>
      </c>
      <c r="BG371" s="198">
        <f>IF(N371="zákl. přenesená",J371,0)</f>
        <v>0</v>
      </c>
      <c r="BH371" s="198">
        <f>IF(N371="sníž. přenesená",J371,0)</f>
        <v>0</v>
      </c>
      <c r="BI371" s="198">
        <f>IF(N371="nulová",J371,0)</f>
        <v>0</v>
      </c>
      <c r="BJ371" s="17" t="s">
        <v>85</v>
      </c>
      <c r="BK371" s="198">
        <f>ROUND(I371*H371,2)</f>
        <v>0</v>
      </c>
      <c r="BL371" s="17" t="s">
        <v>164</v>
      </c>
      <c r="BM371" s="197" t="s">
        <v>1062</v>
      </c>
    </row>
    <row r="372" spans="1:65" s="2" customFormat="1" ht="55.5" customHeight="1">
      <c r="A372" s="34"/>
      <c r="B372" s="35"/>
      <c r="C372" s="185" t="s">
        <v>1063</v>
      </c>
      <c r="D372" s="185" t="s">
        <v>150</v>
      </c>
      <c r="E372" s="186" t="s">
        <v>1064</v>
      </c>
      <c r="F372" s="187" t="s">
        <v>1065</v>
      </c>
      <c r="G372" s="188" t="s">
        <v>184</v>
      </c>
      <c r="H372" s="189">
        <v>1</v>
      </c>
      <c r="I372" s="190"/>
      <c r="J372" s="191">
        <f>ROUND(I372*H372,2)</f>
        <v>0</v>
      </c>
      <c r="K372" s="192"/>
      <c r="L372" s="39"/>
      <c r="M372" s="193" t="s">
        <v>1</v>
      </c>
      <c r="N372" s="194" t="s">
        <v>42</v>
      </c>
      <c r="O372" s="71"/>
      <c r="P372" s="195">
        <f>O372*H372</f>
        <v>0</v>
      </c>
      <c r="Q372" s="195">
        <v>0.01</v>
      </c>
      <c r="R372" s="195">
        <f>Q372*H372</f>
        <v>0.01</v>
      </c>
      <c r="S372" s="195">
        <v>0</v>
      </c>
      <c r="T372" s="196">
        <f>S372*H372</f>
        <v>0</v>
      </c>
      <c r="U372" s="34"/>
      <c r="V372" s="34"/>
      <c r="W372" s="34"/>
      <c r="X372" s="34"/>
      <c r="Y372" s="34"/>
      <c r="Z372" s="34"/>
      <c r="AA372" s="34"/>
      <c r="AB372" s="34"/>
      <c r="AC372" s="34"/>
      <c r="AD372" s="34"/>
      <c r="AE372" s="34"/>
      <c r="AR372" s="197" t="s">
        <v>164</v>
      </c>
      <c r="AT372" s="197" t="s">
        <v>150</v>
      </c>
      <c r="AU372" s="197" t="s">
        <v>85</v>
      </c>
      <c r="AY372" s="17" t="s">
        <v>149</v>
      </c>
      <c r="BE372" s="198">
        <f>IF(N372="základní",J372,0)</f>
        <v>0</v>
      </c>
      <c r="BF372" s="198">
        <f>IF(N372="snížená",J372,0)</f>
        <v>0</v>
      </c>
      <c r="BG372" s="198">
        <f>IF(N372="zákl. přenesená",J372,0)</f>
        <v>0</v>
      </c>
      <c r="BH372" s="198">
        <f>IF(N372="sníž. přenesená",J372,0)</f>
        <v>0</v>
      </c>
      <c r="BI372" s="198">
        <f>IF(N372="nulová",J372,0)</f>
        <v>0</v>
      </c>
      <c r="BJ372" s="17" t="s">
        <v>85</v>
      </c>
      <c r="BK372" s="198">
        <f>ROUND(I372*H372,2)</f>
        <v>0</v>
      </c>
      <c r="BL372" s="17" t="s">
        <v>164</v>
      </c>
      <c r="BM372" s="197" t="s">
        <v>1066</v>
      </c>
    </row>
    <row r="373" spans="1:65" s="2" customFormat="1" ht="44.25" customHeight="1">
      <c r="A373" s="34"/>
      <c r="B373" s="35"/>
      <c r="C373" s="185" t="s">
        <v>1067</v>
      </c>
      <c r="D373" s="185" t="s">
        <v>150</v>
      </c>
      <c r="E373" s="186" t="s">
        <v>1068</v>
      </c>
      <c r="F373" s="187" t="s">
        <v>1069</v>
      </c>
      <c r="G373" s="188" t="s">
        <v>184</v>
      </c>
      <c r="H373" s="189">
        <v>1</v>
      </c>
      <c r="I373" s="190"/>
      <c r="J373" s="191">
        <f>ROUND(I373*H373,2)</f>
        <v>0</v>
      </c>
      <c r="K373" s="192"/>
      <c r="L373" s="39"/>
      <c r="M373" s="193" t="s">
        <v>1</v>
      </c>
      <c r="N373" s="194" t="s">
        <v>42</v>
      </c>
      <c r="O373" s="71"/>
      <c r="P373" s="195">
        <f>O373*H373</f>
        <v>0</v>
      </c>
      <c r="Q373" s="195">
        <v>0.01</v>
      </c>
      <c r="R373" s="195">
        <f>Q373*H373</f>
        <v>0.01</v>
      </c>
      <c r="S373" s="195">
        <v>0</v>
      </c>
      <c r="T373" s="196">
        <f>S373*H373</f>
        <v>0</v>
      </c>
      <c r="U373" s="34"/>
      <c r="V373" s="34"/>
      <c r="W373" s="34"/>
      <c r="X373" s="34"/>
      <c r="Y373" s="34"/>
      <c r="Z373" s="34"/>
      <c r="AA373" s="34"/>
      <c r="AB373" s="34"/>
      <c r="AC373" s="34"/>
      <c r="AD373" s="34"/>
      <c r="AE373" s="34"/>
      <c r="AR373" s="197" t="s">
        <v>164</v>
      </c>
      <c r="AT373" s="197" t="s">
        <v>150</v>
      </c>
      <c r="AU373" s="197" t="s">
        <v>85</v>
      </c>
      <c r="AY373" s="17" t="s">
        <v>149</v>
      </c>
      <c r="BE373" s="198">
        <f>IF(N373="základní",J373,0)</f>
        <v>0</v>
      </c>
      <c r="BF373" s="198">
        <f>IF(N373="snížená",J373,0)</f>
        <v>0</v>
      </c>
      <c r="BG373" s="198">
        <f>IF(N373="zákl. přenesená",J373,0)</f>
        <v>0</v>
      </c>
      <c r="BH373" s="198">
        <f>IF(N373="sníž. přenesená",J373,0)</f>
        <v>0</v>
      </c>
      <c r="BI373" s="198">
        <f>IF(N373="nulová",J373,0)</f>
        <v>0</v>
      </c>
      <c r="BJ373" s="17" t="s">
        <v>85</v>
      </c>
      <c r="BK373" s="198">
        <f>ROUND(I373*H373,2)</f>
        <v>0</v>
      </c>
      <c r="BL373" s="17" t="s">
        <v>164</v>
      </c>
      <c r="BM373" s="197" t="s">
        <v>1070</v>
      </c>
    </row>
    <row r="374" spans="1:65" s="2" customFormat="1" ht="16.5" customHeight="1">
      <c r="A374" s="34"/>
      <c r="B374" s="35"/>
      <c r="C374" s="185" t="s">
        <v>1071</v>
      </c>
      <c r="D374" s="185" t="s">
        <v>150</v>
      </c>
      <c r="E374" s="186" t="s">
        <v>1072</v>
      </c>
      <c r="F374" s="187" t="s">
        <v>1073</v>
      </c>
      <c r="G374" s="188" t="s">
        <v>184</v>
      </c>
      <c r="H374" s="189">
        <v>2</v>
      </c>
      <c r="I374" s="190"/>
      <c r="J374" s="191">
        <f>ROUND(I374*H374,2)</f>
        <v>0</v>
      </c>
      <c r="K374" s="192"/>
      <c r="L374" s="39"/>
      <c r="M374" s="193" t="s">
        <v>1</v>
      </c>
      <c r="N374" s="194" t="s">
        <v>42</v>
      </c>
      <c r="O374" s="71"/>
      <c r="P374" s="195">
        <f>O374*H374</f>
        <v>0</v>
      </c>
      <c r="Q374" s="195">
        <v>0</v>
      </c>
      <c r="R374" s="195">
        <f>Q374*H374</f>
        <v>0</v>
      </c>
      <c r="S374" s="195">
        <v>0</v>
      </c>
      <c r="T374" s="196">
        <f>S374*H374</f>
        <v>0</v>
      </c>
      <c r="U374" s="34"/>
      <c r="V374" s="34"/>
      <c r="W374" s="34"/>
      <c r="X374" s="34"/>
      <c r="Y374" s="34"/>
      <c r="Z374" s="34"/>
      <c r="AA374" s="34"/>
      <c r="AB374" s="34"/>
      <c r="AC374" s="34"/>
      <c r="AD374" s="34"/>
      <c r="AE374" s="34"/>
      <c r="AR374" s="197" t="s">
        <v>164</v>
      </c>
      <c r="AT374" s="197" t="s">
        <v>150</v>
      </c>
      <c r="AU374" s="197" t="s">
        <v>85</v>
      </c>
      <c r="AY374" s="17" t="s">
        <v>149</v>
      </c>
      <c r="BE374" s="198">
        <f>IF(N374="základní",J374,0)</f>
        <v>0</v>
      </c>
      <c r="BF374" s="198">
        <f>IF(N374="snížená",J374,0)</f>
        <v>0</v>
      </c>
      <c r="BG374" s="198">
        <f>IF(N374="zákl. přenesená",J374,0)</f>
        <v>0</v>
      </c>
      <c r="BH374" s="198">
        <f>IF(N374="sníž. přenesená",J374,0)</f>
        <v>0</v>
      </c>
      <c r="BI374" s="198">
        <f>IF(N374="nulová",J374,0)</f>
        <v>0</v>
      </c>
      <c r="BJ374" s="17" t="s">
        <v>85</v>
      </c>
      <c r="BK374" s="198">
        <f>ROUND(I374*H374,2)</f>
        <v>0</v>
      </c>
      <c r="BL374" s="17" t="s">
        <v>164</v>
      </c>
      <c r="BM374" s="197" t="s">
        <v>1074</v>
      </c>
    </row>
    <row r="375" spans="1:65" s="2" customFormat="1" ht="29.25">
      <c r="A375" s="34"/>
      <c r="B375" s="35"/>
      <c r="C375" s="36"/>
      <c r="D375" s="199" t="s">
        <v>154</v>
      </c>
      <c r="E375" s="36"/>
      <c r="F375" s="200" t="s">
        <v>1075</v>
      </c>
      <c r="G375" s="36"/>
      <c r="H375" s="36"/>
      <c r="I375" s="201"/>
      <c r="J375" s="36"/>
      <c r="K375" s="36"/>
      <c r="L375" s="39"/>
      <c r="M375" s="202"/>
      <c r="N375" s="203"/>
      <c r="O375" s="71"/>
      <c r="P375" s="71"/>
      <c r="Q375" s="71"/>
      <c r="R375" s="71"/>
      <c r="S375" s="71"/>
      <c r="T375" s="72"/>
      <c r="U375" s="34"/>
      <c r="V375" s="34"/>
      <c r="W375" s="34"/>
      <c r="X375" s="34"/>
      <c r="Y375" s="34"/>
      <c r="Z375" s="34"/>
      <c r="AA375" s="34"/>
      <c r="AB375" s="34"/>
      <c r="AC375" s="34"/>
      <c r="AD375" s="34"/>
      <c r="AE375" s="34"/>
      <c r="AT375" s="17" t="s">
        <v>154</v>
      </c>
      <c r="AU375" s="17" t="s">
        <v>85</v>
      </c>
    </row>
    <row r="376" spans="1:65" s="2" customFormat="1" ht="16.5" customHeight="1">
      <c r="A376" s="34"/>
      <c r="B376" s="35"/>
      <c r="C376" s="185" t="s">
        <v>1076</v>
      </c>
      <c r="D376" s="185" t="s">
        <v>150</v>
      </c>
      <c r="E376" s="186" t="s">
        <v>1077</v>
      </c>
      <c r="F376" s="187" t="s">
        <v>1078</v>
      </c>
      <c r="G376" s="188" t="s">
        <v>184</v>
      </c>
      <c r="H376" s="189">
        <v>2</v>
      </c>
      <c r="I376" s="190"/>
      <c r="J376" s="191">
        <f>ROUND(I376*H376,2)</f>
        <v>0</v>
      </c>
      <c r="K376" s="192"/>
      <c r="L376" s="39"/>
      <c r="M376" s="193" t="s">
        <v>1</v>
      </c>
      <c r="N376" s="194" t="s">
        <v>42</v>
      </c>
      <c r="O376" s="71"/>
      <c r="P376" s="195">
        <f>O376*H376</f>
        <v>0</v>
      </c>
      <c r="Q376" s="195">
        <v>0</v>
      </c>
      <c r="R376" s="195">
        <f>Q376*H376</f>
        <v>0</v>
      </c>
      <c r="S376" s="195">
        <v>0</v>
      </c>
      <c r="T376" s="196">
        <f>S376*H376</f>
        <v>0</v>
      </c>
      <c r="U376" s="34"/>
      <c r="V376" s="34"/>
      <c r="W376" s="34"/>
      <c r="X376" s="34"/>
      <c r="Y376" s="34"/>
      <c r="Z376" s="34"/>
      <c r="AA376" s="34"/>
      <c r="AB376" s="34"/>
      <c r="AC376" s="34"/>
      <c r="AD376" s="34"/>
      <c r="AE376" s="34"/>
      <c r="AR376" s="197" t="s">
        <v>164</v>
      </c>
      <c r="AT376" s="197" t="s">
        <v>150</v>
      </c>
      <c r="AU376" s="197" t="s">
        <v>85</v>
      </c>
      <c r="AY376" s="17" t="s">
        <v>149</v>
      </c>
      <c r="BE376" s="198">
        <f>IF(N376="základní",J376,0)</f>
        <v>0</v>
      </c>
      <c r="BF376" s="198">
        <f>IF(N376="snížená",J376,0)</f>
        <v>0</v>
      </c>
      <c r="BG376" s="198">
        <f>IF(N376="zákl. přenesená",J376,0)</f>
        <v>0</v>
      </c>
      <c r="BH376" s="198">
        <f>IF(N376="sníž. přenesená",J376,0)</f>
        <v>0</v>
      </c>
      <c r="BI376" s="198">
        <f>IF(N376="nulová",J376,0)</f>
        <v>0</v>
      </c>
      <c r="BJ376" s="17" t="s">
        <v>85</v>
      </c>
      <c r="BK376" s="198">
        <f>ROUND(I376*H376,2)</f>
        <v>0</v>
      </c>
      <c r="BL376" s="17" t="s">
        <v>164</v>
      </c>
      <c r="BM376" s="197" t="s">
        <v>1079</v>
      </c>
    </row>
    <row r="377" spans="1:65" s="2" customFormat="1" ht="29.25">
      <c r="A377" s="34"/>
      <c r="B377" s="35"/>
      <c r="C377" s="36"/>
      <c r="D377" s="199" t="s">
        <v>154</v>
      </c>
      <c r="E377" s="36"/>
      <c r="F377" s="200" t="s">
        <v>1075</v>
      </c>
      <c r="G377" s="36"/>
      <c r="H377" s="36"/>
      <c r="I377" s="201"/>
      <c r="J377" s="36"/>
      <c r="K377" s="36"/>
      <c r="L377" s="39"/>
      <c r="M377" s="202"/>
      <c r="N377" s="203"/>
      <c r="O377" s="71"/>
      <c r="P377" s="71"/>
      <c r="Q377" s="71"/>
      <c r="R377" s="71"/>
      <c r="S377" s="71"/>
      <c r="T377" s="72"/>
      <c r="U377" s="34"/>
      <c r="V377" s="34"/>
      <c r="W377" s="34"/>
      <c r="X377" s="34"/>
      <c r="Y377" s="34"/>
      <c r="Z377" s="34"/>
      <c r="AA377" s="34"/>
      <c r="AB377" s="34"/>
      <c r="AC377" s="34"/>
      <c r="AD377" s="34"/>
      <c r="AE377" s="34"/>
      <c r="AT377" s="17" t="s">
        <v>154</v>
      </c>
      <c r="AU377" s="17" t="s">
        <v>85</v>
      </c>
    </row>
    <row r="378" spans="1:65" s="2" customFormat="1" ht="21.75" customHeight="1">
      <c r="A378" s="34"/>
      <c r="B378" s="35"/>
      <c r="C378" s="228" t="s">
        <v>1080</v>
      </c>
      <c r="D378" s="228" t="s">
        <v>156</v>
      </c>
      <c r="E378" s="229" t="s">
        <v>1081</v>
      </c>
      <c r="F378" s="230" t="s">
        <v>1082</v>
      </c>
      <c r="G378" s="231" t="s">
        <v>184</v>
      </c>
      <c r="H378" s="232">
        <v>2</v>
      </c>
      <c r="I378" s="233"/>
      <c r="J378" s="234">
        <f>ROUND(I378*H378,2)</f>
        <v>0</v>
      </c>
      <c r="K378" s="235"/>
      <c r="L378" s="236"/>
      <c r="M378" s="237" t="s">
        <v>1</v>
      </c>
      <c r="N378" s="238" t="s">
        <v>42</v>
      </c>
      <c r="O378" s="71"/>
      <c r="P378" s="195">
        <f>O378*H378</f>
        <v>0</v>
      </c>
      <c r="Q378" s="195">
        <v>0</v>
      </c>
      <c r="R378" s="195">
        <f>Q378*H378</f>
        <v>0</v>
      </c>
      <c r="S378" s="195">
        <v>0</v>
      </c>
      <c r="T378" s="196">
        <f>S378*H378</f>
        <v>0</v>
      </c>
      <c r="U378" s="34"/>
      <c r="V378" s="34"/>
      <c r="W378" s="34"/>
      <c r="X378" s="34"/>
      <c r="Y378" s="34"/>
      <c r="Z378" s="34"/>
      <c r="AA378" s="34"/>
      <c r="AB378" s="34"/>
      <c r="AC378" s="34"/>
      <c r="AD378" s="34"/>
      <c r="AE378" s="34"/>
      <c r="AR378" s="197" t="s">
        <v>826</v>
      </c>
      <c r="AT378" s="197" t="s">
        <v>156</v>
      </c>
      <c r="AU378" s="197" t="s">
        <v>85</v>
      </c>
      <c r="AY378" s="17" t="s">
        <v>149</v>
      </c>
      <c r="BE378" s="198">
        <f>IF(N378="základní",J378,0)</f>
        <v>0</v>
      </c>
      <c r="BF378" s="198">
        <f>IF(N378="snížená",J378,0)</f>
        <v>0</v>
      </c>
      <c r="BG378" s="198">
        <f>IF(N378="zákl. přenesená",J378,0)</f>
        <v>0</v>
      </c>
      <c r="BH378" s="198">
        <f>IF(N378="sníž. přenesená",J378,0)</f>
        <v>0</v>
      </c>
      <c r="BI378" s="198">
        <f>IF(N378="nulová",J378,0)</f>
        <v>0</v>
      </c>
      <c r="BJ378" s="17" t="s">
        <v>85</v>
      </c>
      <c r="BK378" s="198">
        <f>ROUND(I378*H378,2)</f>
        <v>0</v>
      </c>
      <c r="BL378" s="17" t="s">
        <v>164</v>
      </c>
      <c r="BM378" s="197" t="s">
        <v>1083</v>
      </c>
    </row>
    <row r="379" spans="1:65" s="2" customFormat="1" ht="29.25">
      <c r="A379" s="34"/>
      <c r="B379" s="35"/>
      <c r="C379" s="36"/>
      <c r="D379" s="199" t="s">
        <v>154</v>
      </c>
      <c r="E379" s="36"/>
      <c r="F379" s="200" t="s">
        <v>1075</v>
      </c>
      <c r="G379" s="36"/>
      <c r="H379" s="36"/>
      <c r="I379" s="201"/>
      <c r="J379" s="36"/>
      <c r="K379" s="36"/>
      <c r="L379" s="39"/>
      <c r="M379" s="202"/>
      <c r="N379" s="203"/>
      <c r="O379" s="71"/>
      <c r="P379" s="71"/>
      <c r="Q379" s="71"/>
      <c r="R379" s="71"/>
      <c r="S379" s="71"/>
      <c r="T379" s="72"/>
      <c r="U379" s="34"/>
      <c r="V379" s="34"/>
      <c r="W379" s="34"/>
      <c r="X379" s="34"/>
      <c r="Y379" s="34"/>
      <c r="Z379" s="34"/>
      <c r="AA379" s="34"/>
      <c r="AB379" s="34"/>
      <c r="AC379" s="34"/>
      <c r="AD379" s="34"/>
      <c r="AE379" s="34"/>
      <c r="AT379" s="17" t="s">
        <v>154</v>
      </c>
      <c r="AU379" s="17" t="s">
        <v>85</v>
      </c>
    </row>
    <row r="380" spans="1:65" s="2" customFormat="1" ht="21.75" customHeight="1">
      <c r="A380" s="34"/>
      <c r="B380" s="35"/>
      <c r="C380" s="185" t="s">
        <v>1084</v>
      </c>
      <c r="D380" s="185" t="s">
        <v>150</v>
      </c>
      <c r="E380" s="186" t="s">
        <v>1085</v>
      </c>
      <c r="F380" s="187" t="s">
        <v>1086</v>
      </c>
      <c r="G380" s="188" t="s">
        <v>184</v>
      </c>
      <c r="H380" s="189">
        <v>2</v>
      </c>
      <c r="I380" s="190"/>
      <c r="J380" s="191">
        <f>ROUND(I380*H380,2)</f>
        <v>0</v>
      </c>
      <c r="K380" s="192"/>
      <c r="L380" s="39"/>
      <c r="M380" s="193" t="s">
        <v>1</v>
      </c>
      <c r="N380" s="194" t="s">
        <v>42</v>
      </c>
      <c r="O380" s="71"/>
      <c r="P380" s="195">
        <f>O380*H380</f>
        <v>0</v>
      </c>
      <c r="Q380" s="195">
        <v>0</v>
      </c>
      <c r="R380" s="195">
        <f>Q380*H380</f>
        <v>0</v>
      </c>
      <c r="S380" s="195">
        <v>0</v>
      </c>
      <c r="T380" s="196">
        <f>S380*H380</f>
        <v>0</v>
      </c>
      <c r="U380" s="34"/>
      <c r="V380" s="34"/>
      <c r="W380" s="34"/>
      <c r="X380" s="34"/>
      <c r="Y380" s="34"/>
      <c r="Z380" s="34"/>
      <c r="AA380" s="34"/>
      <c r="AB380" s="34"/>
      <c r="AC380" s="34"/>
      <c r="AD380" s="34"/>
      <c r="AE380" s="34"/>
      <c r="AR380" s="197" t="s">
        <v>164</v>
      </c>
      <c r="AT380" s="197" t="s">
        <v>150</v>
      </c>
      <c r="AU380" s="197" t="s">
        <v>85</v>
      </c>
      <c r="AY380" s="17" t="s">
        <v>149</v>
      </c>
      <c r="BE380" s="198">
        <f>IF(N380="základní",J380,0)</f>
        <v>0</v>
      </c>
      <c r="BF380" s="198">
        <f>IF(N380="snížená",J380,0)</f>
        <v>0</v>
      </c>
      <c r="BG380" s="198">
        <f>IF(N380="zákl. přenesená",J380,0)</f>
        <v>0</v>
      </c>
      <c r="BH380" s="198">
        <f>IF(N380="sníž. přenesená",J380,0)</f>
        <v>0</v>
      </c>
      <c r="BI380" s="198">
        <f>IF(N380="nulová",J380,0)</f>
        <v>0</v>
      </c>
      <c r="BJ380" s="17" t="s">
        <v>85</v>
      </c>
      <c r="BK380" s="198">
        <f>ROUND(I380*H380,2)</f>
        <v>0</v>
      </c>
      <c r="BL380" s="17" t="s">
        <v>164</v>
      </c>
      <c r="BM380" s="197" t="s">
        <v>1087</v>
      </c>
    </row>
    <row r="381" spans="1:65" s="2" customFormat="1" ht="21.75" customHeight="1">
      <c r="A381" s="34"/>
      <c r="B381" s="35"/>
      <c r="C381" s="185" t="s">
        <v>1088</v>
      </c>
      <c r="D381" s="185" t="s">
        <v>150</v>
      </c>
      <c r="E381" s="186" t="s">
        <v>1089</v>
      </c>
      <c r="F381" s="187" t="s">
        <v>1090</v>
      </c>
      <c r="G381" s="188" t="s">
        <v>184</v>
      </c>
      <c r="H381" s="189">
        <v>1</v>
      </c>
      <c r="I381" s="190"/>
      <c r="J381" s="191">
        <f>ROUND(I381*H381,2)</f>
        <v>0</v>
      </c>
      <c r="K381" s="192"/>
      <c r="L381" s="39"/>
      <c r="M381" s="193" t="s">
        <v>1</v>
      </c>
      <c r="N381" s="194" t="s">
        <v>42</v>
      </c>
      <c r="O381" s="71"/>
      <c r="P381" s="195">
        <f>O381*H381</f>
        <v>0</v>
      </c>
      <c r="Q381" s="195">
        <v>0</v>
      </c>
      <c r="R381" s="195">
        <f>Q381*H381</f>
        <v>0</v>
      </c>
      <c r="S381" s="195">
        <v>0</v>
      </c>
      <c r="T381" s="196">
        <f>S381*H381</f>
        <v>0</v>
      </c>
      <c r="U381" s="34"/>
      <c r="V381" s="34"/>
      <c r="W381" s="34"/>
      <c r="X381" s="34"/>
      <c r="Y381" s="34"/>
      <c r="Z381" s="34"/>
      <c r="AA381" s="34"/>
      <c r="AB381" s="34"/>
      <c r="AC381" s="34"/>
      <c r="AD381" s="34"/>
      <c r="AE381" s="34"/>
      <c r="AR381" s="197" t="s">
        <v>148</v>
      </c>
      <c r="AT381" s="197" t="s">
        <v>150</v>
      </c>
      <c r="AU381" s="197" t="s">
        <v>85</v>
      </c>
      <c r="AY381" s="17" t="s">
        <v>149</v>
      </c>
      <c r="BE381" s="198">
        <f>IF(N381="základní",J381,0)</f>
        <v>0</v>
      </c>
      <c r="BF381" s="198">
        <f>IF(N381="snížená",J381,0)</f>
        <v>0</v>
      </c>
      <c r="BG381" s="198">
        <f>IF(N381="zákl. přenesená",J381,0)</f>
        <v>0</v>
      </c>
      <c r="BH381" s="198">
        <f>IF(N381="sníž. přenesená",J381,0)</f>
        <v>0</v>
      </c>
      <c r="BI381" s="198">
        <f>IF(N381="nulová",J381,0)</f>
        <v>0</v>
      </c>
      <c r="BJ381" s="17" t="s">
        <v>85</v>
      </c>
      <c r="BK381" s="198">
        <f>ROUND(I381*H381,2)</f>
        <v>0</v>
      </c>
      <c r="BL381" s="17" t="s">
        <v>148</v>
      </c>
      <c r="BM381" s="197" t="s">
        <v>1091</v>
      </c>
    </row>
    <row r="382" spans="1:65" s="12" customFormat="1" ht="25.9" customHeight="1">
      <c r="B382" s="171"/>
      <c r="C382" s="172"/>
      <c r="D382" s="173" t="s">
        <v>76</v>
      </c>
      <c r="E382" s="174" t="s">
        <v>1092</v>
      </c>
      <c r="F382" s="174" t="s">
        <v>1093</v>
      </c>
      <c r="G382" s="172"/>
      <c r="H382" s="172"/>
      <c r="I382" s="175"/>
      <c r="J382" s="176">
        <f>BK382</f>
        <v>0</v>
      </c>
      <c r="K382" s="172"/>
      <c r="L382" s="177"/>
      <c r="M382" s="178"/>
      <c r="N382" s="179"/>
      <c r="O382" s="179"/>
      <c r="P382" s="180">
        <f>SUM(P383:P387)</f>
        <v>0</v>
      </c>
      <c r="Q382" s="179"/>
      <c r="R382" s="180">
        <f>SUM(R383:R387)</f>
        <v>0</v>
      </c>
      <c r="S382" s="179"/>
      <c r="T382" s="181">
        <f>SUM(T383:T387)</f>
        <v>0</v>
      </c>
      <c r="AR382" s="182" t="s">
        <v>85</v>
      </c>
      <c r="AT382" s="183" t="s">
        <v>76</v>
      </c>
      <c r="AU382" s="183" t="s">
        <v>77</v>
      </c>
      <c r="AY382" s="182" t="s">
        <v>149</v>
      </c>
      <c r="BK382" s="184">
        <f>SUM(BK383:BK387)</f>
        <v>0</v>
      </c>
    </row>
    <row r="383" spans="1:65" s="2" customFormat="1" ht="21.75" customHeight="1">
      <c r="A383" s="34"/>
      <c r="B383" s="35"/>
      <c r="C383" s="185" t="s">
        <v>1094</v>
      </c>
      <c r="D383" s="185" t="s">
        <v>150</v>
      </c>
      <c r="E383" s="186" t="s">
        <v>1095</v>
      </c>
      <c r="F383" s="187" t="s">
        <v>1096</v>
      </c>
      <c r="G383" s="188" t="s">
        <v>184</v>
      </c>
      <c r="H383" s="189">
        <v>4</v>
      </c>
      <c r="I383" s="190"/>
      <c r="J383" s="191">
        <f>ROUND(I383*H383,2)</f>
        <v>0</v>
      </c>
      <c r="K383" s="192"/>
      <c r="L383" s="39"/>
      <c r="M383" s="193" t="s">
        <v>1</v>
      </c>
      <c r="N383" s="194" t="s">
        <v>42</v>
      </c>
      <c r="O383" s="71"/>
      <c r="P383" s="195">
        <f>O383*H383</f>
        <v>0</v>
      </c>
      <c r="Q383" s="195">
        <v>0</v>
      </c>
      <c r="R383" s="195">
        <f>Q383*H383</f>
        <v>0</v>
      </c>
      <c r="S383" s="195">
        <v>0</v>
      </c>
      <c r="T383" s="196">
        <f>S383*H383</f>
        <v>0</v>
      </c>
      <c r="U383" s="34"/>
      <c r="V383" s="34"/>
      <c r="W383" s="34"/>
      <c r="X383" s="34"/>
      <c r="Y383" s="34"/>
      <c r="Z383" s="34"/>
      <c r="AA383" s="34"/>
      <c r="AB383" s="34"/>
      <c r="AC383" s="34"/>
      <c r="AD383" s="34"/>
      <c r="AE383" s="34"/>
      <c r="AR383" s="197" t="s">
        <v>148</v>
      </c>
      <c r="AT383" s="197" t="s">
        <v>150</v>
      </c>
      <c r="AU383" s="197" t="s">
        <v>85</v>
      </c>
      <c r="AY383" s="17" t="s">
        <v>149</v>
      </c>
      <c r="BE383" s="198">
        <f>IF(N383="základní",J383,0)</f>
        <v>0</v>
      </c>
      <c r="BF383" s="198">
        <f>IF(N383="snížená",J383,0)</f>
        <v>0</v>
      </c>
      <c r="BG383" s="198">
        <f>IF(N383="zákl. přenesená",J383,0)</f>
        <v>0</v>
      </c>
      <c r="BH383" s="198">
        <f>IF(N383="sníž. přenesená",J383,0)</f>
        <v>0</v>
      </c>
      <c r="BI383" s="198">
        <f>IF(N383="nulová",J383,0)</f>
        <v>0</v>
      </c>
      <c r="BJ383" s="17" t="s">
        <v>85</v>
      </c>
      <c r="BK383" s="198">
        <f>ROUND(I383*H383,2)</f>
        <v>0</v>
      </c>
      <c r="BL383" s="17" t="s">
        <v>148</v>
      </c>
      <c r="BM383" s="197" t="s">
        <v>1097</v>
      </c>
    </row>
    <row r="384" spans="1:65" s="2" customFormat="1" ht="117">
      <c r="A384" s="34"/>
      <c r="B384" s="35"/>
      <c r="C384" s="36"/>
      <c r="D384" s="199" t="s">
        <v>154</v>
      </c>
      <c r="E384" s="36"/>
      <c r="F384" s="200" t="s">
        <v>1098</v>
      </c>
      <c r="G384" s="36"/>
      <c r="H384" s="36"/>
      <c r="I384" s="201"/>
      <c r="J384" s="36"/>
      <c r="K384" s="36"/>
      <c r="L384" s="39"/>
      <c r="M384" s="202"/>
      <c r="N384" s="203"/>
      <c r="O384" s="71"/>
      <c r="P384" s="71"/>
      <c r="Q384" s="71"/>
      <c r="R384" s="71"/>
      <c r="S384" s="71"/>
      <c r="T384" s="72"/>
      <c r="U384" s="34"/>
      <c r="V384" s="34"/>
      <c r="W384" s="34"/>
      <c r="X384" s="34"/>
      <c r="Y384" s="34"/>
      <c r="Z384" s="34"/>
      <c r="AA384" s="34"/>
      <c r="AB384" s="34"/>
      <c r="AC384" s="34"/>
      <c r="AD384" s="34"/>
      <c r="AE384" s="34"/>
      <c r="AT384" s="17" t="s">
        <v>154</v>
      </c>
      <c r="AU384" s="17" t="s">
        <v>85</v>
      </c>
    </row>
    <row r="385" spans="1:65" s="2" customFormat="1" ht="33" customHeight="1">
      <c r="A385" s="34"/>
      <c r="B385" s="35"/>
      <c r="C385" s="185" t="s">
        <v>1099</v>
      </c>
      <c r="D385" s="185" t="s">
        <v>150</v>
      </c>
      <c r="E385" s="186" t="s">
        <v>1100</v>
      </c>
      <c r="F385" s="187" t="s">
        <v>1101</v>
      </c>
      <c r="G385" s="188" t="s">
        <v>184</v>
      </c>
      <c r="H385" s="189">
        <v>2</v>
      </c>
      <c r="I385" s="190"/>
      <c r="J385" s="191">
        <f>ROUND(I385*H385,2)</f>
        <v>0</v>
      </c>
      <c r="K385" s="192"/>
      <c r="L385" s="39"/>
      <c r="M385" s="193" t="s">
        <v>1</v>
      </c>
      <c r="N385" s="194" t="s">
        <v>42</v>
      </c>
      <c r="O385" s="71"/>
      <c r="P385" s="195">
        <f>O385*H385</f>
        <v>0</v>
      </c>
      <c r="Q385" s="195">
        <v>0</v>
      </c>
      <c r="R385" s="195">
        <f>Q385*H385</f>
        <v>0</v>
      </c>
      <c r="S385" s="195">
        <v>0</v>
      </c>
      <c r="T385" s="196">
        <f>S385*H385</f>
        <v>0</v>
      </c>
      <c r="U385" s="34"/>
      <c r="V385" s="34"/>
      <c r="W385" s="34"/>
      <c r="X385" s="34"/>
      <c r="Y385" s="34"/>
      <c r="Z385" s="34"/>
      <c r="AA385" s="34"/>
      <c r="AB385" s="34"/>
      <c r="AC385" s="34"/>
      <c r="AD385" s="34"/>
      <c r="AE385" s="34"/>
      <c r="AR385" s="197" t="s">
        <v>148</v>
      </c>
      <c r="AT385" s="197" t="s">
        <v>150</v>
      </c>
      <c r="AU385" s="197" t="s">
        <v>85</v>
      </c>
      <c r="AY385" s="17" t="s">
        <v>149</v>
      </c>
      <c r="BE385" s="198">
        <f>IF(N385="základní",J385,0)</f>
        <v>0</v>
      </c>
      <c r="BF385" s="198">
        <f>IF(N385="snížená",J385,0)</f>
        <v>0</v>
      </c>
      <c r="BG385" s="198">
        <f>IF(N385="zákl. přenesená",J385,0)</f>
        <v>0</v>
      </c>
      <c r="BH385" s="198">
        <f>IF(N385="sníž. přenesená",J385,0)</f>
        <v>0</v>
      </c>
      <c r="BI385" s="198">
        <f>IF(N385="nulová",J385,0)</f>
        <v>0</v>
      </c>
      <c r="BJ385" s="17" t="s">
        <v>85</v>
      </c>
      <c r="BK385" s="198">
        <f>ROUND(I385*H385,2)</f>
        <v>0</v>
      </c>
      <c r="BL385" s="17" t="s">
        <v>148</v>
      </c>
      <c r="BM385" s="197" t="s">
        <v>1102</v>
      </c>
    </row>
    <row r="386" spans="1:65" s="2" customFormat="1" ht="117">
      <c r="A386" s="34"/>
      <c r="B386" s="35"/>
      <c r="C386" s="36"/>
      <c r="D386" s="199" t="s">
        <v>154</v>
      </c>
      <c r="E386" s="36"/>
      <c r="F386" s="200" t="s">
        <v>1103</v>
      </c>
      <c r="G386" s="36"/>
      <c r="H386" s="36"/>
      <c r="I386" s="201"/>
      <c r="J386" s="36"/>
      <c r="K386" s="36"/>
      <c r="L386" s="39"/>
      <c r="M386" s="202"/>
      <c r="N386" s="203"/>
      <c r="O386" s="71"/>
      <c r="P386" s="71"/>
      <c r="Q386" s="71"/>
      <c r="R386" s="71"/>
      <c r="S386" s="71"/>
      <c r="T386" s="72"/>
      <c r="U386" s="34"/>
      <c r="V386" s="34"/>
      <c r="W386" s="34"/>
      <c r="X386" s="34"/>
      <c r="Y386" s="34"/>
      <c r="Z386" s="34"/>
      <c r="AA386" s="34"/>
      <c r="AB386" s="34"/>
      <c r="AC386" s="34"/>
      <c r="AD386" s="34"/>
      <c r="AE386" s="34"/>
      <c r="AT386" s="17" t="s">
        <v>154</v>
      </c>
      <c r="AU386" s="17" t="s">
        <v>85</v>
      </c>
    </row>
    <row r="387" spans="1:65" s="2" customFormat="1" ht="21.75" customHeight="1">
      <c r="A387" s="34"/>
      <c r="B387" s="35"/>
      <c r="C387" s="185" t="s">
        <v>1104</v>
      </c>
      <c r="D387" s="185" t="s">
        <v>150</v>
      </c>
      <c r="E387" s="186" t="s">
        <v>1105</v>
      </c>
      <c r="F387" s="187" t="s">
        <v>1106</v>
      </c>
      <c r="G387" s="188" t="s">
        <v>192</v>
      </c>
      <c r="H387" s="189">
        <v>1</v>
      </c>
      <c r="I387" s="190"/>
      <c r="J387" s="191">
        <f>ROUND(I387*H387,2)</f>
        <v>0</v>
      </c>
      <c r="K387" s="192"/>
      <c r="L387" s="39"/>
      <c r="M387" s="255" t="s">
        <v>1</v>
      </c>
      <c r="N387" s="256" t="s">
        <v>42</v>
      </c>
      <c r="O387" s="242"/>
      <c r="P387" s="257">
        <f>O387*H387</f>
        <v>0</v>
      </c>
      <c r="Q387" s="257">
        <v>0</v>
      </c>
      <c r="R387" s="257">
        <f>Q387*H387</f>
        <v>0</v>
      </c>
      <c r="S387" s="257">
        <v>0</v>
      </c>
      <c r="T387" s="258">
        <f>S387*H387</f>
        <v>0</v>
      </c>
      <c r="U387" s="34"/>
      <c r="V387" s="34"/>
      <c r="W387" s="34"/>
      <c r="X387" s="34"/>
      <c r="Y387" s="34"/>
      <c r="Z387" s="34"/>
      <c r="AA387" s="34"/>
      <c r="AB387" s="34"/>
      <c r="AC387" s="34"/>
      <c r="AD387" s="34"/>
      <c r="AE387" s="34"/>
      <c r="AR387" s="197" t="s">
        <v>148</v>
      </c>
      <c r="AT387" s="197" t="s">
        <v>150</v>
      </c>
      <c r="AU387" s="197" t="s">
        <v>85</v>
      </c>
      <c r="AY387" s="17" t="s">
        <v>149</v>
      </c>
      <c r="BE387" s="198">
        <f>IF(N387="základní",J387,0)</f>
        <v>0</v>
      </c>
      <c r="BF387" s="198">
        <f>IF(N387="snížená",J387,0)</f>
        <v>0</v>
      </c>
      <c r="BG387" s="198">
        <f>IF(N387="zákl. přenesená",J387,0)</f>
        <v>0</v>
      </c>
      <c r="BH387" s="198">
        <f>IF(N387="sníž. přenesená",J387,0)</f>
        <v>0</v>
      </c>
      <c r="BI387" s="198">
        <f>IF(N387="nulová",J387,0)</f>
        <v>0</v>
      </c>
      <c r="BJ387" s="17" t="s">
        <v>85</v>
      </c>
      <c r="BK387" s="198">
        <f>ROUND(I387*H387,2)</f>
        <v>0</v>
      </c>
      <c r="BL387" s="17" t="s">
        <v>148</v>
      </c>
      <c r="BM387" s="197" t="s">
        <v>1107</v>
      </c>
    </row>
    <row r="388" spans="1:65" s="2" customFormat="1" ht="6.95" customHeight="1">
      <c r="A388" s="34"/>
      <c r="B388" s="54"/>
      <c r="C388" s="55"/>
      <c r="D388" s="55"/>
      <c r="E388" s="55"/>
      <c r="F388" s="55"/>
      <c r="G388" s="55"/>
      <c r="H388" s="55"/>
      <c r="I388" s="55"/>
      <c r="J388" s="55"/>
      <c r="K388" s="55"/>
      <c r="L388" s="39"/>
      <c r="M388" s="34"/>
      <c r="O388" s="34"/>
      <c r="P388" s="34"/>
      <c r="Q388" s="34"/>
      <c r="R388" s="34"/>
      <c r="S388" s="34"/>
      <c r="T388" s="34"/>
      <c r="U388" s="34"/>
      <c r="V388" s="34"/>
      <c r="W388" s="34"/>
      <c r="X388" s="34"/>
      <c r="Y388" s="34"/>
      <c r="Z388" s="34"/>
      <c r="AA388" s="34"/>
      <c r="AB388" s="34"/>
      <c r="AC388" s="34"/>
      <c r="AD388" s="34"/>
      <c r="AE388" s="34"/>
    </row>
  </sheetData>
  <sheetProtection algorithmName="SHA-512" hashValue="yWrmx24/RvFJx+6jKF1cXtcYyoea0ML4kpOLAeUYPgKtM1xQq+OpUqcMyY1r0CGgR8qb+ekBrIaZT7c6DPUU6Q==" saltValue="nX77V81YnytNqxw4AEfbKQ==" spinCount="100000" sheet="1" objects="1" scenarios="1" formatColumns="0" formatRows="0" autoFilter="0"/>
  <autoFilter ref="C135:K387"/>
  <mergeCells count="9">
    <mergeCell ref="E87:H87"/>
    <mergeCell ref="E126:H126"/>
    <mergeCell ref="E128:H12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04"/>
  <sheetViews>
    <sheetView showGridLines="0" topLeftCell="A22" workbookViewId="0">
      <selection activeCell="E24" sqref="E24"/>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1"/>
      <c r="M2" s="301"/>
      <c r="N2" s="301"/>
      <c r="O2" s="301"/>
      <c r="P2" s="301"/>
      <c r="Q2" s="301"/>
      <c r="R2" s="301"/>
      <c r="S2" s="301"/>
      <c r="T2" s="301"/>
      <c r="U2" s="301"/>
      <c r="V2" s="301"/>
      <c r="AT2" s="17" t="s">
        <v>93</v>
      </c>
    </row>
    <row r="3" spans="1:46" s="1" customFormat="1" ht="6.95" customHeight="1">
      <c r="B3" s="108"/>
      <c r="C3" s="109"/>
      <c r="D3" s="109"/>
      <c r="E3" s="109"/>
      <c r="F3" s="109"/>
      <c r="G3" s="109"/>
      <c r="H3" s="109"/>
      <c r="I3" s="109"/>
      <c r="J3" s="109"/>
      <c r="K3" s="109"/>
      <c r="L3" s="20"/>
      <c r="AT3" s="17" t="s">
        <v>87</v>
      </c>
    </row>
    <row r="4" spans="1:46" s="1" customFormat="1" ht="24.95" customHeight="1">
      <c r="B4" s="20"/>
      <c r="D4" s="110" t="s">
        <v>110</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02" t="str">
        <f>'Rekapitulace zakázky'!K6</f>
        <v>Řevničov ON - oprava</v>
      </c>
      <c r="F7" s="303"/>
      <c r="G7" s="303"/>
      <c r="H7" s="303"/>
      <c r="L7" s="20"/>
    </row>
    <row r="8" spans="1:46" s="2" customFormat="1" ht="12" customHeight="1">
      <c r="A8" s="34"/>
      <c r="B8" s="39"/>
      <c r="C8" s="34"/>
      <c r="D8" s="112" t="s">
        <v>111</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304" t="s">
        <v>1108</v>
      </c>
      <c r="F9" s="305"/>
      <c r="G9" s="305"/>
      <c r="H9" s="305"/>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21</v>
      </c>
      <c r="G12" s="34"/>
      <c r="H12" s="34"/>
      <c r="I12" s="112" t="s">
        <v>22</v>
      </c>
      <c r="J12" s="114" t="str">
        <f>'Rekapitulace zakázky'!AN8</f>
        <v>7. 3. 2021</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
        <v>26</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
        <v>27</v>
      </c>
      <c r="F15" s="34"/>
      <c r="G15" s="34"/>
      <c r="H15" s="34"/>
      <c r="I15" s="112" t="s">
        <v>28</v>
      </c>
      <c r="J15" s="113" t="s">
        <v>29</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30</v>
      </c>
      <c r="E17" s="34"/>
      <c r="F17" s="34"/>
      <c r="G17" s="34"/>
      <c r="H17" s="34"/>
      <c r="I17" s="112" t="s">
        <v>25</v>
      </c>
      <c r="J17" s="30" t="str">
        <f>'Rekapitulace zakázky'!AN13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06" t="str">
        <f>'Rekapitulace zakázky'!E14</f>
        <v>Vyplň údaj</v>
      </c>
      <c r="F18" s="307"/>
      <c r="G18" s="307"/>
      <c r="H18" s="307"/>
      <c r="I18" s="112" t="s">
        <v>28</v>
      </c>
      <c r="J18" s="30" t="str">
        <f>'Rekapitulace zakázky'!AN14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32</v>
      </c>
      <c r="E20" s="34"/>
      <c r="F20" s="34"/>
      <c r="G20" s="34"/>
      <c r="H20" s="34"/>
      <c r="I20" s="112" t="s">
        <v>25</v>
      </c>
      <c r="J20" s="113" t="str">
        <f>IF('Rekapitulace zakázky'!AN16="","",'Rekapitulace zakázky'!AN16)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zakázky'!E17="","",'Rekapitulace zakázky'!E17)</f>
        <v xml:space="preserve"> </v>
      </c>
      <c r="F21" s="34"/>
      <c r="G21" s="34"/>
      <c r="H21" s="34"/>
      <c r="I21" s="112" t="s">
        <v>28</v>
      </c>
      <c r="J21" s="113" t="str">
        <f>IF('Rekapitulace zakázky'!AN17="","",'Rekapitulace zakázky'!AN17)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35</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c r="F24" s="34"/>
      <c r="G24" s="34"/>
      <c r="H24" s="34"/>
      <c r="I24" s="112" t="s">
        <v>28</v>
      </c>
      <c r="J24" s="113"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36</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8" t="s">
        <v>1</v>
      </c>
      <c r="F27" s="308"/>
      <c r="G27" s="308"/>
      <c r="H27" s="308"/>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37</v>
      </c>
      <c r="E30" s="34"/>
      <c r="F30" s="34"/>
      <c r="G30" s="34"/>
      <c r="H30" s="34"/>
      <c r="I30" s="34"/>
      <c r="J30" s="120">
        <f>ROUND(J131,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39</v>
      </c>
      <c r="G32" s="34"/>
      <c r="H32" s="34"/>
      <c r="I32" s="121" t="s">
        <v>38</v>
      </c>
      <c r="J32" s="121" t="s">
        <v>40</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41</v>
      </c>
      <c r="E33" s="112" t="s">
        <v>42</v>
      </c>
      <c r="F33" s="123">
        <f>ROUND((SUM(BE131:BE303)),  2)</f>
        <v>0</v>
      </c>
      <c r="G33" s="34"/>
      <c r="H33" s="34"/>
      <c r="I33" s="124">
        <v>0.21</v>
      </c>
      <c r="J33" s="123">
        <f>ROUND(((SUM(BE131:BE303))*I33),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43</v>
      </c>
      <c r="F34" s="123">
        <f>ROUND((SUM(BF131:BF303)),  2)</f>
        <v>0</v>
      </c>
      <c r="G34" s="34"/>
      <c r="H34" s="34"/>
      <c r="I34" s="124">
        <v>0.15</v>
      </c>
      <c r="J34" s="123">
        <f>ROUND(((SUM(BF131:BF303))*I34),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44</v>
      </c>
      <c r="F35" s="123">
        <f>ROUND((SUM(BG131:BG303)),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45</v>
      </c>
      <c r="F36" s="123">
        <f>ROUND((SUM(BH131:BH303)),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46</v>
      </c>
      <c r="F37" s="123">
        <f>ROUND((SUM(BI131:BI303)),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47</v>
      </c>
      <c r="E39" s="127"/>
      <c r="F39" s="127"/>
      <c r="G39" s="128" t="s">
        <v>48</v>
      </c>
      <c r="H39" s="129" t="s">
        <v>49</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50</v>
      </c>
      <c r="E50" s="133"/>
      <c r="F50" s="133"/>
      <c r="G50" s="132" t="s">
        <v>51</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34" t="s">
        <v>52</v>
      </c>
      <c r="E61" s="135"/>
      <c r="F61" s="136" t="s">
        <v>53</v>
      </c>
      <c r="G61" s="134" t="s">
        <v>52</v>
      </c>
      <c r="H61" s="135"/>
      <c r="I61" s="135"/>
      <c r="J61" s="137" t="s">
        <v>53</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2" t="s">
        <v>54</v>
      </c>
      <c r="E65" s="138"/>
      <c r="F65" s="138"/>
      <c r="G65" s="132" t="s">
        <v>55</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34" t="s">
        <v>52</v>
      </c>
      <c r="E76" s="135"/>
      <c r="F76" s="136" t="s">
        <v>53</v>
      </c>
      <c r="G76" s="134" t="s">
        <v>52</v>
      </c>
      <c r="H76" s="135"/>
      <c r="I76" s="135"/>
      <c r="J76" s="137" t="s">
        <v>53</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113</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9" t="str">
        <f>E7</f>
        <v>Řevničov ON - oprava</v>
      </c>
      <c r="F85" s="310"/>
      <c r="G85" s="310"/>
      <c r="H85" s="310"/>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111</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61" t="str">
        <f>E9</f>
        <v>003 - Oprava zpevněných ploch</v>
      </c>
      <c r="F87" s="311"/>
      <c r="G87" s="311"/>
      <c r="H87" s="311"/>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žst. Řevničov</v>
      </c>
      <c r="G89" s="36"/>
      <c r="H89" s="36"/>
      <c r="I89" s="29" t="s">
        <v>22</v>
      </c>
      <c r="J89" s="66" t="str">
        <f>IF(J12="","",J12)</f>
        <v>7. 3. 2021</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Správa železnic, státní organizace</v>
      </c>
      <c r="G91" s="36"/>
      <c r="H91" s="36"/>
      <c r="I91" s="29" t="s">
        <v>32</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30</v>
      </c>
      <c r="D92" s="36"/>
      <c r="E92" s="36"/>
      <c r="F92" s="27" t="str">
        <f>IF(E18="","",E18)</f>
        <v>Vyplň údaj</v>
      </c>
      <c r="G92" s="36"/>
      <c r="H92" s="36"/>
      <c r="I92" s="29" t="s">
        <v>35</v>
      </c>
      <c r="J92" s="32">
        <f>E24</f>
        <v>0</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114</v>
      </c>
      <c r="D94" s="144"/>
      <c r="E94" s="144"/>
      <c r="F94" s="144"/>
      <c r="G94" s="144"/>
      <c r="H94" s="144"/>
      <c r="I94" s="144"/>
      <c r="J94" s="145" t="s">
        <v>115</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116</v>
      </c>
      <c r="D96" s="36"/>
      <c r="E96" s="36"/>
      <c r="F96" s="36"/>
      <c r="G96" s="36"/>
      <c r="H96" s="36"/>
      <c r="I96" s="36"/>
      <c r="J96" s="84">
        <f>J131</f>
        <v>0</v>
      </c>
      <c r="K96" s="36"/>
      <c r="L96" s="51"/>
      <c r="S96" s="34"/>
      <c r="T96" s="34"/>
      <c r="U96" s="34"/>
      <c r="V96" s="34"/>
      <c r="W96" s="34"/>
      <c r="X96" s="34"/>
      <c r="Y96" s="34"/>
      <c r="Z96" s="34"/>
      <c r="AA96" s="34"/>
      <c r="AB96" s="34"/>
      <c r="AC96" s="34"/>
      <c r="AD96" s="34"/>
      <c r="AE96" s="34"/>
      <c r="AU96" s="17" t="s">
        <v>117</v>
      </c>
    </row>
    <row r="97" spans="1:31" s="9" customFormat="1" ht="24.95" customHeight="1">
      <c r="B97" s="147"/>
      <c r="C97" s="148"/>
      <c r="D97" s="149" t="s">
        <v>1109</v>
      </c>
      <c r="E97" s="150"/>
      <c r="F97" s="150"/>
      <c r="G97" s="150"/>
      <c r="H97" s="150"/>
      <c r="I97" s="150"/>
      <c r="J97" s="151">
        <f>J132</f>
        <v>0</v>
      </c>
      <c r="K97" s="148"/>
      <c r="L97" s="152"/>
    </row>
    <row r="98" spans="1:31" s="9" customFormat="1" ht="24.95" customHeight="1">
      <c r="B98" s="147"/>
      <c r="C98" s="148"/>
      <c r="D98" s="149" t="s">
        <v>121</v>
      </c>
      <c r="E98" s="150"/>
      <c r="F98" s="150"/>
      <c r="G98" s="150"/>
      <c r="H98" s="150"/>
      <c r="I98" s="150"/>
      <c r="J98" s="151">
        <f>J134</f>
        <v>0</v>
      </c>
      <c r="K98" s="148"/>
      <c r="L98" s="152"/>
    </row>
    <row r="99" spans="1:31" s="10" customFormat="1" ht="19.899999999999999" customHeight="1">
      <c r="B99" s="153"/>
      <c r="C99" s="154"/>
      <c r="D99" s="155" t="s">
        <v>1110</v>
      </c>
      <c r="E99" s="156"/>
      <c r="F99" s="156"/>
      <c r="G99" s="156"/>
      <c r="H99" s="156"/>
      <c r="I99" s="156"/>
      <c r="J99" s="157">
        <f>J135</f>
        <v>0</v>
      </c>
      <c r="K99" s="154"/>
      <c r="L99" s="158"/>
    </row>
    <row r="100" spans="1:31" s="10" customFormat="1" ht="19.899999999999999" customHeight="1">
      <c r="B100" s="153"/>
      <c r="C100" s="154"/>
      <c r="D100" s="155" t="s">
        <v>1111</v>
      </c>
      <c r="E100" s="156"/>
      <c r="F100" s="156"/>
      <c r="G100" s="156"/>
      <c r="H100" s="156"/>
      <c r="I100" s="156"/>
      <c r="J100" s="157">
        <f>J189</f>
        <v>0</v>
      </c>
      <c r="K100" s="154"/>
      <c r="L100" s="158"/>
    </row>
    <row r="101" spans="1:31" s="10" customFormat="1" ht="19.899999999999999" customHeight="1">
      <c r="B101" s="153"/>
      <c r="C101" s="154"/>
      <c r="D101" s="155" t="s">
        <v>122</v>
      </c>
      <c r="E101" s="156"/>
      <c r="F101" s="156"/>
      <c r="G101" s="156"/>
      <c r="H101" s="156"/>
      <c r="I101" s="156"/>
      <c r="J101" s="157">
        <f>J193</f>
        <v>0</v>
      </c>
      <c r="K101" s="154"/>
      <c r="L101" s="158"/>
    </row>
    <row r="102" spans="1:31" s="10" customFormat="1" ht="19.899999999999999" customHeight="1">
      <c r="B102" s="153"/>
      <c r="C102" s="154"/>
      <c r="D102" s="155" t="s">
        <v>1112</v>
      </c>
      <c r="E102" s="156"/>
      <c r="F102" s="156"/>
      <c r="G102" s="156"/>
      <c r="H102" s="156"/>
      <c r="I102" s="156"/>
      <c r="J102" s="157">
        <f>J199</f>
        <v>0</v>
      </c>
      <c r="K102" s="154"/>
      <c r="L102" s="158"/>
    </row>
    <row r="103" spans="1:31" s="10" customFormat="1" ht="19.899999999999999" customHeight="1">
      <c r="B103" s="153"/>
      <c r="C103" s="154"/>
      <c r="D103" s="155" t="s">
        <v>1113</v>
      </c>
      <c r="E103" s="156"/>
      <c r="F103" s="156"/>
      <c r="G103" s="156"/>
      <c r="H103" s="156"/>
      <c r="I103" s="156"/>
      <c r="J103" s="157">
        <f>J205</f>
        <v>0</v>
      </c>
      <c r="K103" s="154"/>
      <c r="L103" s="158"/>
    </row>
    <row r="104" spans="1:31" s="10" customFormat="1" ht="19.899999999999999" customHeight="1">
      <c r="B104" s="153"/>
      <c r="C104" s="154"/>
      <c r="D104" s="155" t="s">
        <v>597</v>
      </c>
      <c r="E104" s="156"/>
      <c r="F104" s="156"/>
      <c r="G104" s="156"/>
      <c r="H104" s="156"/>
      <c r="I104" s="156"/>
      <c r="J104" s="157">
        <f>J228</f>
        <v>0</v>
      </c>
      <c r="K104" s="154"/>
      <c r="L104" s="158"/>
    </row>
    <row r="105" spans="1:31" s="10" customFormat="1" ht="19.899999999999999" customHeight="1">
      <c r="B105" s="153"/>
      <c r="C105" s="154"/>
      <c r="D105" s="155" t="s">
        <v>598</v>
      </c>
      <c r="E105" s="156"/>
      <c r="F105" s="156"/>
      <c r="G105" s="156"/>
      <c r="H105" s="156"/>
      <c r="I105" s="156"/>
      <c r="J105" s="157">
        <f>J230</f>
        <v>0</v>
      </c>
      <c r="K105" s="154"/>
      <c r="L105" s="158"/>
    </row>
    <row r="106" spans="1:31" s="10" customFormat="1" ht="19.899999999999999" customHeight="1">
      <c r="B106" s="153"/>
      <c r="C106" s="154"/>
      <c r="D106" s="155" t="s">
        <v>123</v>
      </c>
      <c r="E106" s="156"/>
      <c r="F106" s="156"/>
      <c r="G106" s="156"/>
      <c r="H106" s="156"/>
      <c r="I106" s="156"/>
      <c r="J106" s="157">
        <f>J252</f>
        <v>0</v>
      </c>
      <c r="K106" s="154"/>
      <c r="L106" s="158"/>
    </row>
    <row r="107" spans="1:31" s="10" customFormat="1" ht="19.899999999999999" customHeight="1">
      <c r="B107" s="153"/>
      <c r="C107" s="154"/>
      <c r="D107" s="155" t="s">
        <v>1114</v>
      </c>
      <c r="E107" s="156"/>
      <c r="F107" s="156"/>
      <c r="G107" s="156"/>
      <c r="H107" s="156"/>
      <c r="I107" s="156"/>
      <c r="J107" s="157">
        <f>J279</f>
        <v>0</v>
      </c>
      <c r="K107" s="154"/>
      <c r="L107" s="158"/>
    </row>
    <row r="108" spans="1:31" s="10" customFormat="1" ht="19.899999999999999" customHeight="1">
      <c r="B108" s="153"/>
      <c r="C108" s="154"/>
      <c r="D108" s="155" t="s">
        <v>600</v>
      </c>
      <c r="E108" s="156"/>
      <c r="F108" s="156"/>
      <c r="G108" s="156"/>
      <c r="H108" s="156"/>
      <c r="I108" s="156"/>
      <c r="J108" s="157">
        <f>J281</f>
        <v>0</v>
      </c>
      <c r="K108" s="154"/>
      <c r="L108" s="158"/>
    </row>
    <row r="109" spans="1:31" s="9" customFormat="1" ht="24.95" customHeight="1">
      <c r="B109" s="147"/>
      <c r="C109" s="148"/>
      <c r="D109" s="149" t="s">
        <v>126</v>
      </c>
      <c r="E109" s="150"/>
      <c r="F109" s="150"/>
      <c r="G109" s="150"/>
      <c r="H109" s="150"/>
      <c r="I109" s="150"/>
      <c r="J109" s="151">
        <f>J291</f>
        <v>0</v>
      </c>
      <c r="K109" s="148"/>
      <c r="L109" s="152"/>
    </row>
    <row r="110" spans="1:31" s="10" customFormat="1" ht="19.899999999999999" customHeight="1">
      <c r="B110" s="153"/>
      <c r="C110" s="154"/>
      <c r="D110" s="155" t="s">
        <v>1115</v>
      </c>
      <c r="E110" s="156"/>
      <c r="F110" s="156"/>
      <c r="G110" s="156"/>
      <c r="H110" s="156"/>
      <c r="I110" s="156"/>
      <c r="J110" s="157">
        <f>J292</f>
        <v>0</v>
      </c>
      <c r="K110" s="154"/>
      <c r="L110" s="158"/>
    </row>
    <row r="111" spans="1:31" s="10" customFormat="1" ht="19.899999999999999" customHeight="1">
      <c r="B111" s="153"/>
      <c r="C111" s="154"/>
      <c r="D111" s="155" t="s">
        <v>131</v>
      </c>
      <c r="E111" s="156"/>
      <c r="F111" s="156"/>
      <c r="G111" s="156"/>
      <c r="H111" s="156"/>
      <c r="I111" s="156"/>
      <c r="J111" s="157">
        <f>J296</f>
        <v>0</v>
      </c>
      <c r="K111" s="154"/>
      <c r="L111" s="158"/>
    </row>
    <row r="112" spans="1:31" s="2" customFormat="1" ht="21.75"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31" s="2" customFormat="1" ht="6.95" customHeight="1">
      <c r="A113" s="34"/>
      <c r="B113" s="54"/>
      <c r="C113" s="55"/>
      <c r="D113" s="55"/>
      <c r="E113" s="55"/>
      <c r="F113" s="55"/>
      <c r="G113" s="55"/>
      <c r="H113" s="55"/>
      <c r="I113" s="55"/>
      <c r="J113" s="55"/>
      <c r="K113" s="55"/>
      <c r="L113" s="51"/>
      <c r="S113" s="34"/>
      <c r="T113" s="34"/>
      <c r="U113" s="34"/>
      <c r="V113" s="34"/>
      <c r="W113" s="34"/>
      <c r="X113" s="34"/>
      <c r="Y113" s="34"/>
      <c r="Z113" s="34"/>
      <c r="AA113" s="34"/>
      <c r="AB113" s="34"/>
      <c r="AC113" s="34"/>
      <c r="AD113" s="34"/>
      <c r="AE113" s="34"/>
    </row>
    <row r="117" spans="1:31" s="2" customFormat="1" ht="6.95" customHeight="1">
      <c r="A117" s="34"/>
      <c r="B117" s="56"/>
      <c r="C117" s="57"/>
      <c r="D117" s="57"/>
      <c r="E117" s="57"/>
      <c r="F117" s="57"/>
      <c r="G117" s="57"/>
      <c r="H117" s="57"/>
      <c r="I117" s="57"/>
      <c r="J117" s="57"/>
      <c r="K117" s="57"/>
      <c r="L117" s="51"/>
      <c r="S117" s="34"/>
      <c r="T117" s="34"/>
      <c r="U117" s="34"/>
      <c r="V117" s="34"/>
      <c r="W117" s="34"/>
      <c r="X117" s="34"/>
      <c r="Y117" s="34"/>
      <c r="Z117" s="34"/>
      <c r="AA117" s="34"/>
      <c r="AB117" s="34"/>
      <c r="AC117" s="34"/>
      <c r="AD117" s="34"/>
      <c r="AE117" s="34"/>
    </row>
    <row r="118" spans="1:31" s="2" customFormat="1" ht="24.95" customHeight="1">
      <c r="A118" s="34"/>
      <c r="B118" s="35"/>
      <c r="C118" s="23" t="s">
        <v>133</v>
      </c>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31" s="2" customFormat="1" ht="6.9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31" s="2" customFormat="1" ht="12" customHeight="1">
      <c r="A120" s="34"/>
      <c r="B120" s="35"/>
      <c r="C120" s="29" t="s">
        <v>16</v>
      </c>
      <c r="D120" s="36"/>
      <c r="E120" s="36"/>
      <c r="F120" s="36"/>
      <c r="G120" s="36"/>
      <c r="H120" s="36"/>
      <c r="I120" s="36"/>
      <c r="J120" s="36"/>
      <c r="K120" s="36"/>
      <c r="L120" s="51"/>
      <c r="S120" s="34"/>
      <c r="T120" s="34"/>
      <c r="U120" s="34"/>
      <c r="V120" s="34"/>
      <c r="W120" s="34"/>
      <c r="X120" s="34"/>
      <c r="Y120" s="34"/>
      <c r="Z120" s="34"/>
      <c r="AA120" s="34"/>
      <c r="AB120" s="34"/>
      <c r="AC120" s="34"/>
      <c r="AD120" s="34"/>
      <c r="AE120" s="34"/>
    </row>
    <row r="121" spans="1:31" s="2" customFormat="1" ht="16.5" customHeight="1">
      <c r="A121" s="34"/>
      <c r="B121" s="35"/>
      <c r="C121" s="36"/>
      <c r="D121" s="36"/>
      <c r="E121" s="309" t="str">
        <f>E7</f>
        <v>Řevničov ON - oprava</v>
      </c>
      <c r="F121" s="310"/>
      <c r="G121" s="310"/>
      <c r="H121" s="310"/>
      <c r="I121" s="36"/>
      <c r="J121" s="36"/>
      <c r="K121" s="36"/>
      <c r="L121" s="51"/>
      <c r="S121" s="34"/>
      <c r="T121" s="34"/>
      <c r="U121" s="34"/>
      <c r="V121" s="34"/>
      <c r="W121" s="34"/>
      <c r="X121" s="34"/>
      <c r="Y121" s="34"/>
      <c r="Z121" s="34"/>
      <c r="AA121" s="34"/>
      <c r="AB121" s="34"/>
      <c r="AC121" s="34"/>
      <c r="AD121" s="34"/>
      <c r="AE121" s="34"/>
    </row>
    <row r="122" spans="1:31" s="2" customFormat="1" ht="12" customHeight="1">
      <c r="A122" s="34"/>
      <c r="B122" s="35"/>
      <c r="C122" s="29" t="s">
        <v>111</v>
      </c>
      <c r="D122" s="36"/>
      <c r="E122" s="36"/>
      <c r="F122" s="36"/>
      <c r="G122" s="36"/>
      <c r="H122" s="36"/>
      <c r="I122" s="36"/>
      <c r="J122" s="36"/>
      <c r="K122" s="36"/>
      <c r="L122" s="51"/>
      <c r="S122" s="34"/>
      <c r="T122" s="34"/>
      <c r="U122" s="34"/>
      <c r="V122" s="34"/>
      <c r="W122" s="34"/>
      <c r="X122" s="34"/>
      <c r="Y122" s="34"/>
      <c r="Z122" s="34"/>
      <c r="AA122" s="34"/>
      <c r="AB122" s="34"/>
      <c r="AC122" s="34"/>
      <c r="AD122" s="34"/>
      <c r="AE122" s="34"/>
    </row>
    <row r="123" spans="1:31" s="2" customFormat="1" ht="16.5" customHeight="1">
      <c r="A123" s="34"/>
      <c r="B123" s="35"/>
      <c r="C123" s="36"/>
      <c r="D123" s="36"/>
      <c r="E123" s="261" t="str">
        <f>E9</f>
        <v>003 - Oprava zpevněných ploch</v>
      </c>
      <c r="F123" s="311"/>
      <c r="G123" s="311"/>
      <c r="H123" s="311"/>
      <c r="I123" s="36"/>
      <c r="J123" s="36"/>
      <c r="K123" s="36"/>
      <c r="L123" s="51"/>
      <c r="S123" s="34"/>
      <c r="T123" s="34"/>
      <c r="U123" s="34"/>
      <c r="V123" s="34"/>
      <c r="W123" s="34"/>
      <c r="X123" s="34"/>
      <c r="Y123" s="34"/>
      <c r="Z123" s="34"/>
      <c r="AA123" s="34"/>
      <c r="AB123" s="34"/>
      <c r="AC123" s="34"/>
      <c r="AD123" s="34"/>
      <c r="AE123" s="34"/>
    </row>
    <row r="124" spans="1:31" s="2" customFormat="1" ht="6.95" customHeight="1">
      <c r="A124" s="34"/>
      <c r="B124" s="35"/>
      <c r="C124" s="36"/>
      <c r="D124" s="36"/>
      <c r="E124" s="36"/>
      <c r="F124" s="36"/>
      <c r="G124" s="36"/>
      <c r="H124" s="36"/>
      <c r="I124" s="36"/>
      <c r="J124" s="36"/>
      <c r="K124" s="36"/>
      <c r="L124" s="51"/>
      <c r="S124" s="34"/>
      <c r="T124" s="34"/>
      <c r="U124" s="34"/>
      <c r="V124" s="34"/>
      <c r="W124" s="34"/>
      <c r="X124" s="34"/>
      <c r="Y124" s="34"/>
      <c r="Z124" s="34"/>
      <c r="AA124" s="34"/>
      <c r="AB124" s="34"/>
      <c r="AC124" s="34"/>
      <c r="AD124" s="34"/>
      <c r="AE124" s="34"/>
    </row>
    <row r="125" spans="1:31" s="2" customFormat="1" ht="12" customHeight="1">
      <c r="A125" s="34"/>
      <c r="B125" s="35"/>
      <c r="C125" s="29" t="s">
        <v>20</v>
      </c>
      <c r="D125" s="36"/>
      <c r="E125" s="36"/>
      <c r="F125" s="27" t="str">
        <f>F12</f>
        <v>žst. Řevničov</v>
      </c>
      <c r="G125" s="36"/>
      <c r="H125" s="36"/>
      <c r="I125" s="29" t="s">
        <v>22</v>
      </c>
      <c r="J125" s="66" t="str">
        <f>IF(J12="","",J12)</f>
        <v>7. 3. 2021</v>
      </c>
      <c r="K125" s="36"/>
      <c r="L125" s="51"/>
      <c r="S125" s="34"/>
      <c r="T125" s="34"/>
      <c r="U125" s="34"/>
      <c r="V125" s="34"/>
      <c r="W125" s="34"/>
      <c r="X125" s="34"/>
      <c r="Y125" s="34"/>
      <c r="Z125" s="34"/>
      <c r="AA125" s="34"/>
      <c r="AB125" s="34"/>
      <c r="AC125" s="34"/>
      <c r="AD125" s="34"/>
      <c r="AE125" s="34"/>
    </row>
    <row r="126" spans="1:31" s="2" customFormat="1" ht="6.95" customHeight="1">
      <c r="A126" s="34"/>
      <c r="B126" s="35"/>
      <c r="C126" s="36"/>
      <c r="D126" s="36"/>
      <c r="E126" s="36"/>
      <c r="F126" s="36"/>
      <c r="G126" s="36"/>
      <c r="H126" s="36"/>
      <c r="I126" s="36"/>
      <c r="J126" s="36"/>
      <c r="K126" s="36"/>
      <c r="L126" s="51"/>
      <c r="S126" s="34"/>
      <c r="T126" s="34"/>
      <c r="U126" s="34"/>
      <c r="V126" s="34"/>
      <c r="W126" s="34"/>
      <c r="X126" s="34"/>
      <c r="Y126" s="34"/>
      <c r="Z126" s="34"/>
      <c r="AA126" s="34"/>
      <c r="AB126" s="34"/>
      <c r="AC126" s="34"/>
      <c r="AD126" s="34"/>
      <c r="AE126" s="34"/>
    </row>
    <row r="127" spans="1:31" s="2" customFormat="1" ht="15.2" customHeight="1">
      <c r="A127" s="34"/>
      <c r="B127" s="35"/>
      <c r="C127" s="29" t="s">
        <v>24</v>
      </c>
      <c r="D127" s="36"/>
      <c r="E127" s="36"/>
      <c r="F127" s="27" t="str">
        <f>E15</f>
        <v>Správa železnic, státní organizace</v>
      </c>
      <c r="G127" s="36"/>
      <c r="H127" s="36"/>
      <c r="I127" s="29" t="s">
        <v>32</v>
      </c>
      <c r="J127" s="32" t="str">
        <f>E21</f>
        <v xml:space="preserve"> </v>
      </c>
      <c r="K127" s="36"/>
      <c r="L127" s="51"/>
      <c r="S127" s="34"/>
      <c r="T127" s="34"/>
      <c r="U127" s="34"/>
      <c r="V127" s="34"/>
      <c r="W127" s="34"/>
      <c r="X127" s="34"/>
      <c r="Y127" s="34"/>
      <c r="Z127" s="34"/>
      <c r="AA127" s="34"/>
      <c r="AB127" s="34"/>
      <c r="AC127" s="34"/>
      <c r="AD127" s="34"/>
      <c r="AE127" s="34"/>
    </row>
    <row r="128" spans="1:31" s="2" customFormat="1" ht="15.2" customHeight="1">
      <c r="A128" s="34"/>
      <c r="B128" s="35"/>
      <c r="C128" s="29" t="s">
        <v>30</v>
      </c>
      <c r="D128" s="36"/>
      <c r="E128" s="36"/>
      <c r="F128" s="27" t="str">
        <f>IF(E18="","",E18)</f>
        <v>Vyplň údaj</v>
      </c>
      <c r="G128" s="36"/>
      <c r="H128" s="36"/>
      <c r="I128" s="29" t="s">
        <v>35</v>
      </c>
      <c r="J128" s="32">
        <f>E24</f>
        <v>0</v>
      </c>
      <c r="K128" s="36"/>
      <c r="L128" s="51"/>
      <c r="S128" s="34"/>
      <c r="T128" s="34"/>
      <c r="U128" s="34"/>
      <c r="V128" s="34"/>
      <c r="W128" s="34"/>
      <c r="X128" s="34"/>
      <c r="Y128" s="34"/>
      <c r="Z128" s="34"/>
      <c r="AA128" s="34"/>
      <c r="AB128" s="34"/>
      <c r="AC128" s="34"/>
      <c r="AD128" s="34"/>
      <c r="AE128" s="34"/>
    </row>
    <row r="129" spans="1:65" s="2" customFormat="1" ht="10.35" customHeight="1">
      <c r="A129" s="34"/>
      <c r="B129" s="35"/>
      <c r="C129" s="36"/>
      <c r="D129" s="36"/>
      <c r="E129" s="36"/>
      <c r="F129" s="36"/>
      <c r="G129" s="36"/>
      <c r="H129" s="36"/>
      <c r="I129" s="36"/>
      <c r="J129" s="36"/>
      <c r="K129" s="36"/>
      <c r="L129" s="51"/>
      <c r="S129" s="34"/>
      <c r="T129" s="34"/>
      <c r="U129" s="34"/>
      <c r="V129" s="34"/>
      <c r="W129" s="34"/>
      <c r="X129" s="34"/>
      <c r="Y129" s="34"/>
      <c r="Z129" s="34"/>
      <c r="AA129" s="34"/>
      <c r="AB129" s="34"/>
      <c r="AC129" s="34"/>
      <c r="AD129" s="34"/>
      <c r="AE129" s="34"/>
    </row>
    <row r="130" spans="1:65" s="11" customFormat="1" ht="29.25" customHeight="1">
      <c r="A130" s="159"/>
      <c r="B130" s="160"/>
      <c r="C130" s="161" t="s">
        <v>134</v>
      </c>
      <c r="D130" s="162" t="s">
        <v>62</v>
      </c>
      <c r="E130" s="162" t="s">
        <v>58</v>
      </c>
      <c r="F130" s="162" t="s">
        <v>59</v>
      </c>
      <c r="G130" s="162" t="s">
        <v>135</v>
      </c>
      <c r="H130" s="162" t="s">
        <v>136</v>
      </c>
      <c r="I130" s="162" t="s">
        <v>137</v>
      </c>
      <c r="J130" s="163" t="s">
        <v>115</v>
      </c>
      <c r="K130" s="164" t="s">
        <v>138</v>
      </c>
      <c r="L130" s="165"/>
      <c r="M130" s="75" t="s">
        <v>1</v>
      </c>
      <c r="N130" s="76" t="s">
        <v>41</v>
      </c>
      <c r="O130" s="76" t="s">
        <v>139</v>
      </c>
      <c r="P130" s="76" t="s">
        <v>140</v>
      </c>
      <c r="Q130" s="76" t="s">
        <v>141</v>
      </c>
      <c r="R130" s="76" t="s">
        <v>142</v>
      </c>
      <c r="S130" s="76" t="s">
        <v>143</v>
      </c>
      <c r="T130" s="77" t="s">
        <v>144</v>
      </c>
      <c r="U130" s="159"/>
      <c r="V130" s="159"/>
      <c r="W130" s="159"/>
      <c r="X130" s="159"/>
      <c r="Y130" s="159"/>
      <c r="Z130" s="159"/>
      <c r="AA130" s="159"/>
      <c r="AB130" s="159"/>
      <c r="AC130" s="159"/>
      <c r="AD130" s="159"/>
      <c r="AE130" s="159"/>
    </row>
    <row r="131" spans="1:65" s="2" customFormat="1" ht="22.9" customHeight="1">
      <c r="A131" s="34"/>
      <c r="B131" s="35"/>
      <c r="C131" s="82" t="s">
        <v>145</v>
      </c>
      <c r="D131" s="36"/>
      <c r="E131" s="36"/>
      <c r="F131" s="36"/>
      <c r="G131" s="36"/>
      <c r="H131" s="36"/>
      <c r="I131" s="36"/>
      <c r="J131" s="166">
        <f>BK131</f>
        <v>0</v>
      </c>
      <c r="K131" s="36"/>
      <c r="L131" s="39"/>
      <c r="M131" s="78"/>
      <c r="N131" s="167"/>
      <c r="O131" s="79"/>
      <c r="P131" s="168">
        <f>P132+P134+P291</f>
        <v>0</v>
      </c>
      <c r="Q131" s="79"/>
      <c r="R131" s="168">
        <f>R132+R134+R291</f>
        <v>424.66682930000007</v>
      </c>
      <c r="S131" s="79"/>
      <c r="T131" s="169">
        <f>T132+T134+T291</f>
        <v>160.01564999999999</v>
      </c>
      <c r="U131" s="34"/>
      <c r="V131" s="34"/>
      <c r="W131" s="34"/>
      <c r="X131" s="34"/>
      <c r="Y131" s="34"/>
      <c r="Z131" s="34"/>
      <c r="AA131" s="34"/>
      <c r="AB131" s="34"/>
      <c r="AC131" s="34"/>
      <c r="AD131" s="34"/>
      <c r="AE131" s="34"/>
      <c r="AT131" s="17" t="s">
        <v>76</v>
      </c>
      <c r="AU131" s="17" t="s">
        <v>117</v>
      </c>
      <c r="BK131" s="170">
        <f>BK132+BK134+BK291</f>
        <v>0</v>
      </c>
    </row>
    <row r="132" spans="1:65" s="12" customFormat="1" ht="25.9" customHeight="1">
      <c r="B132" s="171"/>
      <c r="C132" s="172"/>
      <c r="D132" s="173" t="s">
        <v>76</v>
      </c>
      <c r="E132" s="174" t="s">
        <v>504</v>
      </c>
      <c r="F132" s="174" t="s">
        <v>1116</v>
      </c>
      <c r="G132" s="172"/>
      <c r="H132" s="172"/>
      <c r="I132" s="175"/>
      <c r="J132" s="176">
        <f>BK132</f>
        <v>0</v>
      </c>
      <c r="K132" s="172"/>
      <c r="L132" s="177"/>
      <c r="M132" s="178"/>
      <c r="N132" s="179"/>
      <c r="O132" s="179"/>
      <c r="P132" s="180">
        <f>P133</f>
        <v>0</v>
      </c>
      <c r="Q132" s="179"/>
      <c r="R132" s="180">
        <f>R133</f>
        <v>0</v>
      </c>
      <c r="S132" s="179"/>
      <c r="T132" s="181">
        <f>T133</f>
        <v>0</v>
      </c>
      <c r="AR132" s="182" t="s">
        <v>85</v>
      </c>
      <c r="AT132" s="183" t="s">
        <v>76</v>
      </c>
      <c r="AU132" s="183" t="s">
        <v>77</v>
      </c>
      <c r="AY132" s="182" t="s">
        <v>149</v>
      </c>
      <c r="BK132" s="184">
        <f>BK133</f>
        <v>0</v>
      </c>
    </row>
    <row r="133" spans="1:65" s="2" customFormat="1" ht="44.25" customHeight="1">
      <c r="A133" s="34"/>
      <c r="B133" s="35"/>
      <c r="C133" s="185" t="s">
        <v>85</v>
      </c>
      <c r="D133" s="185" t="s">
        <v>150</v>
      </c>
      <c r="E133" s="186" t="s">
        <v>1117</v>
      </c>
      <c r="F133" s="187" t="s">
        <v>1118</v>
      </c>
      <c r="G133" s="188" t="s">
        <v>192</v>
      </c>
      <c r="H133" s="189">
        <v>1</v>
      </c>
      <c r="I133" s="190"/>
      <c r="J133" s="191">
        <f>ROUND(I133*H133,2)</f>
        <v>0</v>
      </c>
      <c r="K133" s="192"/>
      <c r="L133" s="39"/>
      <c r="M133" s="193" t="s">
        <v>1</v>
      </c>
      <c r="N133" s="194" t="s">
        <v>42</v>
      </c>
      <c r="O133" s="71"/>
      <c r="P133" s="195">
        <f>O133*H133</f>
        <v>0</v>
      </c>
      <c r="Q133" s="195">
        <v>0</v>
      </c>
      <c r="R133" s="195">
        <f>Q133*H133</f>
        <v>0</v>
      </c>
      <c r="S133" s="195">
        <v>0</v>
      </c>
      <c r="T133" s="196">
        <f>S133*H133</f>
        <v>0</v>
      </c>
      <c r="U133" s="34"/>
      <c r="V133" s="34"/>
      <c r="W133" s="34"/>
      <c r="X133" s="34"/>
      <c r="Y133" s="34"/>
      <c r="Z133" s="34"/>
      <c r="AA133" s="34"/>
      <c r="AB133" s="34"/>
      <c r="AC133" s="34"/>
      <c r="AD133" s="34"/>
      <c r="AE133" s="34"/>
      <c r="AR133" s="197" t="s">
        <v>148</v>
      </c>
      <c r="AT133" s="197" t="s">
        <v>150</v>
      </c>
      <c r="AU133" s="197" t="s">
        <v>85</v>
      </c>
      <c r="AY133" s="17" t="s">
        <v>149</v>
      </c>
      <c r="BE133" s="198">
        <f>IF(N133="základní",J133,0)</f>
        <v>0</v>
      </c>
      <c r="BF133" s="198">
        <f>IF(N133="snížená",J133,0)</f>
        <v>0</v>
      </c>
      <c r="BG133" s="198">
        <f>IF(N133="zákl. přenesená",J133,0)</f>
        <v>0</v>
      </c>
      <c r="BH133" s="198">
        <f>IF(N133="sníž. přenesená",J133,0)</f>
        <v>0</v>
      </c>
      <c r="BI133" s="198">
        <f>IF(N133="nulová",J133,0)</f>
        <v>0</v>
      </c>
      <c r="BJ133" s="17" t="s">
        <v>85</v>
      </c>
      <c r="BK133" s="198">
        <f>ROUND(I133*H133,2)</f>
        <v>0</v>
      </c>
      <c r="BL133" s="17" t="s">
        <v>148</v>
      </c>
      <c r="BM133" s="197" t="s">
        <v>1119</v>
      </c>
    </row>
    <row r="134" spans="1:65" s="12" customFormat="1" ht="25.9" customHeight="1">
      <c r="B134" s="171"/>
      <c r="C134" s="172"/>
      <c r="D134" s="173" t="s">
        <v>76</v>
      </c>
      <c r="E134" s="174" t="s">
        <v>167</v>
      </c>
      <c r="F134" s="174" t="s">
        <v>168</v>
      </c>
      <c r="G134" s="172"/>
      <c r="H134" s="172"/>
      <c r="I134" s="175"/>
      <c r="J134" s="176">
        <f>BK134</f>
        <v>0</v>
      </c>
      <c r="K134" s="172"/>
      <c r="L134" s="177"/>
      <c r="M134" s="178"/>
      <c r="N134" s="179"/>
      <c r="O134" s="179"/>
      <c r="P134" s="180">
        <f>P135+P189+P193+P199+P205+P228+P230+P252+P279+P281</f>
        <v>0</v>
      </c>
      <c r="Q134" s="179"/>
      <c r="R134" s="180">
        <f>R135+R189+R193+R199+R205+R228+R230+R252+R279+R281</f>
        <v>424.42259880000006</v>
      </c>
      <c r="S134" s="179"/>
      <c r="T134" s="181">
        <f>T135+T189+T193+T199+T205+T228+T230+T252+T279+T281</f>
        <v>160.01564999999999</v>
      </c>
      <c r="AR134" s="182" t="s">
        <v>85</v>
      </c>
      <c r="AT134" s="183" t="s">
        <v>76</v>
      </c>
      <c r="AU134" s="183" t="s">
        <v>77</v>
      </c>
      <c r="AY134" s="182" t="s">
        <v>149</v>
      </c>
      <c r="BK134" s="184">
        <f>BK135+BK189+BK193+BK199+BK205+BK228+BK230+BK252+BK279+BK281</f>
        <v>0</v>
      </c>
    </row>
    <row r="135" spans="1:65" s="12" customFormat="1" ht="22.9" customHeight="1">
      <c r="B135" s="171"/>
      <c r="C135" s="172"/>
      <c r="D135" s="173" t="s">
        <v>76</v>
      </c>
      <c r="E135" s="204" t="s">
        <v>85</v>
      </c>
      <c r="F135" s="204" t="s">
        <v>1120</v>
      </c>
      <c r="G135" s="172"/>
      <c r="H135" s="172"/>
      <c r="I135" s="175"/>
      <c r="J135" s="205">
        <f>BK135</f>
        <v>0</v>
      </c>
      <c r="K135" s="172"/>
      <c r="L135" s="177"/>
      <c r="M135" s="178"/>
      <c r="N135" s="179"/>
      <c r="O135" s="179"/>
      <c r="P135" s="180">
        <f>SUM(P136:P188)</f>
        <v>0</v>
      </c>
      <c r="Q135" s="179"/>
      <c r="R135" s="180">
        <f>SUM(R136:R188)</f>
        <v>176.24863999999999</v>
      </c>
      <c r="S135" s="179"/>
      <c r="T135" s="181">
        <f>SUM(T136:T188)</f>
        <v>45.933250000000001</v>
      </c>
      <c r="AR135" s="182" t="s">
        <v>85</v>
      </c>
      <c r="AT135" s="183" t="s">
        <v>76</v>
      </c>
      <c r="AU135" s="183" t="s">
        <v>85</v>
      </c>
      <c r="AY135" s="182" t="s">
        <v>149</v>
      </c>
      <c r="BK135" s="184">
        <f>SUM(BK136:BK188)</f>
        <v>0</v>
      </c>
    </row>
    <row r="136" spans="1:65" s="2" customFormat="1" ht="21.75" customHeight="1">
      <c r="A136" s="34"/>
      <c r="B136" s="35"/>
      <c r="C136" s="185" t="s">
        <v>87</v>
      </c>
      <c r="D136" s="185" t="s">
        <v>150</v>
      </c>
      <c r="E136" s="186" t="s">
        <v>1121</v>
      </c>
      <c r="F136" s="187" t="s">
        <v>1122</v>
      </c>
      <c r="G136" s="188" t="s">
        <v>225</v>
      </c>
      <c r="H136" s="189">
        <v>143.15</v>
      </c>
      <c r="I136" s="190"/>
      <c r="J136" s="191">
        <f>ROUND(I136*H136,2)</f>
        <v>0</v>
      </c>
      <c r="K136" s="192"/>
      <c r="L136" s="39"/>
      <c r="M136" s="193" t="s">
        <v>1</v>
      </c>
      <c r="N136" s="194" t="s">
        <v>42</v>
      </c>
      <c r="O136" s="71"/>
      <c r="P136" s="195">
        <f>O136*H136</f>
        <v>0</v>
      </c>
      <c r="Q136" s="195">
        <v>0</v>
      </c>
      <c r="R136" s="195">
        <f>Q136*H136</f>
        <v>0</v>
      </c>
      <c r="S136" s="195">
        <v>0.255</v>
      </c>
      <c r="T136" s="196">
        <f>S136*H136</f>
        <v>36.503250000000001</v>
      </c>
      <c r="U136" s="34"/>
      <c r="V136" s="34"/>
      <c r="W136" s="34"/>
      <c r="X136" s="34"/>
      <c r="Y136" s="34"/>
      <c r="Z136" s="34"/>
      <c r="AA136" s="34"/>
      <c r="AB136" s="34"/>
      <c r="AC136" s="34"/>
      <c r="AD136" s="34"/>
      <c r="AE136" s="34"/>
      <c r="AR136" s="197" t="s">
        <v>148</v>
      </c>
      <c r="AT136" s="197" t="s">
        <v>150</v>
      </c>
      <c r="AU136" s="197" t="s">
        <v>87</v>
      </c>
      <c r="AY136" s="17" t="s">
        <v>149</v>
      </c>
      <c r="BE136" s="198">
        <f>IF(N136="základní",J136,0)</f>
        <v>0</v>
      </c>
      <c r="BF136" s="198">
        <f>IF(N136="snížená",J136,0)</f>
        <v>0</v>
      </c>
      <c r="BG136" s="198">
        <f>IF(N136="zákl. přenesená",J136,0)</f>
        <v>0</v>
      </c>
      <c r="BH136" s="198">
        <f>IF(N136="sníž. přenesená",J136,0)</f>
        <v>0</v>
      </c>
      <c r="BI136" s="198">
        <f>IF(N136="nulová",J136,0)</f>
        <v>0</v>
      </c>
      <c r="BJ136" s="17" t="s">
        <v>85</v>
      </c>
      <c r="BK136" s="198">
        <f>ROUND(I136*H136,2)</f>
        <v>0</v>
      </c>
      <c r="BL136" s="17" t="s">
        <v>148</v>
      </c>
      <c r="BM136" s="197" t="s">
        <v>1123</v>
      </c>
    </row>
    <row r="137" spans="1:65" s="13" customFormat="1" ht="11.25">
      <c r="B137" s="206"/>
      <c r="C137" s="207"/>
      <c r="D137" s="199" t="s">
        <v>175</v>
      </c>
      <c r="E137" s="208" t="s">
        <v>1</v>
      </c>
      <c r="F137" s="209" t="s">
        <v>1124</v>
      </c>
      <c r="G137" s="207"/>
      <c r="H137" s="210">
        <v>9</v>
      </c>
      <c r="I137" s="211"/>
      <c r="J137" s="207"/>
      <c r="K137" s="207"/>
      <c r="L137" s="212"/>
      <c r="M137" s="213"/>
      <c r="N137" s="214"/>
      <c r="O137" s="214"/>
      <c r="P137" s="214"/>
      <c r="Q137" s="214"/>
      <c r="R137" s="214"/>
      <c r="S137" s="214"/>
      <c r="T137" s="215"/>
      <c r="AT137" s="216" t="s">
        <v>175</v>
      </c>
      <c r="AU137" s="216" t="s">
        <v>87</v>
      </c>
      <c r="AV137" s="13" t="s">
        <v>87</v>
      </c>
      <c r="AW137" s="13" t="s">
        <v>34</v>
      </c>
      <c r="AX137" s="13" t="s">
        <v>77</v>
      </c>
      <c r="AY137" s="216" t="s">
        <v>149</v>
      </c>
    </row>
    <row r="138" spans="1:65" s="13" customFormat="1" ht="11.25">
      <c r="B138" s="206"/>
      <c r="C138" s="207"/>
      <c r="D138" s="199" t="s">
        <v>175</v>
      </c>
      <c r="E138" s="208" t="s">
        <v>1</v>
      </c>
      <c r="F138" s="209" t="s">
        <v>1125</v>
      </c>
      <c r="G138" s="207"/>
      <c r="H138" s="210">
        <v>94</v>
      </c>
      <c r="I138" s="211"/>
      <c r="J138" s="207"/>
      <c r="K138" s="207"/>
      <c r="L138" s="212"/>
      <c r="M138" s="213"/>
      <c r="N138" s="214"/>
      <c r="O138" s="214"/>
      <c r="P138" s="214"/>
      <c r="Q138" s="214"/>
      <c r="R138" s="214"/>
      <c r="S138" s="214"/>
      <c r="T138" s="215"/>
      <c r="AT138" s="216" t="s">
        <v>175</v>
      </c>
      <c r="AU138" s="216" t="s">
        <v>87</v>
      </c>
      <c r="AV138" s="13" t="s">
        <v>87</v>
      </c>
      <c r="AW138" s="13" t="s">
        <v>34</v>
      </c>
      <c r="AX138" s="13" t="s">
        <v>77</v>
      </c>
      <c r="AY138" s="216" t="s">
        <v>149</v>
      </c>
    </row>
    <row r="139" spans="1:65" s="13" customFormat="1" ht="22.5">
      <c r="B139" s="206"/>
      <c r="C139" s="207"/>
      <c r="D139" s="199" t="s">
        <v>175</v>
      </c>
      <c r="E139" s="208" t="s">
        <v>1</v>
      </c>
      <c r="F139" s="209" t="s">
        <v>1126</v>
      </c>
      <c r="G139" s="207"/>
      <c r="H139" s="210">
        <v>40.15</v>
      </c>
      <c r="I139" s="211"/>
      <c r="J139" s="207"/>
      <c r="K139" s="207"/>
      <c r="L139" s="212"/>
      <c r="M139" s="213"/>
      <c r="N139" s="214"/>
      <c r="O139" s="214"/>
      <c r="P139" s="214"/>
      <c r="Q139" s="214"/>
      <c r="R139" s="214"/>
      <c r="S139" s="214"/>
      <c r="T139" s="215"/>
      <c r="AT139" s="216" t="s">
        <v>175</v>
      </c>
      <c r="AU139" s="216" t="s">
        <v>87</v>
      </c>
      <c r="AV139" s="13" t="s">
        <v>87</v>
      </c>
      <c r="AW139" s="13" t="s">
        <v>34</v>
      </c>
      <c r="AX139" s="13" t="s">
        <v>77</v>
      </c>
      <c r="AY139" s="216" t="s">
        <v>149</v>
      </c>
    </row>
    <row r="140" spans="1:65" s="14" customFormat="1" ht="11.25">
      <c r="B140" s="217"/>
      <c r="C140" s="218"/>
      <c r="D140" s="199" t="s">
        <v>175</v>
      </c>
      <c r="E140" s="219" t="s">
        <v>1</v>
      </c>
      <c r="F140" s="220" t="s">
        <v>221</v>
      </c>
      <c r="G140" s="218"/>
      <c r="H140" s="221">
        <v>143.15</v>
      </c>
      <c r="I140" s="222"/>
      <c r="J140" s="218"/>
      <c r="K140" s="218"/>
      <c r="L140" s="223"/>
      <c r="M140" s="224"/>
      <c r="N140" s="225"/>
      <c r="O140" s="225"/>
      <c r="P140" s="225"/>
      <c r="Q140" s="225"/>
      <c r="R140" s="225"/>
      <c r="S140" s="225"/>
      <c r="T140" s="226"/>
      <c r="AT140" s="227" t="s">
        <v>175</v>
      </c>
      <c r="AU140" s="227" t="s">
        <v>87</v>
      </c>
      <c r="AV140" s="14" t="s">
        <v>148</v>
      </c>
      <c r="AW140" s="14" t="s">
        <v>34</v>
      </c>
      <c r="AX140" s="14" t="s">
        <v>85</v>
      </c>
      <c r="AY140" s="227" t="s">
        <v>149</v>
      </c>
    </row>
    <row r="141" spans="1:65" s="2" customFormat="1" ht="21.75" customHeight="1">
      <c r="A141" s="34"/>
      <c r="B141" s="35"/>
      <c r="C141" s="185" t="s">
        <v>158</v>
      </c>
      <c r="D141" s="185" t="s">
        <v>150</v>
      </c>
      <c r="E141" s="186" t="s">
        <v>1127</v>
      </c>
      <c r="F141" s="187" t="s">
        <v>1128</v>
      </c>
      <c r="G141" s="188" t="s">
        <v>225</v>
      </c>
      <c r="H141" s="189">
        <v>397.25</v>
      </c>
      <c r="I141" s="190"/>
      <c r="J141" s="191">
        <f>ROUND(I141*H141,2)</f>
        <v>0</v>
      </c>
      <c r="K141" s="192"/>
      <c r="L141" s="39"/>
      <c r="M141" s="193" t="s">
        <v>1</v>
      </c>
      <c r="N141" s="194" t="s">
        <v>42</v>
      </c>
      <c r="O141" s="71"/>
      <c r="P141" s="195">
        <f>O141*H141</f>
        <v>0</v>
      </c>
      <c r="Q141" s="195">
        <v>0</v>
      </c>
      <c r="R141" s="195">
        <f>Q141*H141</f>
        <v>0</v>
      </c>
      <c r="S141" s="195">
        <v>0</v>
      </c>
      <c r="T141" s="196">
        <f>S141*H141</f>
        <v>0</v>
      </c>
      <c r="U141" s="34"/>
      <c r="V141" s="34"/>
      <c r="W141" s="34"/>
      <c r="X141" s="34"/>
      <c r="Y141" s="34"/>
      <c r="Z141" s="34"/>
      <c r="AA141" s="34"/>
      <c r="AB141" s="34"/>
      <c r="AC141" s="34"/>
      <c r="AD141" s="34"/>
      <c r="AE141" s="34"/>
      <c r="AR141" s="197" t="s">
        <v>148</v>
      </c>
      <c r="AT141" s="197" t="s">
        <v>150</v>
      </c>
      <c r="AU141" s="197" t="s">
        <v>87</v>
      </c>
      <c r="AY141" s="17" t="s">
        <v>149</v>
      </c>
      <c r="BE141" s="198">
        <f>IF(N141="základní",J141,0)</f>
        <v>0</v>
      </c>
      <c r="BF141" s="198">
        <f>IF(N141="snížená",J141,0)</f>
        <v>0</v>
      </c>
      <c r="BG141" s="198">
        <f>IF(N141="zákl. přenesená",J141,0)</f>
        <v>0</v>
      </c>
      <c r="BH141" s="198">
        <f>IF(N141="sníž. přenesená",J141,0)</f>
        <v>0</v>
      </c>
      <c r="BI141" s="198">
        <f>IF(N141="nulová",J141,0)</f>
        <v>0</v>
      </c>
      <c r="BJ141" s="17" t="s">
        <v>85</v>
      </c>
      <c r="BK141" s="198">
        <f>ROUND(I141*H141,2)</f>
        <v>0</v>
      </c>
      <c r="BL141" s="17" t="s">
        <v>148</v>
      </c>
      <c r="BM141" s="197" t="s">
        <v>1129</v>
      </c>
    </row>
    <row r="142" spans="1:65" s="13" customFormat="1" ht="11.25">
      <c r="B142" s="206"/>
      <c r="C142" s="207"/>
      <c r="D142" s="199" t="s">
        <v>175</v>
      </c>
      <c r="E142" s="208" t="s">
        <v>1</v>
      </c>
      <c r="F142" s="209" t="s">
        <v>1130</v>
      </c>
      <c r="G142" s="207"/>
      <c r="H142" s="210">
        <v>112</v>
      </c>
      <c r="I142" s="211"/>
      <c r="J142" s="207"/>
      <c r="K142" s="207"/>
      <c r="L142" s="212"/>
      <c r="M142" s="213"/>
      <c r="N142" s="214"/>
      <c r="O142" s="214"/>
      <c r="P142" s="214"/>
      <c r="Q142" s="214"/>
      <c r="R142" s="214"/>
      <c r="S142" s="214"/>
      <c r="T142" s="215"/>
      <c r="AT142" s="216" t="s">
        <v>175</v>
      </c>
      <c r="AU142" s="216" t="s">
        <v>87</v>
      </c>
      <c r="AV142" s="13" t="s">
        <v>87</v>
      </c>
      <c r="AW142" s="13" t="s">
        <v>34</v>
      </c>
      <c r="AX142" s="13" t="s">
        <v>77</v>
      </c>
      <c r="AY142" s="216" t="s">
        <v>149</v>
      </c>
    </row>
    <row r="143" spans="1:65" s="13" customFormat="1" ht="11.25">
      <c r="B143" s="206"/>
      <c r="C143" s="207"/>
      <c r="D143" s="199" t="s">
        <v>175</v>
      </c>
      <c r="E143" s="208" t="s">
        <v>1</v>
      </c>
      <c r="F143" s="209" t="s">
        <v>1131</v>
      </c>
      <c r="G143" s="207"/>
      <c r="H143" s="210">
        <v>273.25</v>
      </c>
      <c r="I143" s="211"/>
      <c r="J143" s="207"/>
      <c r="K143" s="207"/>
      <c r="L143" s="212"/>
      <c r="M143" s="213"/>
      <c r="N143" s="214"/>
      <c r="O143" s="214"/>
      <c r="P143" s="214"/>
      <c r="Q143" s="214"/>
      <c r="R143" s="214"/>
      <c r="S143" s="214"/>
      <c r="T143" s="215"/>
      <c r="AT143" s="216" t="s">
        <v>175</v>
      </c>
      <c r="AU143" s="216" t="s">
        <v>87</v>
      </c>
      <c r="AV143" s="13" t="s">
        <v>87</v>
      </c>
      <c r="AW143" s="13" t="s">
        <v>34</v>
      </c>
      <c r="AX143" s="13" t="s">
        <v>77</v>
      </c>
      <c r="AY143" s="216" t="s">
        <v>149</v>
      </c>
    </row>
    <row r="144" spans="1:65" s="13" customFormat="1" ht="11.25">
      <c r="B144" s="206"/>
      <c r="C144" s="207"/>
      <c r="D144" s="199" t="s">
        <v>175</v>
      </c>
      <c r="E144" s="208" t="s">
        <v>1</v>
      </c>
      <c r="F144" s="209" t="s">
        <v>1132</v>
      </c>
      <c r="G144" s="207"/>
      <c r="H144" s="210">
        <v>12</v>
      </c>
      <c r="I144" s="211"/>
      <c r="J144" s="207"/>
      <c r="K144" s="207"/>
      <c r="L144" s="212"/>
      <c r="M144" s="213"/>
      <c r="N144" s="214"/>
      <c r="O144" s="214"/>
      <c r="P144" s="214"/>
      <c r="Q144" s="214"/>
      <c r="R144" s="214"/>
      <c r="S144" s="214"/>
      <c r="T144" s="215"/>
      <c r="AT144" s="216" t="s">
        <v>175</v>
      </c>
      <c r="AU144" s="216" t="s">
        <v>87</v>
      </c>
      <c r="AV144" s="13" t="s">
        <v>87</v>
      </c>
      <c r="AW144" s="13" t="s">
        <v>34</v>
      </c>
      <c r="AX144" s="13" t="s">
        <v>77</v>
      </c>
      <c r="AY144" s="216" t="s">
        <v>149</v>
      </c>
    </row>
    <row r="145" spans="1:65" s="14" customFormat="1" ht="11.25">
      <c r="B145" s="217"/>
      <c r="C145" s="218"/>
      <c r="D145" s="199" t="s">
        <v>175</v>
      </c>
      <c r="E145" s="219" t="s">
        <v>1</v>
      </c>
      <c r="F145" s="220" t="s">
        <v>221</v>
      </c>
      <c r="G145" s="218"/>
      <c r="H145" s="221">
        <v>397.25</v>
      </c>
      <c r="I145" s="222"/>
      <c r="J145" s="218"/>
      <c r="K145" s="218"/>
      <c r="L145" s="223"/>
      <c r="M145" s="224"/>
      <c r="N145" s="225"/>
      <c r="O145" s="225"/>
      <c r="P145" s="225"/>
      <c r="Q145" s="225"/>
      <c r="R145" s="225"/>
      <c r="S145" s="225"/>
      <c r="T145" s="226"/>
      <c r="AT145" s="227" t="s">
        <v>175</v>
      </c>
      <c r="AU145" s="227" t="s">
        <v>87</v>
      </c>
      <c r="AV145" s="14" t="s">
        <v>148</v>
      </c>
      <c r="AW145" s="14" t="s">
        <v>34</v>
      </c>
      <c r="AX145" s="14" t="s">
        <v>85</v>
      </c>
      <c r="AY145" s="227" t="s">
        <v>149</v>
      </c>
    </row>
    <row r="146" spans="1:65" s="2" customFormat="1" ht="21.75" customHeight="1">
      <c r="A146" s="34"/>
      <c r="B146" s="35"/>
      <c r="C146" s="185" t="s">
        <v>148</v>
      </c>
      <c r="D146" s="185" t="s">
        <v>150</v>
      </c>
      <c r="E146" s="186" t="s">
        <v>1133</v>
      </c>
      <c r="F146" s="187" t="s">
        <v>1134</v>
      </c>
      <c r="G146" s="188" t="s">
        <v>172</v>
      </c>
      <c r="H146" s="189">
        <v>81.25</v>
      </c>
      <c r="I146" s="190"/>
      <c r="J146" s="191">
        <f>ROUND(I146*H146,2)</f>
        <v>0</v>
      </c>
      <c r="K146" s="192"/>
      <c r="L146" s="39"/>
      <c r="M146" s="193" t="s">
        <v>1</v>
      </c>
      <c r="N146" s="194" t="s">
        <v>42</v>
      </c>
      <c r="O146" s="71"/>
      <c r="P146" s="195">
        <f>O146*H146</f>
        <v>0</v>
      </c>
      <c r="Q146" s="195">
        <v>0</v>
      </c>
      <c r="R146" s="195">
        <f>Q146*H146</f>
        <v>0</v>
      </c>
      <c r="S146" s="195">
        <v>0</v>
      </c>
      <c r="T146" s="196">
        <f>S146*H146</f>
        <v>0</v>
      </c>
      <c r="U146" s="34"/>
      <c r="V146" s="34"/>
      <c r="W146" s="34"/>
      <c r="X146" s="34"/>
      <c r="Y146" s="34"/>
      <c r="Z146" s="34"/>
      <c r="AA146" s="34"/>
      <c r="AB146" s="34"/>
      <c r="AC146" s="34"/>
      <c r="AD146" s="34"/>
      <c r="AE146" s="34"/>
      <c r="AR146" s="197" t="s">
        <v>148</v>
      </c>
      <c r="AT146" s="197" t="s">
        <v>150</v>
      </c>
      <c r="AU146" s="197" t="s">
        <v>87</v>
      </c>
      <c r="AY146" s="17" t="s">
        <v>149</v>
      </c>
      <c r="BE146" s="198">
        <f>IF(N146="základní",J146,0)</f>
        <v>0</v>
      </c>
      <c r="BF146" s="198">
        <f>IF(N146="snížená",J146,0)</f>
        <v>0</v>
      </c>
      <c r="BG146" s="198">
        <f>IF(N146="zákl. přenesená",J146,0)</f>
        <v>0</v>
      </c>
      <c r="BH146" s="198">
        <f>IF(N146="sníž. přenesená",J146,0)</f>
        <v>0</v>
      </c>
      <c r="BI146" s="198">
        <f>IF(N146="nulová",J146,0)</f>
        <v>0</v>
      </c>
      <c r="BJ146" s="17" t="s">
        <v>85</v>
      </c>
      <c r="BK146" s="198">
        <f>ROUND(I146*H146,2)</f>
        <v>0</v>
      </c>
      <c r="BL146" s="17" t="s">
        <v>148</v>
      </c>
      <c r="BM146" s="197" t="s">
        <v>1135</v>
      </c>
    </row>
    <row r="147" spans="1:65" s="2" customFormat="1" ht="39">
      <c r="A147" s="34"/>
      <c r="B147" s="35"/>
      <c r="C147" s="36"/>
      <c r="D147" s="199" t="s">
        <v>154</v>
      </c>
      <c r="E147" s="36"/>
      <c r="F147" s="200" t="s">
        <v>1136</v>
      </c>
      <c r="G147" s="36"/>
      <c r="H147" s="36"/>
      <c r="I147" s="201"/>
      <c r="J147" s="36"/>
      <c r="K147" s="36"/>
      <c r="L147" s="39"/>
      <c r="M147" s="202"/>
      <c r="N147" s="203"/>
      <c r="O147" s="71"/>
      <c r="P147" s="71"/>
      <c r="Q147" s="71"/>
      <c r="R147" s="71"/>
      <c r="S147" s="71"/>
      <c r="T147" s="72"/>
      <c r="U147" s="34"/>
      <c r="V147" s="34"/>
      <c r="W147" s="34"/>
      <c r="X147" s="34"/>
      <c r="Y147" s="34"/>
      <c r="Z147" s="34"/>
      <c r="AA147" s="34"/>
      <c r="AB147" s="34"/>
      <c r="AC147" s="34"/>
      <c r="AD147" s="34"/>
      <c r="AE147" s="34"/>
      <c r="AT147" s="17" t="s">
        <v>154</v>
      </c>
      <c r="AU147" s="17" t="s">
        <v>87</v>
      </c>
    </row>
    <row r="148" spans="1:65" s="13" customFormat="1" ht="11.25">
      <c r="B148" s="206"/>
      <c r="C148" s="207"/>
      <c r="D148" s="199" t="s">
        <v>175</v>
      </c>
      <c r="E148" s="208" t="s">
        <v>1</v>
      </c>
      <c r="F148" s="209" t="s">
        <v>1137</v>
      </c>
      <c r="G148" s="207"/>
      <c r="H148" s="210">
        <v>79.45</v>
      </c>
      <c r="I148" s="211"/>
      <c r="J148" s="207"/>
      <c r="K148" s="207"/>
      <c r="L148" s="212"/>
      <c r="M148" s="213"/>
      <c r="N148" s="214"/>
      <c r="O148" s="214"/>
      <c r="P148" s="214"/>
      <c r="Q148" s="214"/>
      <c r="R148" s="214"/>
      <c r="S148" s="214"/>
      <c r="T148" s="215"/>
      <c r="AT148" s="216" t="s">
        <v>175</v>
      </c>
      <c r="AU148" s="216" t="s">
        <v>87</v>
      </c>
      <c r="AV148" s="13" t="s">
        <v>87</v>
      </c>
      <c r="AW148" s="13" t="s">
        <v>34</v>
      </c>
      <c r="AX148" s="13" t="s">
        <v>77</v>
      </c>
      <c r="AY148" s="216" t="s">
        <v>149</v>
      </c>
    </row>
    <row r="149" spans="1:65" s="13" customFormat="1" ht="11.25">
      <c r="B149" s="206"/>
      <c r="C149" s="207"/>
      <c r="D149" s="199" t="s">
        <v>175</v>
      </c>
      <c r="E149" s="208" t="s">
        <v>1</v>
      </c>
      <c r="F149" s="209" t="s">
        <v>1138</v>
      </c>
      <c r="G149" s="207"/>
      <c r="H149" s="210">
        <v>1.8</v>
      </c>
      <c r="I149" s="211"/>
      <c r="J149" s="207"/>
      <c r="K149" s="207"/>
      <c r="L149" s="212"/>
      <c r="M149" s="213"/>
      <c r="N149" s="214"/>
      <c r="O149" s="214"/>
      <c r="P149" s="214"/>
      <c r="Q149" s="214"/>
      <c r="R149" s="214"/>
      <c r="S149" s="214"/>
      <c r="T149" s="215"/>
      <c r="AT149" s="216" t="s">
        <v>175</v>
      </c>
      <c r="AU149" s="216" t="s">
        <v>87</v>
      </c>
      <c r="AV149" s="13" t="s">
        <v>87</v>
      </c>
      <c r="AW149" s="13" t="s">
        <v>34</v>
      </c>
      <c r="AX149" s="13" t="s">
        <v>77</v>
      </c>
      <c r="AY149" s="216" t="s">
        <v>149</v>
      </c>
    </row>
    <row r="150" spans="1:65" s="14" customFormat="1" ht="11.25">
      <c r="B150" s="217"/>
      <c r="C150" s="218"/>
      <c r="D150" s="199" t="s">
        <v>175</v>
      </c>
      <c r="E150" s="219" t="s">
        <v>1</v>
      </c>
      <c r="F150" s="220" t="s">
        <v>221</v>
      </c>
      <c r="G150" s="218"/>
      <c r="H150" s="221">
        <v>81.25</v>
      </c>
      <c r="I150" s="222"/>
      <c r="J150" s="218"/>
      <c r="K150" s="218"/>
      <c r="L150" s="223"/>
      <c r="M150" s="224"/>
      <c r="N150" s="225"/>
      <c r="O150" s="225"/>
      <c r="P150" s="225"/>
      <c r="Q150" s="225"/>
      <c r="R150" s="225"/>
      <c r="S150" s="225"/>
      <c r="T150" s="226"/>
      <c r="AT150" s="227" t="s">
        <v>175</v>
      </c>
      <c r="AU150" s="227" t="s">
        <v>87</v>
      </c>
      <c r="AV150" s="14" t="s">
        <v>148</v>
      </c>
      <c r="AW150" s="14" t="s">
        <v>34</v>
      </c>
      <c r="AX150" s="14" t="s">
        <v>85</v>
      </c>
      <c r="AY150" s="227" t="s">
        <v>149</v>
      </c>
    </row>
    <row r="151" spans="1:65" s="2" customFormat="1" ht="33" customHeight="1">
      <c r="A151" s="34"/>
      <c r="B151" s="35"/>
      <c r="C151" s="185" t="s">
        <v>181</v>
      </c>
      <c r="D151" s="185" t="s">
        <v>150</v>
      </c>
      <c r="E151" s="186" t="s">
        <v>1139</v>
      </c>
      <c r="F151" s="187" t="s">
        <v>1140</v>
      </c>
      <c r="G151" s="188" t="s">
        <v>172</v>
      </c>
      <c r="H151" s="189">
        <v>79.62</v>
      </c>
      <c r="I151" s="190"/>
      <c r="J151" s="191">
        <f>ROUND(I151*H151,2)</f>
        <v>0</v>
      </c>
      <c r="K151" s="192"/>
      <c r="L151" s="39"/>
      <c r="M151" s="193" t="s">
        <v>1</v>
      </c>
      <c r="N151" s="194" t="s">
        <v>42</v>
      </c>
      <c r="O151" s="71"/>
      <c r="P151" s="195">
        <f>O151*H151</f>
        <v>0</v>
      </c>
      <c r="Q151" s="195">
        <v>0</v>
      </c>
      <c r="R151" s="195">
        <f>Q151*H151</f>
        <v>0</v>
      </c>
      <c r="S151" s="195">
        <v>0</v>
      </c>
      <c r="T151" s="196">
        <f>S151*H151</f>
        <v>0</v>
      </c>
      <c r="U151" s="34"/>
      <c r="V151" s="34"/>
      <c r="W151" s="34"/>
      <c r="X151" s="34"/>
      <c r="Y151" s="34"/>
      <c r="Z151" s="34"/>
      <c r="AA151" s="34"/>
      <c r="AB151" s="34"/>
      <c r="AC151" s="34"/>
      <c r="AD151" s="34"/>
      <c r="AE151" s="34"/>
      <c r="AR151" s="197" t="s">
        <v>148</v>
      </c>
      <c r="AT151" s="197" t="s">
        <v>150</v>
      </c>
      <c r="AU151" s="197" t="s">
        <v>87</v>
      </c>
      <c r="AY151" s="17" t="s">
        <v>149</v>
      </c>
      <c r="BE151" s="198">
        <f>IF(N151="základní",J151,0)</f>
        <v>0</v>
      </c>
      <c r="BF151" s="198">
        <f>IF(N151="snížená",J151,0)</f>
        <v>0</v>
      </c>
      <c r="BG151" s="198">
        <f>IF(N151="zákl. přenesená",J151,0)</f>
        <v>0</v>
      </c>
      <c r="BH151" s="198">
        <f>IF(N151="sníž. přenesená",J151,0)</f>
        <v>0</v>
      </c>
      <c r="BI151" s="198">
        <f>IF(N151="nulová",J151,0)</f>
        <v>0</v>
      </c>
      <c r="BJ151" s="17" t="s">
        <v>85</v>
      </c>
      <c r="BK151" s="198">
        <f>ROUND(I151*H151,2)</f>
        <v>0</v>
      </c>
      <c r="BL151" s="17" t="s">
        <v>148</v>
      </c>
      <c r="BM151" s="197" t="s">
        <v>1141</v>
      </c>
    </row>
    <row r="152" spans="1:65" s="13" customFormat="1" ht="22.5">
      <c r="B152" s="206"/>
      <c r="C152" s="207"/>
      <c r="D152" s="199" t="s">
        <v>175</v>
      </c>
      <c r="E152" s="208" t="s">
        <v>1</v>
      </c>
      <c r="F152" s="209" t="s">
        <v>1142</v>
      </c>
      <c r="G152" s="207"/>
      <c r="H152" s="210">
        <v>79.62</v>
      </c>
      <c r="I152" s="211"/>
      <c r="J152" s="207"/>
      <c r="K152" s="207"/>
      <c r="L152" s="212"/>
      <c r="M152" s="213"/>
      <c r="N152" s="214"/>
      <c r="O152" s="214"/>
      <c r="P152" s="214"/>
      <c r="Q152" s="214"/>
      <c r="R152" s="214"/>
      <c r="S152" s="214"/>
      <c r="T152" s="215"/>
      <c r="AT152" s="216" t="s">
        <v>175</v>
      </c>
      <c r="AU152" s="216" t="s">
        <v>87</v>
      </c>
      <c r="AV152" s="13" t="s">
        <v>87</v>
      </c>
      <c r="AW152" s="13" t="s">
        <v>34</v>
      </c>
      <c r="AX152" s="13" t="s">
        <v>85</v>
      </c>
      <c r="AY152" s="216" t="s">
        <v>149</v>
      </c>
    </row>
    <row r="153" spans="1:65" s="2" customFormat="1" ht="21.75" customHeight="1">
      <c r="A153" s="34"/>
      <c r="B153" s="35"/>
      <c r="C153" s="185" t="s">
        <v>189</v>
      </c>
      <c r="D153" s="185" t="s">
        <v>150</v>
      </c>
      <c r="E153" s="186" t="s">
        <v>1143</v>
      </c>
      <c r="F153" s="187" t="s">
        <v>1144</v>
      </c>
      <c r="G153" s="188" t="s">
        <v>172</v>
      </c>
      <c r="H153" s="189">
        <v>45</v>
      </c>
      <c r="I153" s="190"/>
      <c r="J153" s="191">
        <f>ROUND(I153*H153,2)</f>
        <v>0</v>
      </c>
      <c r="K153" s="192"/>
      <c r="L153" s="39"/>
      <c r="M153" s="193" t="s">
        <v>1</v>
      </c>
      <c r="N153" s="194" t="s">
        <v>42</v>
      </c>
      <c r="O153" s="71"/>
      <c r="P153" s="195">
        <f>O153*H153</f>
        <v>0</v>
      </c>
      <c r="Q153" s="195">
        <v>0</v>
      </c>
      <c r="R153" s="195">
        <f>Q153*H153</f>
        <v>0</v>
      </c>
      <c r="S153" s="195">
        <v>0</v>
      </c>
      <c r="T153" s="196">
        <f>S153*H153</f>
        <v>0</v>
      </c>
      <c r="U153" s="34"/>
      <c r="V153" s="34"/>
      <c r="W153" s="34"/>
      <c r="X153" s="34"/>
      <c r="Y153" s="34"/>
      <c r="Z153" s="34"/>
      <c r="AA153" s="34"/>
      <c r="AB153" s="34"/>
      <c r="AC153" s="34"/>
      <c r="AD153" s="34"/>
      <c r="AE153" s="34"/>
      <c r="AR153" s="197" t="s">
        <v>148</v>
      </c>
      <c r="AT153" s="197" t="s">
        <v>150</v>
      </c>
      <c r="AU153" s="197" t="s">
        <v>87</v>
      </c>
      <c r="AY153" s="17" t="s">
        <v>149</v>
      </c>
      <c r="BE153" s="198">
        <f>IF(N153="základní",J153,0)</f>
        <v>0</v>
      </c>
      <c r="BF153" s="198">
        <f>IF(N153="snížená",J153,0)</f>
        <v>0</v>
      </c>
      <c r="BG153" s="198">
        <f>IF(N153="zákl. přenesená",J153,0)</f>
        <v>0</v>
      </c>
      <c r="BH153" s="198">
        <f>IF(N153="sníž. přenesená",J153,0)</f>
        <v>0</v>
      </c>
      <c r="BI153" s="198">
        <f>IF(N153="nulová",J153,0)</f>
        <v>0</v>
      </c>
      <c r="BJ153" s="17" t="s">
        <v>85</v>
      </c>
      <c r="BK153" s="198">
        <f>ROUND(I153*H153,2)</f>
        <v>0</v>
      </c>
      <c r="BL153" s="17" t="s">
        <v>148</v>
      </c>
      <c r="BM153" s="197" t="s">
        <v>1145</v>
      </c>
    </row>
    <row r="154" spans="1:65" s="13" customFormat="1" ht="11.25">
      <c r="B154" s="206"/>
      <c r="C154" s="207"/>
      <c r="D154" s="199" t="s">
        <v>175</v>
      </c>
      <c r="E154" s="208" t="s">
        <v>1</v>
      </c>
      <c r="F154" s="209" t="s">
        <v>1146</v>
      </c>
      <c r="G154" s="207"/>
      <c r="H154" s="210">
        <v>45</v>
      </c>
      <c r="I154" s="211"/>
      <c r="J154" s="207"/>
      <c r="K154" s="207"/>
      <c r="L154" s="212"/>
      <c r="M154" s="213"/>
      <c r="N154" s="214"/>
      <c r="O154" s="214"/>
      <c r="P154" s="214"/>
      <c r="Q154" s="214"/>
      <c r="R154" s="214"/>
      <c r="S154" s="214"/>
      <c r="T154" s="215"/>
      <c r="AT154" s="216" t="s">
        <v>175</v>
      </c>
      <c r="AU154" s="216" t="s">
        <v>87</v>
      </c>
      <c r="AV154" s="13" t="s">
        <v>87</v>
      </c>
      <c r="AW154" s="13" t="s">
        <v>34</v>
      </c>
      <c r="AX154" s="13" t="s">
        <v>85</v>
      </c>
      <c r="AY154" s="216" t="s">
        <v>149</v>
      </c>
    </row>
    <row r="155" spans="1:65" s="2" customFormat="1" ht="16.5" customHeight="1">
      <c r="A155" s="34"/>
      <c r="B155" s="35"/>
      <c r="C155" s="185" t="s">
        <v>194</v>
      </c>
      <c r="D155" s="185" t="s">
        <v>150</v>
      </c>
      <c r="E155" s="186" t="s">
        <v>1147</v>
      </c>
      <c r="F155" s="187" t="s">
        <v>1148</v>
      </c>
      <c r="G155" s="188" t="s">
        <v>225</v>
      </c>
      <c r="H155" s="189">
        <v>56</v>
      </c>
      <c r="I155" s="190"/>
      <c r="J155" s="191">
        <f>ROUND(I155*H155,2)</f>
        <v>0</v>
      </c>
      <c r="K155" s="192"/>
      <c r="L155" s="39"/>
      <c r="M155" s="193" t="s">
        <v>1</v>
      </c>
      <c r="N155" s="194" t="s">
        <v>42</v>
      </c>
      <c r="O155" s="71"/>
      <c r="P155" s="195">
        <f>O155*H155</f>
        <v>0</v>
      </c>
      <c r="Q155" s="195">
        <v>4.4400000000000004E-3</v>
      </c>
      <c r="R155" s="195">
        <f>Q155*H155</f>
        <v>0.24864000000000003</v>
      </c>
      <c r="S155" s="195">
        <v>0</v>
      </c>
      <c r="T155" s="196">
        <f>S155*H155</f>
        <v>0</v>
      </c>
      <c r="U155" s="34"/>
      <c r="V155" s="34"/>
      <c r="W155" s="34"/>
      <c r="X155" s="34"/>
      <c r="Y155" s="34"/>
      <c r="Z155" s="34"/>
      <c r="AA155" s="34"/>
      <c r="AB155" s="34"/>
      <c r="AC155" s="34"/>
      <c r="AD155" s="34"/>
      <c r="AE155" s="34"/>
      <c r="AR155" s="197" t="s">
        <v>148</v>
      </c>
      <c r="AT155" s="197" t="s">
        <v>150</v>
      </c>
      <c r="AU155" s="197" t="s">
        <v>87</v>
      </c>
      <c r="AY155" s="17" t="s">
        <v>149</v>
      </c>
      <c r="BE155" s="198">
        <f>IF(N155="základní",J155,0)</f>
        <v>0</v>
      </c>
      <c r="BF155" s="198">
        <f>IF(N155="snížená",J155,0)</f>
        <v>0</v>
      </c>
      <c r="BG155" s="198">
        <f>IF(N155="zákl. přenesená",J155,0)</f>
        <v>0</v>
      </c>
      <c r="BH155" s="198">
        <f>IF(N155="sníž. přenesená",J155,0)</f>
        <v>0</v>
      </c>
      <c r="BI155" s="198">
        <f>IF(N155="nulová",J155,0)</f>
        <v>0</v>
      </c>
      <c r="BJ155" s="17" t="s">
        <v>85</v>
      </c>
      <c r="BK155" s="198">
        <f>ROUND(I155*H155,2)</f>
        <v>0</v>
      </c>
      <c r="BL155" s="17" t="s">
        <v>148</v>
      </c>
      <c r="BM155" s="197" t="s">
        <v>1149</v>
      </c>
    </row>
    <row r="156" spans="1:65" s="13" customFormat="1" ht="11.25">
      <c r="B156" s="206"/>
      <c r="C156" s="207"/>
      <c r="D156" s="199" t="s">
        <v>175</v>
      </c>
      <c r="E156" s="208" t="s">
        <v>1</v>
      </c>
      <c r="F156" s="209" t="s">
        <v>1150</v>
      </c>
      <c r="G156" s="207"/>
      <c r="H156" s="210">
        <v>56</v>
      </c>
      <c r="I156" s="211"/>
      <c r="J156" s="207"/>
      <c r="K156" s="207"/>
      <c r="L156" s="212"/>
      <c r="M156" s="213"/>
      <c r="N156" s="214"/>
      <c r="O156" s="214"/>
      <c r="P156" s="214"/>
      <c r="Q156" s="214"/>
      <c r="R156" s="214"/>
      <c r="S156" s="214"/>
      <c r="T156" s="215"/>
      <c r="AT156" s="216" t="s">
        <v>175</v>
      </c>
      <c r="AU156" s="216" t="s">
        <v>87</v>
      </c>
      <c r="AV156" s="13" t="s">
        <v>87</v>
      </c>
      <c r="AW156" s="13" t="s">
        <v>34</v>
      </c>
      <c r="AX156" s="13" t="s">
        <v>85</v>
      </c>
      <c r="AY156" s="216" t="s">
        <v>149</v>
      </c>
    </row>
    <row r="157" spans="1:65" s="2" customFormat="1" ht="16.5" customHeight="1">
      <c r="A157" s="34"/>
      <c r="B157" s="35"/>
      <c r="C157" s="185" t="s">
        <v>199</v>
      </c>
      <c r="D157" s="185" t="s">
        <v>150</v>
      </c>
      <c r="E157" s="186" t="s">
        <v>1151</v>
      </c>
      <c r="F157" s="187" t="s">
        <v>1152</v>
      </c>
      <c r="G157" s="188" t="s">
        <v>225</v>
      </c>
      <c r="H157" s="189">
        <v>56</v>
      </c>
      <c r="I157" s="190"/>
      <c r="J157" s="191">
        <f>ROUND(I157*H157,2)</f>
        <v>0</v>
      </c>
      <c r="K157" s="192"/>
      <c r="L157" s="39"/>
      <c r="M157" s="193" t="s">
        <v>1</v>
      </c>
      <c r="N157" s="194" t="s">
        <v>42</v>
      </c>
      <c r="O157" s="71"/>
      <c r="P157" s="195">
        <f>O157*H157</f>
        <v>0</v>
      </c>
      <c r="Q157" s="195">
        <v>0</v>
      </c>
      <c r="R157" s="195">
        <f>Q157*H157</f>
        <v>0</v>
      </c>
      <c r="S157" s="195">
        <v>0</v>
      </c>
      <c r="T157" s="196">
        <f>S157*H157</f>
        <v>0</v>
      </c>
      <c r="U157" s="34"/>
      <c r="V157" s="34"/>
      <c r="W157" s="34"/>
      <c r="X157" s="34"/>
      <c r="Y157" s="34"/>
      <c r="Z157" s="34"/>
      <c r="AA157" s="34"/>
      <c r="AB157" s="34"/>
      <c r="AC157" s="34"/>
      <c r="AD157" s="34"/>
      <c r="AE157" s="34"/>
      <c r="AR157" s="197" t="s">
        <v>148</v>
      </c>
      <c r="AT157" s="197" t="s">
        <v>150</v>
      </c>
      <c r="AU157" s="197" t="s">
        <v>87</v>
      </c>
      <c r="AY157" s="17" t="s">
        <v>149</v>
      </c>
      <c r="BE157" s="198">
        <f>IF(N157="základní",J157,0)</f>
        <v>0</v>
      </c>
      <c r="BF157" s="198">
        <f>IF(N157="snížená",J157,0)</f>
        <v>0</v>
      </c>
      <c r="BG157" s="198">
        <f>IF(N157="zákl. přenesená",J157,0)</f>
        <v>0</v>
      </c>
      <c r="BH157" s="198">
        <f>IF(N157="sníž. přenesená",J157,0)</f>
        <v>0</v>
      </c>
      <c r="BI157" s="198">
        <f>IF(N157="nulová",J157,0)</f>
        <v>0</v>
      </c>
      <c r="BJ157" s="17" t="s">
        <v>85</v>
      </c>
      <c r="BK157" s="198">
        <f>ROUND(I157*H157,2)</f>
        <v>0</v>
      </c>
      <c r="BL157" s="17" t="s">
        <v>148</v>
      </c>
      <c r="BM157" s="197" t="s">
        <v>1153</v>
      </c>
    </row>
    <row r="158" spans="1:65" s="2" customFormat="1" ht="21.75" customHeight="1">
      <c r="A158" s="34"/>
      <c r="B158" s="35"/>
      <c r="C158" s="185" t="s">
        <v>187</v>
      </c>
      <c r="D158" s="185" t="s">
        <v>150</v>
      </c>
      <c r="E158" s="186" t="s">
        <v>1154</v>
      </c>
      <c r="F158" s="187" t="s">
        <v>1155</v>
      </c>
      <c r="G158" s="188" t="s">
        <v>172</v>
      </c>
      <c r="H158" s="189">
        <v>298.32</v>
      </c>
      <c r="I158" s="190"/>
      <c r="J158" s="191">
        <f>ROUND(I158*H158,2)</f>
        <v>0</v>
      </c>
      <c r="K158" s="192"/>
      <c r="L158" s="39"/>
      <c r="M158" s="193" t="s">
        <v>1</v>
      </c>
      <c r="N158" s="194" t="s">
        <v>42</v>
      </c>
      <c r="O158" s="71"/>
      <c r="P158" s="195">
        <f>O158*H158</f>
        <v>0</v>
      </c>
      <c r="Q158" s="195">
        <v>0</v>
      </c>
      <c r="R158" s="195">
        <f>Q158*H158</f>
        <v>0</v>
      </c>
      <c r="S158" s="195">
        <v>0</v>
      </c>
      <c r="T158" s="196">
        <f>S158*H158</f>
        <v>0</v>
      </c>
      <c r="U158" s="34"/>
      <c r="V158" s="34"/>
      <c r="W158" s="34"/>
      <c r="X158" s="34"/>
      <c r="Y158" s="34"/>
      <c r="Z158" s="34"/>
      <c r="AA158" s="34"/>
      <c r="AB158" s="34"/>
      <c r="AC158" s="34"/>
      <c r="AD158" s="34"/>
      <c r="AE158" s="34"/>
      <c r="AR158" s="197" t="s">
        <v>148</v>
      </c>
      <c r="AT158" s="197" t="s">
        <v>150</v>
      </c>
      <c r="AU158" s="197" t="s">
        <v>87</v>
      </c>
      <c r="AY158" s="17" t="s">
        <v>149</v>
      </c>
      <c r="BE158" s="198">
        <f>IF(N158="základní",J158,0)</f>
        <v>0</v>
      </c>
      <c r="BF158" s="198">
        <f>IF(N158="snížená",J158,0)</f>
        <v>0</v>
      </c>
      <c r="BG158" s="198">
        <f>IF(N158="zákl. přenesená",J158,0)</f>
        <v>0</v>
      </c>
      <c r="BH158" s="198">
        <f>IF(N158="sníž. přenesená",J158,0)</f>
        <v>0</v>
      </c>
      <c r="BI158" s="198">
        <f>IF(N158="nulová",J158,0)</f>
        <v>0</v>
      </c>
      <c r="BJ158" s="17" t="s">
        <v>85</v>
      </c>
      <c r="BK158" s="198">
        <f>ROUND(I158*H158,2)</f>
        <v>0</v>
      </c>
      <c r="BL158" s="17" t="s">
        <v>148</v>
      </c>
      <c r="BM158" s="197" t="s">
        <v>1156</v>
      </c>
    </row>
    <row r="159" spans="1:65" s="13" customFormat="1" ht="11.25">
      <c r="B159" s="206"/>
      <c r="C159" s="207"/>
      <c r="D159" s="199" t="s">
        <v>175</v>
      </c>
      <c r="E159" s="208" t="s">
        <v>1</v>
      </c>
      <c r="F159" s="209" t="s">
        <v>1157</v>
      </c>
      <c r="G159" s="207"/>
      <c r="H159" s="210">
        <v>298.32</v>
      </c>
      <c r="I159" s="211"/>
      <c r="J159" s="207"/>
      <c r="K159" s="207"/>
      <c r="L159" s="212"/>
      <c r="M159" s="213"/>
      <c r="N159" s="214"/>
      <c r="O159" s="214"/>
      <c r="P159" s="214"/>
      <c r="Q159" s="214"/>
      <c r="R159" s="214"/>
      <c r="S159" s="214"/>
      <c r="T159" s="215"/>
      <c r="AT159" s="216" t="s">
        <v>175</v>
      </c>
      <c r="AU159" s="216" t="s">
        <v>87</v>
      </c>
      <c r="AV159" s="13" t="s">
        <v>87</v>
      </c>
      <c r="AW159" s="13" t="s">
        <v>34</v>
      </c>
      <c r="AX159" s="13" t="s">
        <v>85</v>
      </c>
      <c r="AY159" s="216" t="s">
        <v>149</v>
      </c>
    </row>
    <row r="160" spans="1:65" s="2" customFormat="1" ht="33" customHeight="1">
      <c r="A160" s="34"/>
      <c r="B160" s="35"/>
      <c r="C160" s="185" t="s">
        <v>209</v>
      </c>
      <c r="D160" s="185" t="s">
        <v>150</v>
      </c>
      <c r="E160" s="186" t="s">
        <v>1158</v>
      </c>
      <c r="F160" s="187" t="s">
        <v>1159</v>
      </c>
      <c r="G160" s="188" t="s">
        <v>172</v>
      </c>
      <c r="H160" s="189">
        <v>298.32</v>
      </c>
      <c r="I160" s="190"/>
      <c r="J160" s="191">
        <f>ROUND(I160*H160,2)</f>
        <v>0</v>
      </c>
      <c r="K160" s="192"/>
      <c r="L160" s="39"/>
      <c r="M160" s="193" t="s">
        <v>1</v>
      </c>
      <c r="N160" s="194" t="s">
        <v>42</v>
      </c>
      <c r="O160" s="71"/>
      <c r="P160" s="195">
        <f>O160*H160</f>
        <v>0</v>
      </c>
      <c r="Q160" s="195">
        <v>0</v>
      </c>
      <c r="R160" s="195">
        <f>Q160*H160</f>
        <v>0</v>
      </c>
      <c r="S160" s="195">
        <v>0</v>
      </c>
      <c r="T160" s="196">
        <f>S160*H160</f>
        <v>0</v>
      </c>
      <c r="U160" s="34"/>
      <c r="V160" s="34"/>
      <c r="W160" s="34"/>
      <c r="X160" s="34"/>
      <c r="Y160" s="34"/>
      <c r="Z160" s="34"/>
      <c r="AA160" s="34"/>
      <c r="AB160" s="34"/>
      <c r="AC160" s="34"/>
      <c r="AD160" s="34"/>
      <c r="AE160" s="34"/>
      <c r="AR160" s="197" t="s">
        <v>148</v>
      </c>
      <c r="AT160" s="197" t="s">
        <v>150</v>
      </c>
      <c r="AU160" s="197" t="s">
        <v>87</v>
      </c>
      <c r="AY160" s="17" t="s">
        <v>149</v>
      </c>
      <c r="BE160" s="198">
        <f>IF(N160="základní",J160,0)</f>
        <v>0</v>
      </c>
      <c r="BF160" s="198">
        <f>IF(N160="snížená",J160,0)</f>
        <v>0</v>
      </c>
      <c r="BG160" s="198">
        <f>IF(N160="zákl. přenesená",J160,0)</f>
        <v>0</v>
      </c>
      <c r="BH160" s="198">
        <f>IF(N160="sníž. přenesená",J160,0)</f>
        <v>0</v>
      </c>
      <c r="BI160" s="198">
        <f>IF(N160="nulová",J160,0)</f>
        <v>0</v>
      </c>
      <c r="BJ160" s="17" t="s">
        <v>85</v>
      </c>
      <c r="BK160" s="198">
        <f>ROUND(I160*H160,2)</f>
        <v>0</v>
      </c>
      <c r="BL160" s="17" t="s">
        <v>148</v>
      </c>
      <c r="BM160" s="197" t="s">
        <v>1160</v>
      </c>
    </row>
    <row r="161" spans="1:65" s="2" customFormat="1" ht="21.75" customHeight="1">
      <c r="A161" s="34"/>
      <c r="B161" s="35"/>
      <c r="C161" s="185" t="s">
        <v>214</v>
      </c>
      <c r="D161" s="185" t="s">
        <v>150</v>
      </c>
      <c r="E161" s="186" t="s">
        <v>1161</v>
      </c>
      <c r="F161" s="187" t="s">
        <v>1162</v>
      </c>
      <c r="G161" s="188" t="s">
        <v>172</v>
      </c>
      <c r="H161" s="189">
        <v>298.32</v>
      </c>
      <c r="I161" s="190"/>
      <c r="J161" s="191">
        <f>ROUND(I161*H161,2)</f>
        <v>0</v>
      </c>
      <c r="K161" s="192"/>
      <c r="L161" s="39"/>
      <c r="M161" s="193" t="s">
        <v>1</v>
      </c>
      <c r="N161" s="194" t="s">
        <v>42</v>
      </c>
      <c r="O161" s="71"/>
      <c r="P161" s="195">
        <f>O161*H161</f>
        <v>0</v>
      </c>
      <c r="Q161" s="195">
        <v>0</v>
      </c>
      <c r="R161" s="195">
        <f>Q161*H161</f>
        <v>0</v>
      </c>
      <c r="S161" s="195">
        <v>0</v>
      </c>
      <c r="T161" s="196">
        <f>S161*H161</f>
        <v>0</v>
      </c>
      <c r="U161" s="34"/>
      <c r="V161" s="34"/>
      <c r="W161" s="34"/>
      <c r="X161" s="34"/>
      <c r="Y161" s="34"/>
      <c r="Z161" s="34"/>
      <c r="AA161" s="34"/>
      <c r="AB161" s="34"/>
      <c r="AC161" s="34"/>
      <c r="AD161" s="34"/>
      <c r="AE161" s="34"/>
      <c r="AR161" s="197" t="s">
        <v>148</v>
      </c>
      <c r="AT161" s="197" t="s">
        <v>150</v>
      </c>
      <c r="AU161" s="197" t="s">
        <v>87</v>
      </c>
      <c r="AY161" s="17" t="s">
        <v>149</v>
      </c>
      <c r="BE161" s="198">
        <f>IF(N161="základní",J161,0)</f>
        <v>0</v>
      </c>
      <c r="BF161" s="198">
        <f>IF(N161="snížená",J161,0)</f>
        <v>0</v>
      </c>
      <c r="BG161" s="198">
        <f>IF(N161="zákl. přenesená",J161,0)</f>
        <v>0</v>
      </c>
      <c r="BH161" s="198">
        <f>IF(N161="sníž. přenesená",J161,0)</f>
        <v>0</v>
      </c>
      <c r="BI161" s="198">
        <f>IF(N161="nulová",J161,0)</f>
        <v>0</v>
      </c>
      <c r="BJ161" s="17" t="s">
        <v>85</v>
      </c>
      <c r="BK161" s="198">
        <f>ROUND(I161*H161,2)</f>
        <v>0</v>
      </c>
      <c r="BL161" s="17" t="s">
        <v>148</v>
      </c>
      <c r="BM161" s="197" t="s">
        <v>1163</v>
      </c>
    </row>
    <row r="162" spans="1:65" s="2" customFormat="1" ht="16.5" customHeight="1">
      <c r="A162" s="34"/>
      <c r="B162" s="35"/>
      <c r="C162" s="185" t="s">
        <v>222</v>
      </c>
      <c r="D162" s="185" t="s">
        <v>150</v>
      </c>
      <c r="E162" s="186" t="s">
        <v>1164</v>
      </c>
      <c r="F162" s="187" t="s">
        <v>1165</v>
      </c>
      <c r="G162" s="188" t="s">
        <v>172</v>
      </c>
      <c r="H162" s="189">
        <v>298.32</v>
      </c>
      <c r="I162" s="190"/>
      <c r="J162" s="191">
        <f>ROUND(I162*H162,2)</f>
        <v>0</v>
      </c>
      <c r="K162" s="192"/>
      <c r="L162" s="39"/>
      <c r="M162" s="193" t="s">
        <v>1</v>
      </c>
      <c r="N162" s="194" t="s">
        <v>42</v>
      </c>
      <c r="O162" s="71"/>
      <c r="P162" s="195">
        <f>O162*H162</f>
        <v>0</v>
      </c>
      <c r="Q162" s="195">
        <v>0</v>
      </c>
      <c r="R162" s="195">
        <f>Q162*H162</f>
        <v>0</v>
      </c>
      <c r="S162" s="195">
        <v>0</v>
      </c>
      <c r="T162" s="196">
        <f>S162*H162</f>
        <v>0</v>
      </c>
      <c r="U162" s="34"/>
      <c r="V162" s="34"/>
      <c r="W162" s="34"/>
      <c r="X162" s="34"/>
      <c r="Y162" s="34"/>
      <c r="Z162" s="34"/>
      <c r="AA162" s="34"/>
      <c r="AB162" s="34"/>
      <c r="AC162" s="34"/>
      <c r="AD162" s="34"/>
      <c r="AE162" s="34"/>
      <c r="AR162" s="197" t="s">
        <v>148</v>
      </c>
      <c r="AT162" s="197" t="s">
        <v>150</v>
      </c>
      <c r="AU162" s="197" t="s">
        <v>87</v>
      </c>
      <c r="AY162" s="17" t="s">
        <v>149</v>
      </c>
      <c r="BE162" s="198">
        <f>IF(N162="základní",J162,0)</f>
        <v>0</v>
      </c>
      <c r="BF162" s="198">
        <f>IF(N162="snížená",J162,0)</f>
        <v>0</v>
      </c>
      <c r="BG162" s="198">
        <f>IF(N162="zákl. přenesená",J162,0)</f>
        <v>0</v>
      </c>
      <c r="BH162" s="198">
        <f>IF(N162="sníž. přenesená",J162,0)</f>
        <v>0</v>
      </c>
      <c r="BI162" s="198">
        <f>IF(N162="nulová",J162,0)</f>
        <v>0</v>
      </c>
      <c r="BJ162" s="17" t="s">
        <v>85</v>
      </c>
      <c r="BK162" s="198">
        <f>ROUND(I162*H162,2)</f>
        <v>0</v>
      </c>
      <c r="BL162" s="17" t="s">
        <v>148</v>
      </c>
      <c r="BM162" s="197" t="s">
        <v>1166</v>
      </c>
    </row>
    <row r="163" spans="1:65" s="2" customFormat="1" ht="44.25" customHeight="1">
      <c r="A163" s="34"/>
      <c r="B163" s="35"/>
      <c r="C163" s="185" t="s">
        <v>230</v>
      </c>
      <c r="D163" s="185" t="s">
        <v>150</v>
      </c>
      <c r="E163" s="186" t="s">
        <v>1167</v>
      </c>
      <c r="F163" s="187" t="s">
        <v>1168</v>
      </c>
      <c r="G163" s="188" t="s">
        <v>233</v>
      </c>
      <c r="H163" s="189">
        <v>536.976</v>
      </c>
      <c r="I163" s="190"/>
      <c r="J163" s="191">
        <f>ROUND(I163*H163,2)</f>
        <v>0</v>
      </c>
      <c r="K163" s="192"/>
      <c r="L163" s="39"/>
      <c r="M163" s="193" t="s">
        <v>1</v>
      </c>
      <c r="N163" s="194" t="s">
        <v>42</v>
      </c>
      <c r="O163" s="71"/>
      <c r="P163" s="195">
        <f>O163*H163</f>
        <v>0</v>
      </c>
      <c r="Q163" s="195">
        <v>0</v>
      </c>
      <c r="R163" s="195">
        <f>Q163*H163</f>
        <v>0</v>
      </c>
      <c r="S163" s="195">
        <v>0</v>
      </c>
      <c r="T163" s="196">
        <f>S163*H163</f>
        <v>0</v>
      </c>
      <c r="U163" s="34"/>
      <c r="V163" s="34"/>
      <c r="W163" s="34"/>
      <c r="X163" s="34"/>
      <c r="Y163" s="34"/>
      <c r="Z163" s="34"/>
      <c r="AA163" s="34"/>
      <c r="AB163" s="34"/>
      <c r="AC163" s="34"/>
      <c r="AD163" s="34"/>
      <c r="AE163" s="34"/>
      <c r="AR163" s="197" t="s">
        <v>148</v>
      </c>
      <c r="AT163" s="197" t="s">
        <v>150</v>
      </c>
      <c r="AU163" s="197" t="s">
        <v>87</v>
      </c>
      <c r="AY163" s="17" t="s">
        <v>149</v>
      </c>
      <c r="BE163" s="198">
        <f>IF(N163="základní",J163,0)</f>
        <v>0</v>
      </c>
      <c r="BF163" s="198">
        <f>IF(N163="snížená",J163,0)</f>
        <v>0</v>
      </c>
      <c r="BG163" s="198">
        <f>IF(N163="zákl. přenesená",J163,0)</f>
        <v>0</v>
      </c>
      <c r="BH163" s="198">
        <f>IF(N163="sníž. přenesená",J163,0)</f>
        <v>0</v>
      </c>
      <c r="BI163" s="198">
        <f>IF(N163="nulová",J163,0)</f>
        <v>0</v>
      </c>
      <c r="BJ163" s="17" t="s">
        <v>85</v>
      </c>
      <c r="BK163" s="198">
        <f>ROUND(I163*H163,2)</f>
        <v>0</v>
      </c>
      <c r="BL163" s="17" t="s">
        <v>148</v>
      </c>
      <c r="BM163" s="197" t="s">
        <v>1169</v>
      </c>
    </row>
    <row r="164" spans="1:65" s="13" customFormat="1" ht="11.25">
      <c r="B164" s="206"/>
      <c r="C164" s="207"/>
      <c r="D164" s="199" t="s">
        <v>175</v>
      </c>
      <c r="E164" s="207"/>
      <c r="F164" s="209" t="s">
        <v>1170</v>
      </c>
      <c r="G164" s="207"/>
      <c r="H164" s="210">
        <v>536.976</v>
      </c>
      <c r="I164" s="211"/>
      <c r="J164" s="207"/>
      <c r="K164" s="207"/>
      <c r="L164" s="212"/>
      <c r="M164" s="213"/>
      <c r="N164" s="214"/>
      <c r="O164" s="214"/>
      <c r="P164" s="214"/>
      <c r="Q164" s="214"/>
      <c r="R164" s="214"/>
      <c r="S164" s="214"/>
      <c r="T164" s="215"/>
      <c r="AT164" s="216" t="s">
        <v>175</v>
      </c>
      <c r="AU164" s="216" t="s">
        <v>87</v>
      </c>
      <c r="AV164" s="13" t="s">
        <v>87</v>
      </c>
      <c r="AW164" s="13" t="s">
        <v>4</v>
      </c>
      <c r="AX164" s="13" t="s">
        <v>85</v>
      </c>
      <c r="AY164" s="216" t="s">
        <v>149</v>
      </c>
    </row>
    <row r="165" spans="1:65" s="2" customFormat="1" ht="21.75" customHeight="1">
      <c r="A165" s="34"/>
      <c r="B165" s="35"/>
      <c r="C165" s="185" t="s">
        <v>235</v>
      </c>
      <c r="D165" s="185" t="s">
        <v>150</v>
      </c>
      <c r="E165" s="186" t="s">
        <v>1171</v>
      </c>
      <c r="F165" s="187" t="s">
        <v>1172</v>
      </c>
      <c r="G165" s="188" t="s">
        <v>172</v>
      </c>
      <c r="H165" s="189">
        <v>88.3</v>
      </c>
      <c r="I165" s="190"/>
      <c r="J165" s="191">
        <f>ROUND(I165*H165,2)</f>
        <v>0</v>
      </c>
      <c r="K165" s="192"/>
      <c r="L165" s="39"/>
      <c r="M165" s="193" t="s">
        <v>1</v>
      </c>
      <c r="N165" s="194" t="s">
        <v>42</v>
      </c>
      <c r="O165" s="71"/>
      <c r="P165" s="195">
        <f>O165*H165</f>
        <v>0</v>
      </c>
      <c r="Q165" s="195">
        <v>0</v>
      </c>
      <c r="R165" s="195">
        <f>Q165*H165</f>
        <v>0</v>
      </c>
      <c r="S165" s="195">
        <v>0</v>
      </c>
      <c r="T165" s="196">
        <f>S165*H165</f>
        <v>0</v>
      </c>
      <c r="U165" s="34"/>
      <c r="V165" s="34"/>
      <c r="W165" s="34"/>
      <c r="X165" s="34"/>
      <c r="Y165" s="34"/>
      <c r="Z165" s="34"/>
      <c r="AA165" s="34"/>
      <c r="AB165" s="34"/>
      <c r="AC165" s="34"/>
      <c r="AD165" s="34"/>
      <c r="AE165" s="34"/>
      <c r="AR165" s="197" t="s">
        <v>148</v>
      </c>
      <c r="AT165" s="197" t="s">
        <v>150</v>
      </c>
      <c r="AU165" s="197" t="s">
        <v>87</v>
      </c>
      <c r="AY165" s="17" t="s">
        <v>149</v>
      </c>
      <c r="BE165" s="198">
        <f>IF(N165="základní",J165,0)</f>
        <v>0</v>
      </c>
      <c r="BF165" s="198">
        <f>IF(N165="snížená",J165,0)</f>
        <v>0</v>
      </c>
      <c r="BG165" s="198">
        <f>IF(N165="zákl. přenesená",J165,0)</f>
        <v>0</v>
      </c>
      <c r="BH165" s="198">
        <f>IF(N165="sníž. přenesená",J165,0)</f>
        <v>0</v>
      </c>
      <c r="BI165" s="198">
        <f>IF(N165="nulová",J165,0)</f>
        <v>0</v>
      </c>
      <c r="BJ165" s="17" t="s">
        <v>85</v>
      </c>
      <c r="BK165" s="198">
        <f>ROUND(I165*H165,2)</f>
        <v>0</v>
      </c>
      <c r="BL165" s="17" t="s">
        <v>148</v>
      </c>
      <c r="BM165" s="197" t="s">
        <v>1173</v>
      </c>
    </row>
    <row r="166" spans="1:65" s="13" customFormat="1" ht="11.25">
      <c r="B166" s="206"/>
      <c r="C166" s="207"/>
      <c r="D166" s="199" t="s">
        <v>175</v>
      </c>
      <c r="E166" s="208" t="s">
        <v>1</v>
      </c>
      <c r="F166" s="209" t="s">
        <v>1174</v>
      </c>
      <c r="G166" s="207"/>
      <c r="H166" s="210">
        <v>78.3</v>
      </c>
      <c r="I166" s="211"/>
      <c r="J166" s="207"/>
      <c r="K166" s="207"/>
      <c r="L166" s="212"/>
      <c r="M166" s="213"/>
      <c r="N166" s="214"/>
      <c r="O166" s="214"/>
      <c r="P166" s="214"/>
      <c r="Q166" s="214"/>
      <c r="R166" s="214"/>
      <c r="S166" s="214"/>
      <c r="T166" s="215"/>
      <c r="AT166" s="216" t="s">
        <v>175</v>
      </c>
      <c r="AU166" s="216" t="s">
        <v>87</v>
      </c>
      <c r="AV166" s="13" t="s">
        <v>87</v>
      </c>
      <c r="AW166" s="13" t="s">
        <v>34</v>
      </c>
      <c r="AX166" s="13" t="s">
        <v>77</v>
      </c>
      <c r="AY166" s="216" t="s">
        <v>149</v>
      </c>
    </row>
    <row r="167" spans="1:65" s="13" customFormat="1" ht="11.25">
      <c r="B167" s="206"/>
      <c r="C167" s="207"/>
      <c r="D167" s="199" t="s">
        <v>175</v>
      </c>
      <c r="E167" s="208" t="s">
        <v>1</v>
      </c>
      <c r="F167" s="209" t="s">
        <v>1175</v>
      </c>
      <c r="G167" s="207"/>
      <c r="H167" s="210">
        <v>10</v>
      </c>
      <c r="I167" s="211"/>
      <c r="J167" s="207"/>
      <c r="K167" s="207"/>
      <c r="L167" s="212"/>
      <c r="M167" s="213"/>
      <c r="N167" s="214"/>
      <c r="O167" s="214"/>
      <c r="P167" s="214"/>
      <c r="Q167" s="214"/>
      <c r="R167" s="214"/>
      <c r="S167" s="214"/>
      <c r="T167" s="215"/>
      <c r="AT167" s="216" t="s">
        <v>175</v>
      </c>
      <c r="AU167" s="216" t="s">
        <v>87</v>
      </c>
      <c r="AV167" s="13" t="s">
        <v>87</v>
      </c>
      <c r="AW167" s="13" t="s">
        <v>34</v>
      </c>
      <c r="AX167" s="13" t="s">
        <v>77</v>
      </c>
      <c r="AY167" s="216" t="s">
        <v>149</v>
      </c>
    </row>
    <row r="168" spans="1:65" s="14" customFormat="1" ht="11.25">
      <c r="B168" s="217"/>
      <c r="C168" s="218"/>
      <c r="D168" s="199" t="s">
        <v>175</v>
      </c>
      <c r="E168" s="219" t="s">
        <v>1</v>
      </c>
      <c r="F168" s="220" t="s">
        <v>221</v>
      </c>
      <c r="G168" s="218"/>
      <c r="H168" s="221">
        <v>88.3</v>
      </c>
      <c r="I168" s="222"/>
      <c r="J168" s="218"/>
      <c r="K168" s="218"/>
      <c r="L168" s="223"/>
      <c r="M168" s="224"/>
      <c r="N168" s="225"/>
      <c r="O168" s="225"/>
      <c r="P168" s="225"/>
      <c r="Q168" s="225"/>
      <c r="R168" s="225"/>
      <c r="S168" s="225"/>
      <c r="T168" s="226"/>
      <c r="AT168" s="227" t="s">
        <v>175</v>
      </c>
      <c r="AU168" s="227" t="s">
        <v>87</v>
      </c>
      <c r="AV168" s="14" t="s">
        <v>148</v>
      </c>
      <c r="AW168" s="14" t="s">
        <v>34</v>
      </c>
      <c r="AX168" s="14" t="s">
        <v>85</v>
      </c>
      <c r="AY168" s="227" t="s">
        <v>149</v>
      </c>
    </row>
    <row r="169" spans="1:65" s="2" customFormat="1" ht="16.5" customHeight="1">
      <c r="A169" s="34"/>
      <c r="B169" s="35"/>
      <c r="C169" s="228" t="s">
        <v>8</v>
      </c>
      <c r="D169" s="228" t="s">
        <v>156</v>
      </c>
      <c r="E169" s="229" t="s">
        <v>1176</v>
      </c>
      <c r="F169" s="230" t="s">
        <v>1177</v>
      </c>
      <c r="G169" s="231" t="s">
        <v>233</v>
      </c>
      <c r="H169" s="232">
        <v>393.2</v>
      </c>
      <c r="I169" s="233"/>
      <c r="J169" s="234">
        <f>ROUND(I169*H169,2)</f>
        <v>0</v>
      </c>
      <c r="K169" s="235"/>
      <c r="L169" s="236"/>
      <c r="M169" s="237" t="s">
        <v>1</v>
      </c>
      <c r="N169" s="238" t="s">
        <v>42</v>
      </c>
      <c r="O169" s="71"/>
      <c r="P169" s="195">
        <f>O169*H169</f>
        <v>0</v>
      </c>
      <c r="Q169" s="195">
        <v>0</v>
      </c>
      <c r="R169" s="195">
        <f>Q169*H169</f>
        <v>0</v>
      </c>
      <c r="S169" s="195">
        <v>0</v>
      </c>
      <c r="T169" s="196">
        <f>S169*H169</f>
        <v>0</v>
      </c>
      <c r="U169" s="34"/>
      <c r="V169" s="34"/>
      <c r="W169" s="34"/>
      <c r="X169" s="34"/>
      <c r="Y169" s="34"/>
      <c r="Z169" s="34"/>
      <c r="AA169" s="34"/>
      <c r="AB169" s="34"/>
      <c r="AC169" s="34"/>
      <c r="AD169" s="34"/>
      <c r="AE169" s="34"/>
      <c r="AR169" s="197" t="s">
        <v>199</v>
      </c>
      <c r="AT169" s="197" t="s">
        <v>156</v>
      </c>
      <c r="AU169" s="197" t="s">
        <v>87</v>
      </c>
      <c r="AY169" s="17" t="s">
        <v>149</v>
      </c>
      <c r="BE169" s="198">
        <f>IF(N169="základní",J169,0)</f>
        <v>0</v>
      </c>
      <c r="BF169" s="198">
        <f>IF(N169="snížená",J169,0)</f>
        <v>0</v>
      </c>
      <c r="BG169" s="198">
        <f>IF(N169="zákl. přenesená",J169,0)</f>
        <v>0</v>
      </c>
      <c r="BH169" s="198">
        <f>IF(N169="sníž. přenesená",J169,0)</f>
        <v>0</v>
      </c>
      <c r="BI169" s="198">
        <f>IF(N169="nulová",J169,0)</f>
        <v>0</v>
      </c>
      <c r="BJ169" s="17" t="s">
        <v>85</v>
      </c>
      <c r="BK169" s="198">
        <f>ROUND(I169*H169,2)</f>
        <v>0</v>
      </c>
      <c r="BL169" s="17" t="s">
        <v>148</v>
      </c>
      <c r="BM169" s="197" t="s">
        <v>1178</v>
      </c>
    </row>
    <row r="170" spans="1:65" s="13" customFormat="1" ht="11.25">
      <c r="B170" s="206"/>
      <c r="C170" s="207"/>
      <c r="D170" s="199" t="s">
        <v>175</v>
      </c>
      <c r="E170" s="208" t="s">
        <v>1</v>
      </c>
      <c r="F170" s="209" t="s">
        <v>1179</v>
      </c>
      <c r="G170" s="207"/>
      <c r="H170" s="210">
        <v>156.6</v>
      </c>
      <c r="I170" s="211"/>
      <c r="J170" s="207"/>
      <c r="K170" s="207"/>
      <c r="L170" s="212"/>
      <c r="M170" s="213"/>
      <c r="N170" s="214"/>
      <c r="O170" s="214"/>
      <c r="P170" s="214"/>
      <c r="Q170" s="214"/>
      <c r="R170" s="214"/>
      <c r="S170" s="214"/>
      <c r="T170" s="215"/>
      <c r="AT170" s="216" t="s">
        <v>175</v>
      </c>
      <c r="AU170" s="216" t="s">
        <v>87</v>
      </c>
      <c r="AV170" s="13" t="s">
        <v>87</v>
      </c>
      <c r="AW170" s="13" t="s">
        <v>34</v>
      </c>
      <c r="AX170" s="13" t="s">
        <v>77</v>
      </c>
      <c r="AY170" s="216" t="s">
        <v>149</v>
      </c>
    </row>
    <row r="171" spans="1:65" s="13" customFormat="1" ht="11.25">
      <c r="B171" s="206"/>
      <c r="C171" s="207"/>
      <c r="D171" s="199" t="s">
        <v>175</v>
      </c>
      <c r="E171" s="208" t="s">
        <v>1</v>
      </c>
      <c r="F171" s="209" t="s">
        <v>1180</v>
      </c>
      <c r="G171" s="207"/>
      <c r="H171" s="210">
        <v>40</v>
      </c>
      <c r="I171" s="211"/>
      <c r="J171" s="207"/>
      <c r="K171" s="207"/>
      <c r="L171" s="212"/>
      <c r="M171" s="213"/>
      <c r="N171" s="214"/>
      <c r="O171" s="214"/>
      <c r="P171" s="214"/>
      <c r="Q171" s="214"/>
      <c r="R171" s="214"/>
      <c r="S171" s="214"/>
      <c r="T171" s="215"/>
      <c r="AT171" s="216" t="s">
        <v>175</v>
      </c>
      <c r="AU171" s="216" t="s">
        <v>87</v>
      </c>
      <c r="AV171" s="13" t="s">
        <v>87</v>
      </c>
      <c r="AW171" s="13" t="s">
        <v>34</v>
      </c>
      <c r="AX171" s="13" t="s">
        <v>77</v>
      </c>
      <c r="AY171" s="216" t="s">
        <v>149</v>
      </c>
    </row>
    <row r="172" spans="1:65" s="14" customFormat="1" ht="11.25">
      <c r="B172" s="217"/>
      <c r="C172" s="218"/>
      <c r="D172" s="199" t="s">
        <v>175</v>
      </c>
      <c r="E172" s="219" t="s">
        <v>1</v>
      </c>
      <c r="F172" s="220" t="s">
        <v>221</v>
      </c>
      <c r="G172" s="218"/>
      <c r="H172" s="221">
        <v>196.6</v>
      </c>
      <c r="I172" s="222"/>
      <c r="J172" s="218"/>
      <c r="K172" s="218"/>
      <c r="L172" s="223"/>
      <c r="M172" s="224"/>
      <c r="N172" s="225"/>
      <c r="O172" s="225"/>
      <c r="P172" s="225"/>
      <c r="Q172" s="225"/>
      <c r="R172" s="225"/>
      <c r="S172" s="225"/>
      <c r="T172" s="226"/>
      <c r="AT172" s="227" t="s">
        <v>175</v>
      </c>
      <c r="AU172" s="227" t="s">
        <v>87</v>
      </c>
      <c r="AV172" s="14" t="s">
        <v>148</v>
      </c>
      <c r="AW172" s="14" t="s">
        <v>34</v>
      </c>
      <c r="AX172" s="14" t="s">
        <v>85</v>
      </c>
      <c r="AY172" s="227" t="s">
        <v>149</v>
      </c>
    </row>
    <row r="173" spans="1:65" s="13" customFormat="1" ht="11.25">
      <c r="B173" s="206"/>
      <c r="C173" s="207"/>
      <c r="D173" s="199" t="s">
        <v>175</v>
      </c>
      <c r="E173" s="207"/>
      <c r="F173" s="209" t="s">
        <v>1181</v>
      </c>
      <c r="G173" s="207"/>
      <c r="H173" s="210">
        <v>393.2</v>
      </c>
      <c r="I173" s="211"/>
      <c r="J173" s="207"/>
      <c r="K173" s="207"/>
      <c r="L173" s="212"/>
      <c r="M173" s="213"/>
      <c r="N173" s="214"/>
      <c r="O173" s="214"/>
      <c r="P173" s="214"/>
      <c r="Q173" s="214"/>
      <c r="R173" s="214"/>
      <c r="S173" s="214"/>
      <c r="T173" s="215"/>
      <c r="AT173" s="216" t="s">
        <v>175</v>
      </c>
      <c r="AU173" s="216" t="s">
        <v>87</v>
      </c>
      <c r="AV173" s="13" t="s">
        <v>87</v>
      </c>
      <c r="AW173" s="13" t="s">
        <v>4</v>
      </c>
      <c r="AX173" s="13" t="s">
        <v>85</v>
      </c>
      <c r="AY173" s="216" t="s">
        <v>149</v>
      </c>
    </row>
    <row r="174" spans="1:65" s="2" customFormat="1" ht="16.5" customHeight="1">
      <c r="A174" s="34"/>
      <c r="B174" s="35"/>
      <c r="C174" s="228" t="s">
        <v>243</v>
      </c>
      <c r="D174" s="228" t="s">
        <v>156</v>
      </c>
      <c r="E174" s="229" t="s">
        <v>1182</v>
      </c>
      <c r="F174" s="230" t="s">
        <v>1183</v>
      </c>
      <c r="G174" s="231" t="s">
        <v>233</v>
      </c>
      <c r="H174" s="232">
        <v>24</v>
      </c>
      <c r="I174" s="233"/>
      <c r="J174" s="234">
        <f>ROUND(I174*H174,2)</f>
        <v>0</v>
      </c>
      <c r="K174" s="235"/>
      <c r="L174" s="236"/>
      <c r="M174" s="237" t="s">
        <v>1</v>
      </c>
      <c r="N174" s="238" t="s">
        <v>42</v>
      </c>
      <c r="O174" s="71"/>
      <c r="P174" s="195">
        <f>O174*H174</f>
        <v>0</v>
      </c>
      <c r="Q174" s="195">
        <v>0</v>
      </c>
      <c r="R174" s="195">
        <f>Q174*H174</f>
        <v>0</v>
      </c>
      <c r="S174" s="195">
        <v>0</v>
      </c>
      <c r="T174" s="196">
        <f>S174*H174</f>
        <v>0</v>
      </c>
      <c r="U174" s="34"/>
      <c r="V174" s="34"/>
      <c r="W174" s="34"/>
      <c r="X174" s="34"/>
      <c r="Y174" s="34"/>
      <c r="Z174" s="34"/>
      <c r="AA174" s="34"/>
      <c r="AB174" s="34"/>
      <c r="AC174" s="34"/>
      <c r="AD174" s="34"/>
      <c r="AE174" s="34"/>
      <c r="AR174" s="197" t="s">
        <v>199</v>
      </c>
      <c r="AT174" s="197" t="s">
        <v>156</v>
      </c>
      <c r="AU174" s="197" t="s">
        <v>87</v>
      </c>
      <c r="AY174" s="17" t="s">
        <v>149</v>
      </c>
      <c r="BE174" s="198">
        <f>IF(N174="základní",J174,0)</f>
        <v>0</v>
      </c>
      <c r="BF174" s="198">
        <f>IF(N174="snížená",J174,0)</f>
        <v>0</v>
      </c>
      <c r="BG174" s="198">
        <f>IF(N174="zákl. přenesená",J174,0)</f>
        <v>0</v>
      </c>
      <c r="BH174" s="198">
        <f>IF(N174="sníž. přenesená",J174,0)</f>
        <v>0</v>
      </c>
      <c r="BI174" s="198">
        <f>IF(N174="nulová",J174,0)</f>
        <v>0</v>
      </c>
      <c r="BJ174" s="17" t="s">
        <v>85</v>
      </c>
      <c r="BK174" s="198">
        <f>ROUND(I174*H174,2)</f>
        <v>0</v>
      </c>
      <c r="BL174" s="17" t="s">
        <v>148</v>
      </c>
      <c r="BM174" s="197" t="s">
        <v>1184</v>
      </c>
    </row>
    <row r="175" spans="1:65" s="13" customFormat="1" ht="11.25">
      <c r="B175" s="206"/>
      <c r="C175" s="207"/>
      <c r="D175" s="199" t="s">
        <v>175</v>
      </c>
      <c r="E175" s="208" t="s">
        <v>1</v>
      </c>
      <c r="F175" s="209" t="s">
        <v>1185</v>
      </c>
      <c r="G175" s="207"/>
      <c r="H175" s="210">
        <v>20</v>
      </c>
      <c r="I175" s="211"/>
      <c r="J175" s="207"/>
      <c r="K175" s="207"/>
      <c r="L175" s="212"/>
      <c r="M175" s="213"/>
      <c r="N175" s="214"/>
      <c r="O175" s="214"/>
      <c r="P175" s="214"/>
      <c r="Q175" s="214"/>
      <c r="R175" s="214"/>
      <c r="S175" s="214"/>
      <c r="T175" s="215"/>
      <c r="AT175" s="216" t="s">
        <v>175</v>
      </c>
      <c r="AU175" s="216" t="s">
        <v>87</v>
      </c>
      <c r="AV175" s="13" t="s">
        <v>87</v>
      </c>
      <c r="AW175" s="13" t="s">
        <v>34</v>
      </c>
      <c r="AX175" s="13" t="s">
        <v>77</v>
      </c>
      <c r="AY175" s="216" t="s">
        <v>149</v>
      </c>
    </row>
    <row r="176" spans="1:65" s="13" customFormat="1" ht="11.25">
      <c r="B176" s="206"/>
      <c r="C176" s="207"/>
      <c r="D176" s="199" t="s">
        <v>175</v>
      </c>
      <c r="E176" s="208" t="s">
        <v>1</v>
      </c>
      <c r="F176" s="209" t="s">
        <v>1186</v>
      </c>
      <c r="G176" s="207"/>
      <c r="H176" s="210">
        <v>4</v>
      </c>
      <c r="I176" s="211"/>
      <c r="J176" s="207"/>
      <c r="K176" s="207"/>
      <c r="L176" s="212"/>
      <c r="M176" s="213"/>
      <c r="N176" s="214"/>
      <c r="O176" s="214"/>
      <c r="P176" s="214"/>
      <c r="Q176" s="214"/>
      <c r="R176" s="214"/>
      <c r="S176" s="214"/>
      <c r="T176" s="215"/>
      <c r="AT176" s="216" t="s">
        <v>175</v>
      </c>
      <c r="AU176" s="216" t="s">
        <v>87</v>
      </c>
      <c r="AV176" s="13" t="s">
        <v>87</v>
      </c>
      <c r="AW176" s="13" t="s">
        <v>34</v>
      </c>
      <c r="AX176" s="13" t="s">
        <v>77</v>
      </c>
      <c r="AY176" s="216" t="s">
        <v>149</v>
      </c>
    </row>
    <row r="177" spans="1:65" s="14" customFormat="1" ht="11.25">
      <c r="B177" s="217"/>
      <c r="C177" s="218"/>
      <c r="D177" s="199" t="s">
        <v>175</v>
      </c>
      <c r="E177" s="219" t="s">
        <v>1</v>
      </c>
      <c r="F177" s="220" t="s">
        <v>221</v>
      </c>
      <c r="G177" s="218"/>
      <c r="H177" s="221">
        <v>24</v>
      </c>
      <c r="I177" s="222"/>
      <c r="J177" s="218"/>
      <c r="K177" s="218"/>
      <c r="L177" s="223"/>
      <c r="M177" s="224"/>
      <c r="N177" s="225"/>
      <c r="O177" s="225"/>
      <c r="P177" s="225"/>
      <c r="Q177" s="225"/>
      <c r="R177" s="225"/>
      <c r="S177" s="225"/>
      <c r="T177" s="226"/>
      <c r="AT177" s="227" t="s">
        <v>175</v>
      </c>
      <c r="AU177" s="227" t="s">
        <v>87</v>
      </c>
      <c r="AV177" s="14" t="s">
        <v>148</v>
      </c>
      <c r="AW177" s="14" t="s">
        <v>34</v>
      </c>
      <c r="AX177" s="14" t="s">
        <v>85</v>
      </c>
      <c r="AY177" s="227" t="s">
        <v>149</v>
      </c>
    </row>
    <row r="178" spans="1:65" s="2" customFormat="1" ht="21.75" customHeight="1">
      <c r="A178" s="34"/>
      <c r="B178" s="35"/>
      <c r="C178" s="185" t="s">
        <v>248</v>
      </c>
      <c r="D178" s="185" t="s">
        <v>150</v>
      </c>
      <c r="E178" s="186" t="s">
        <v>1187</v>
      </c>
      <c r="F178" s="187" t="s">
        <v>1188</v>
      </c>
      <c r="G178" s="188" t="s">
        <v>225</v>
      </c>
      <c r="H178" s="189">
        <v>880</v>
      </c>
      <c r="I178" s="190"/>
      <c r="J178" s="191">
        <f>ROUND(I178*H178,2)</f>
        <v>0</v>
      </c>
      <c r="K178" s="192"/>
      <c r="L178" s="39"/>
      <c r="M178" s="193" t="s">
        <v>1</v>
      </c>
      <c r="N178" s="194" t="s">
        <v>42</v>
      </c>
      <c r="O178" s="71"/>
      <c r="P178" s="195">
        <f>O178*H178</f>
        <v>0</v>
      </c>
      <c r="Q178" s="195">
        <v>0</v>
      </c>
      <c r="R178" s="195">
        <f>Q178*H178</f>
        <v>0</v>
      </c>
      <c r="S178" s="195">
        <v>0</v>
      </c>
      <c r="T178" s="196">
        <f>S178*H178</f>
        <v>0</v>
      </c>
      <c r="U178" s="34"/>
      <c r="V178" s="34"/>
      <c r="W178" s="34"/>
      <c r="X178" s="34"/>
      <c r="Y178" s="34"/>
      <c r="Z178" s="34"/>
      <c r="AA178" s="34"/>
      <c r="AB178" s="34"/>
      <c r="AC178" s="34"/>
      <c r="AD178" s="34"/>
      <c r="AE178" s="34"/>
      <c r="AR178" s="197" t="s">
        <v>148</v>
      </c>
      <c r="AT178" s="197" t="s">
        <v>150</v>
      </c>
      <c r="AU178" s="197" t="s">
        <v>87</v>
      </c>
      <c r="AY178" s="17" t="s">
        <v>149</v>
      </c>
      <c r="BE178" s="198">
        <f>IF(N178="základní",J178,0)</f>
        <v>0</v>
      </c>
      <c r="BF178" s="198">
        <f>IF(N178="snížená",J178,0)</f>
        <v>0</v>
      </c>
      <c r="BG178" s="198">
        <f>IF(N178="zákl. přenesená",J178,0)</f>
        <v>0</v>
      </c>
      <c r="BH178" s="198">
        <f>IF(N178="sníž. přenesená",J178,0)</f>
        <v>0</v>
      </c>
      <c r="BI178" s="198">
        <f>IF(N178="nulová",J178,0)</f>
        <v>0</v>
      </c>
      <c r="BJ178" s="17" t="s">
        <v>85</v>
      </c>
      <c r="BK178" s="198">
        <f>ROUND(I178*H178,2)</f>
        <v>0</v>
      </c>
      <c r="BL178" s="17" t="s">
        <v>148</v>
      </c>
      <c r="BM178" s="197" t="s">
        <v>1189</v>
      </c>
    </row>
    <row r="179" spans="1:65" s="13" customFormat="1" ht="22.5">
      <c r="B179" s="206"/>
      <c r="C179" s="207"/>
      <c r="D179" s="199" t="s">
        <v>175</v>
      </c>
      <c r="E179" s="208" t="s">
        <v>1</v>
      </c>
      <c r="F179" s="209" t="s">
        <v>1190</v>
      </c>
      <c r="G179" s="207"/>
      <c r="H179" s="210">
        <v>250</v>
      </c>
      <c r="I179" s="211"/>
      <c r="J179" s="207"/>
      <c r="K179" s="207"/>
      <c r="L179" s="212"/>
      <c r="M179" s="213"/>
      <c r="N179" s="214"/>
      <c r="O179" s="214"/>
      <c r="P179" s="214"/>
      <c r="Q179" s="214"/>
      <c r="R179" s="214"/>
      <c r="S179" s="214"/>
      <c r="T179" s="215"/>
      <c r="AT179" s="216" t="s">
        <v>175</v>
      </c>
      <c r="AU179" s="216" t="s">
        <v>87</v>
      </c>
      <c r="AV179" s="13" t="s">
        <v>87</v>
      </c>
      <c r="AW179" s="13" t="s">
        <v>34</v>
      </c>
      <c r="AX179" s="13" t="s">
        <v>77</v>
      </c>
      <c r="AY179" s="216" t="s">
        <v>149</v>
      </c>
    </row>
    <row r="180" spans="1:65" s="13" customFormat="1" ht="11.25">
      <c r="B180" s="206"/>
      <c r="C180" s="207"/>
      <c r="D180" s="199" t="s">
        <v>175</v>
      </c>
      <c r="E180" s="208" t="s">
        <v>1</v>
      </c>
      <c r="F180" s="209" t="s">
        <v>1191</v>
      </c>
      <c r="G180" s="207"/>
      <c r="H180" s="210">
        <v>200</v>
      </c>
      <c r="I180" s="211"/>
      <c r="J180" s="207"/>
      <c r="K180" s="207"/>
      <c r="L180" s="212"/>
      <c r="M180" s="213"/>
      <c r="N180" s="214"/>
      <c r="O180" s="214"/>
      <c r="P180" s="214"/>
      <c r="Q180" s="214"/>
      <c r="R180" s="214"/>
      <c r="S180" s="214"/>
      <c r="T180" s="215"/>
      <c r="AT180" s="216" t="s">
        <v>175</v>
      </c>
      <c r="AU180" s="216" t="s">
        <v>87</v>
      </c>
      <c r="AV180" s="13" t="s">
        <v>87</v>
      </c>
      <c r="AW180" s="13" t="s">
        <v>34</v>
      </c>
      <c r="AX180" s="13" t="s">
        <v>77</v>
      </c>
      <c r="AY180" s="216" t="s">
        <v>149</v>
      </c>
    </row>
    <row r="181" spans="1:65" s="13" customFormat="1" ht="11.25">
      <c r="B181" s="206"/>
      <c r="C181" s="207"/>
      <c r="D181" s="199" t="s">
        <v>175</v>
      </c>
      <c r="E181" s="208" t="s">
        <v>1</v>
      </c>
      <c r="F181" s="209" t="s">
        <v>1192</v>
      </c>
      <c r="G181" s="207"/>
      <c r="H181" s="210">
        <v>430</v>
      </c>
      <c r="I181" s="211"/>
      <c r="J181" s="207"/>
      <c r="K181" s="207"/>
      <c r="L181" s="212"/>
      <c r="M181" s="213"/>
      <c r="N181" s="214"/>
      <c r="O181" s="214"/>
      <c r="P181" s="214"/>
      <c r="Q181" s="214"/>
      <c r="R181" s="214"/>
      <c r="S181" s="214"/>
      <c r="T181" s="215"/>
      <c r="AT181" s="216" t="s">
        <v>175</v>
      </c>
      <c r="AU181" s="216" t="s">
        <v>87</v>
      </c>
      <c r="AV181" s="13" t="s">
        <v>87</v>
      </c>
      <c r="AW181" s="13" t="s">
        <v>34</v>
      </c>
      <c r="AX181" s="13" t="s">
        <v>77</v>
      </c>
      <c r="AY181" s="216" t="s">
        <v>149</v>
      </c>
    </row>
    <row r="182" spans="1:65" s="14" customFormat="1" ht="11.25">
      <c r="B182" s="217"/>
      <c r="C182" s="218"/>
      <c r="D182" s="199" t="s">
        <v>175</v>
      </c>
      <c r="E182" s="219" t="s">
        <v>1</v>
      </c>
      <c r="F182" s="220" t="s">
        <v>221</v>
      </c>
      <c r="G182" s="218"/>
      <c r="H182" s="221">
        <v>880</v>
      </c>
      <c r="I182" s="222"/>
      <c r="J182" s="218"/>
      <c r="K182" s="218"/>
      <c r="L182" s="223"/>
      <c r="M182" s="224"/>
      <c r="N182" s="225"/>
      <c r="O182" s="225"/>
      <c r="P182" s="225"/>
      <c r="Q182" s="225"/>
      <c r="R182" s="225"/>
      <c r="S182" s="225"/>
      <c r="T182" s="226"/>
      <c r="AT182" s="227" t="s">
        <v>175</v>
      </c>
      <c r="AU182" s="227" t="s">
        <v>87</v>
      </c>
      <c r="AV182" s="14" t="s">
        <v>148</v>
      </c>
      <c r="AW182" s="14" t="s">
        <v>34</v>
      </c>
      <c r="AX182" s="14" t="s">
        <v>85</v>
      </c>
      <c r="AY182" s="227" t="s">
        <v>149</v>
      </c>
    </row>
    <row r="183" spans="1:65" s="2" customFormat="1" ht="16.5" customHeight="1">
      <c r="A183" s="34"/>
      <c r="B183" s="35"/>
      <c r="C183" s="228" t="s">
        <v>252</v>
      </c>
      <c r="D183" s="228" t="s">
        <v>156</v>
      </c>
      <c r="E183" s="229" t="s">
        <v>1193</v>
      </c>
      <c r="F183" s="230" t="s">
        <v>1194</v>
      </c>
      <c r="G183" s="231" t="s">
        <v>233</v>
      </c>
      <c r="H183" s="232">
        <v>176</v>
      </c>
      <c r="I183" s="233"/>
      <c r="J183" s="234">
        <f>ROUND(I183*H183,2)</f>
        <v>0</v>
      </c>
      <c r="K183" s="235"/>
      <c r="L183" s="236"/>
      <c r="M183" s="237" t="s">
        <v>1</v>
      </c>
      <c r="N183" s="238" t="s">
        <v>42</v>
      </c>
      <c r="O183" s="71"/>
      <c r="P183" s="195">
        <f>O183*H183</f>
        <v>0</v>
      </c>
      <c r="Q183" s="195">
        <v>1</v>
      </c>
      <c r="R183" s="195">
        <f>Q183*H183</f>
        <v>176</v>
      </c>
      <c r="S183" s="195">
        <v>0</v>
      </c>
      <c r="T183" s="196">
        <f>S183*H183</f>
        <v>0</v>
      </c>
      <c r="U183" s="34"/>
      <c r="V183" s="34"/>
      <c r="W183" s="34"/>
      <c r="X183" s="34"/>
      <c r="Y183" s="34"/>
      <c r="Z183" s="34"/>
      <c r="AA183" s="34"/>
      <c r="AB183" s="34"/>
      <c r="AC183" s="34"/>
      <c r="AD183" s="34"/>
      <c r="AE183" s="34"/>
      <c r="AR183" s="197" t="s">
        <v>199</v>
      </c>
      <c r="AT183" s="197" t="s">
        <v>156</v>
      </c>
      <c r="AU183" s="197" t="s">
        <v>87</v>
      </c>
      <c r="AY183" s="17" t="s">
        <v>149</v>
      </c>
      <c r="BE183" s="198">
        <f>IF(N183="základní",J183,0)</f>
        <v>0</v>
      </c>
      <c r="BF183" s="198">
        <f>IF(N183="snížená",J183,0)</f>
        <v>0</v>
      </c>
      <c r="BG183" s="198">
        <f>IF(N183="zákl. přenesená",J183,0)</f>
        <v>0</v>
      </c>
      <c r="BH183" s="198">
        <f>IF(N183="sníž. přenesená",J183,0)</f>
        <v>0</v>
      </c>
      <c r="BI183" s="198">
        <f>IF(N183="nulová",J183,0)</f>
        <v>0</v>
      </c>
      <c r="BJ183" s="17" t="s">
        <v>85</v>
      </c>
      <c r="BK183" s="198">
        <f>ROUND(I183*H183,2)</f>
        <v>0</v>
      </c>
      <c r="BL183" s="17" t="s">
        <v>148</v>
      </c>
      <c r="BM183" s="197" t="s">
        <v>1195</v>
      </c>
    </row>
    <row r="184" spans="1:65" s="13" customFormat="1" ht="11.25">
      <c r="B184" s="206"/>
      <c r="C184" s="207"/>
      <c r="D184" s="199" t="s">
        <v>175</v>
      </c>
      <c r="E184" s="208" t="s">
        <v>1</v>
      </c>
      <c r="F184" s="209" t="s">
        <v>1196</v>
      </c>
      <c r="G184" s="207"/>
      <c r="H184" s="210">
        <v>176</v>
      </c>
      <c r="I184" s="211"/>
      <c r="J184" s="207"/>
      <c r="K184" s="207"/>
      <c r="L184" s="212"/>
      <c r="M184" s="213"/>
      <c r="N184" s="214"/>
      <c r="O184" s="214"/>
      <c r="P184" s="214"/>
      <c r="Q184" s="214"/>
      <c r="R184" s="214"/>
      <c r="S184" s="214"/>
      <c r="T184" s="215"/>
      <c r="AT184" s="216" t="s">
        <v>175</v>
      </c>
      <c r="AU184" s="216" t="s">
        <v>87</v>
      </c>
      <c r="AV184" s="13" t="s">
        <v>87</v>
      </c>
      <c r="AW184" s="13" t="s">
        <v>34</v>
      </c>
      <c r="AX184" s="13" t="s">
        <v>85</v>
      </c>
      <c r="AY184" s="216" t="s">
        <v>149</v>
      </c>
    </row>
    <row r="185" spans="1:65" s="2" customFormat="1" ht="21.75" customHeight="1">
      <c r="A185" s="34"/>
      <c r="B185" s="35"/>
      <c r="C185" s="185" t="s">
        <v>256</v>
      </c>
      <c r="D185" s="185" t="s">
        <v>150</v>
      </c>
      <c r="E185" s="186" t="s">
        <v>1197</v>
      </c>
      <c r="F185" s="187" t="s">
        <v>1198</v>
      </c>
      <c r="G185" s="188" t="s">
        <v>225</v>
      </c>
      <c r="H185" s="189">
        <v>1305.25</v>
      </c>
      <c r="I185" s="190"/>
      <c r="J185" s="191">
        <f>ROUND(I185*H185,2)</f>
        <v>0</v>
      </c>
      <c r="K185" s="192"/>
      <c r="L185" s="39"/>
      <c r="M185" s="193" t="s">
        <v>1</v>
      </c>
      <c r="N185" s="194" t="s">
        <v>42</v>
      </c>
      <c r="O185" s="71"/>
      <c r="P185" s="195">
        <f>O185*H185</f>
        <v>0</v>
      </c>
      <c r="Q185" s="195">
        <v>0</v>
      </c>
      <c r="R185" s="195">
        <f>Q185*H185</f>
        <v>0</v>
      </c>
      <c r="S185" s="195">
        <v>0</v>
      </c>
      <c r="T185" s="196">
        <f>S185*H185</f>
        <v>0</v>
      </c>
      <c r="U185" s="34"/>
      <c r="V185" s="34"/>
      <c r="W185" s="34"/>
      <c r="X185" s="34"/>
      <c r="Y185" s="34"/>
      <c r="Z185" s="34"/>
      <c r="AA185" s="34"/>
      <c r="AB185" s="34"/>
      <c r="AC185" s="34"/>
      <c r="AD185" s="34"/>
      <c r="AE185" s="34"/>
      <c r="AR185" s="197" t="s">
        <v>148</v>
      </c>
      <c r="AT185" s="197" t="s">
        <v>150</v>
      </c>
      <c r="AU185" s="197" t="s">
        <v>87</v>
      </c>
      <c r="AY185" s="17" t="s">
        <v>149</v>
      </c>
      <c r="BE185" s="198">
        <f>IF(N185="základní",J185,0)</f>
        <v>0</v>
      </c>
      <c r="BF185" s="198">
        <f>IF(N185="snížená",J185,0)</f>
        <v>0</v>
      </c>
      <c r="BG185" s="198">
        <f>IF(N185="zákl. přenesená",J185,0)</f>
        <v>0</v>
      </c>
      <c r="BH185" s="198">
        <f>IF(N185="sníž. přenesená",J185,0)</f>
        <v>0</v>
      </c>
      <c r="BI185" s="198">
        <f>IF(N185="nulová",J185,0)</f>
        <v>0</v>
      </c>
      <c r="BJ185" s="17" t="s">
        <v>85</v>
      </c>
      <c r="BK185" s="198">
        <f>ROUND(I185*H185,2)</f>
        <v>0</v>
      </c>
      <c r="BL185" s="17" t="s">
        <v>148</v>
      </c>
      <c r="BM185" s="197" t="s">
        <v>1199</v>
      </c>
    </row>
    <row r="186" spans="1:65" s="13" customFormat="1" ht="11.25">
      <c r="B186" s="206"/>
      <c r="C186" s="207"/>
      <c r="D186" s="199" t="s">
        <v>175</v>
      </c>
      <c r="E186" s="208" t="s">
        <v>1</v>
      </c>
      <c r="F186" s="209" t="s">
        <v>1200</v>
      </c>
      <c r="G186" s="207"/>
      <c r="H186" s="210">
        <v>1305.25</v>
      </c>
      <c r="I186" s="211"/>
      <c r="J186" s="207"/>
      <c r="K186" s="207"/>
      <c r="L186" s="212"/>
      <c r="M186" s="213"/>
      <c r="N186" s="214"/>
      <c r="O186" s="214"/>
      <c r="P186" s="214"/>
      <c r="Q186" s="214"/>
      <c r="R186" s="214"/>
      <c r="S186" s="214"/>
      <c r="T186" s="215"/>
      <c r="AT186" s="216" t="s">
        <v>175</v>
      </c>
      <c r="AU186" s="216" t="s">
        <v>87</v>
      </c>
      <c r="AV186" s="13" t="s">
        <v>87</v>
      </c>
      <c r="AW186" s="13" t="s">
        <v>34</v>
      </c>
      <c r="AX186" s="13" t="s">
        <v>85</v>
      </c>
      <c r="AY186" s="216" t="s">
        <v>149</v>
      </c>
    </row>
    <row r="187" spans="1:65" s="2" customFormat="1" ht="16.5" customHeight="1">
      <c r="A187" s="34"/>
      <c r="B187" s="35"/>
      <c r="C187" s="185" t="s">
        <v>260</v>
      </c>
      <c r="D187" s="185" t="s">
        <v>150</v>
      </c>
      <c r="E187" s="186" t="s">
        <v>1201</v>
      </c>
      <c r="F187" s="187" t="s">
        <v>1202</v>
      </c>
      <c r="G187" s="188" t="s">
        <v>202</v>
      </c>
      <c r="H187" s="189">
        <v>41</v>
      </c>
      <c r="I187" s="190"/>
      <c r="J187" s="191">
        <f>ROUND(I187*H187,2)</f>
        <v>0</v>
      </c>
      <c r="K187" s="192"/>
      <c r="L187" s="39"/>
      <c r="M187" s="193" t="s">
        <v>1</v>
      </c>
      <c r="N187" s="194" t="s">
        <v>42</v>
      </c>
      <c r="O187" s="71"/>
      <c r="P187" s="195">
        <f>O187*H187</f>
        <v>0</v>
      </c>
      <c r="Q187" s="195">
        <v>0</v>
      </c>
      <c r="R187" s="195">
        <f>Q187*H187</f>
        <v>0</v>
      </c>
      <c r="S187" s="195">
        <v>0.23</v>
      </c>
      <c r="T187" s="196">
        <f>S187*H187</f>
        <v>9.43</v>
      </c>
      <c r="U187" s="34"/>
      <c r="V187" s="34"/>
      <c r="W187" s="34"/>
      <c r="X187" s="34"/>
      <c r="Y187" s="34"/>
      <c r="Z187" s="34"/>
      <c r="AA187" s="34"/>
      <c r="AB187" s="34"/>
      <c r="AC187" s="34"/>
      <c r="AD187" s="34"/>
      <c r="AE187" s="34"/>
      <c r="AR187" s="197" t="s">
        <v>148</v>
      </c>
      <c r="AT187" s="197" t="s">
        <v>150</v>
      </c>
      <c r="AU187" s="197" t="s">
        <v>87</v>
      </c>
      <c r="AY187" s="17" t="s">
        <v>149</v>
      </c>
      <c r="BE187" s="198">
        <f>IF(N187="základní",J187,0)</f>
        <v>0</v>
      </c>
      <c r="BF187" s="198">
        <f>IF(N187="snížená",J187,0)</f>
        <v>0</v>
      </c>
      <c r="BG187" s="198">
        <f>IF(N187="zákl. přenesená",J187,0)</f>
        <v>0</v>
      </c>
      <c r="BH187" s="198">
        <f>IF(N187="sníž. přenesená",J187,0)</f>
        <v>0</v>
      </c>
      <c r="BI187" s="198">
        <f>IF(N187="nulová",J187,0)</f>
        <v>0</v>
      </c>
      <c r="BJ187" s="17" t="s">
        <v>85</v>
      </c>
      <c r="BK187" s="198">
        <f>ROUND(I187*H187,2)</f>
        <v>0</v>
      </c>
      <c r="BL187" s="17" t="s">
        <v>148</v>
      </c>
      <c r="BM187" s="197" t="s">
        <v>1203</v>
      </c>
    </row>
    <row r="188" spans="1:65" s="13" customFormat="1" ht="11.25">
      <c r="B188" s="206"/>
      <c r="C188" s="207"/>
      <c r="D188" s="199" t="s">
        <v>175</v>
      </c>
      <c r="E188" s="208" t="s">
        <v>1</v>
      </c>
      <c r="F188" s="209" t="s">
        <v>1204</v>
      </c>
      <c r="G188" s="207"/>
      <c r="H188" s="210">
        <v>41</v>
      </c>
      <c r="I188" s="211"/>
      <c r="J188" s="207"/>
      <c r="K188" s="207"/>
      <c r="L188" s="212"/>
      <c r="M188" s="213"/>
      <c r="N188" s="214"/>
      <c r="O188" s="214"/>
      <c r="P188" s="214"/>
      <c r="Q188" s="214"/>
      <c r="R188" s="214"/>
      <c r="S188" s="214"/>
      <c r="T188" s="215"/>
      <c r="AT188" s="216" t="s">
        <v>175</v>
      </c>
      <c r="AU188" s="216" t="s">
        <v>87</v>
      </c>
      <c r="AV188" s="13" t="s">
        <v>87</v>
      </c>
      <c r="AW188" s="13" t="s">
        <v>34</v>
      </c>
      <c r="AX188" s="13" t="s">
        <v>85</v>
      </c>
      <c r="AY188" s="216" t="s">
        <v>149</v>
      </c>
    </row>
    <row r="189" spans="1:65" s="12" customFormat="1" ht="22.9" customHeight="1">
      <c r="B189" s="171"/>
      <c r="C189" s="172"/>
      <c r="D189" s="173" t="s">
        <v>76</v>
      </c>
      <c r="E189" s="204" t="s">
        <v>252</v>
      </c>
      <c r="F189" s="204" t="s">
        <v>1205</v>
      </c>
      <c r="G189" s="172"/>
      <c r="H189" s="172"/>
      <c r="I189" s="175"/>
      <c r="J189" s="205">
        <f>BK189</f>
        <v>0</v>
      </c>
      <c r="K189" s="172"/>
      <c r="L189" s="177"/>
      <c r="M189" s="178"/>
      <c r="N189" s="179"/>
      <c r="O189" s="179"/>
      <c r="P189" s="180">
        <f>SUM(P190:P192)</f>
        <v>0</v>
      </c>
      <c r="Q189" s="179"/>
      <c r="R189" s="180">
        <f>SUM(R190:R192)</f>
        <v>1.32E-2</v>
      </c>
      <c r="S189" s="179"/>
      <c r="T189" s="181">
        <f>SUM(T190:T192)</f>
        <v>0</v>
      </c>
      <c r="AR189" s="182" t="s">
        <v>85</v>
      </c>
      <c r="AT189" s="183" t="s">
        <v>76</v>
      </c>
      <c r="AU189" s="183" t="s">
        <v>85</v>
      </c>
      <c r="AY189" s="182" t="s">
        <v>149</v>
      </c>
      <c r="BK189" s="184">
        <f>SUM(BK190:BK192)</f>
        <v>0</v>
      </c>
    </row>
    <row r="190" spans="1:65" s="2" customFormat="1" ht="21.75" customHeight="1">
      <c r="A190" s="34"/>
      <c r="B190" s="35"/>
      <c r="C190" s="185" t="s">
        <v>7</v>
      </c>
      <c r="D190" s="185" t="s">
        <v>150</v>
      </c>
      <c r="E190" s="186" t="s">
        <v>1206</v>
      </c>
      <c r="F190" s="187" t="s">
        <v>1207</v>
      </c>
      <c r="G190" s="188" t="s">
        <v>225</v>
      </c>
      <c r="H190" s="189">
        <v>880</v>
      </c>
      <c r="I190" s="190"/>
      <c r="J190" s="191">
        <f>ROUND(I190*H190,2)</f>
        <v>0</v>
      </c>
      <c r="K190" s="192"/>
      <c r="L190" s="39"/>
      <c r="M190" s="193" t="s">
        <v>1</v>
      </c>
      <c r="N190" s="194" t="s">
        <v>42</v>
      </c>
      <c r="O190" s="71"/>
      <c r="P190" s="195">
        <f>O190*H190</f>
        <v>0</v>
      </c>
      <c r="Q190" s="195">
        <v>0</v>
      </c>
      <c r="R190" s="195">
        <f>Q190*H190</f>
        <v>0</v>
      </c>
      <c r="S190" s="195">
        <v>0</v>
      </c>
      <c r="T190" s="196">
        <f>S190*H190</f>
        <v>0</v>
      </c>
      <c r="U190" s="34"/>
      <c r="V190" s="34"/>
      <c r="W190" s="34"/>
      <c r="X190" s="34"/>
      <c r="Y190" s="34"/>
      <c r="Z190" s="34"/>
      <c r="AA190" s="34"/>
      <c r="AB190" s="34"/>
      <c r="AC190" s="34"/>
      <c r="AD190" s="34"/>
      <c r="AE190" s="34"/>
      <c r="AR190" s="197" t="s">
        <v>148</v>
      </c>
      <c r="AT190" s="197" t="s">
        <v>150</v>
      </c>
      <c r="AU190" s="197" t="s">
        <v>87</v>
      </c>
      <c r="AY190" s="17" t="s">
        <v>149</v>
      </c>
      <c r="BE190" s="198">
        <f>IF(N190="základní",J190,0)</f>
        <v>0</v>
      </c>
      <c r="BF190" s="198">
        <f>IF(N190="snížená",J190,0)</f>
        <v>0</v>
      </c>
      <c r="BG190" s="198">
        <f>IF(N190="zákl. přenesená",J190,0)</f>
        <v>0</v>
      </c>
      <c r="BH190" s="198">
        <f>IF(N190="sníž. přenesená",J190,0)</f>
        <v>0</v>
      </c>
      <c r="BI190" s="198">
        <f>IF(N190="nulová",J190,0)</f>
        <v>0</v>
      </c>
      <c r="BJ190" s="17" t="s">
        <v>85</v>
      </c>
      <c r="BK190" s="198">
        <f>ROUND(I190*H190,2)</f>
        <v>0</v>
      </c>
      <c r="BL190" s="17" t="s">
        <v>148</v>
      </c>
      <c r="BM190" s="197" t="s">
        <v>1208</v>
      </c>
    </row>
    <row r="191" spans="1:65" s="2" customFormat="1" ht="16.5" customHeight="1">
      <c r="A191" s="34"/>
      <c r="B191" s="35"/>
      <c r="C191" s="228" t="s">
        <v>270</v>
      </c>
      <c r="D191" s="228" t="s">
        <v>156</v>
      </c>
      <c r="E191" s="229" t="s">
        <v>1209</v>
      </c>
      <c r="F191" s="230" t="s">
        <v>1210</v>
      </c>
      <c r="G191" s="231" t="s">
        <v>974</v>
      </c>
      <c r="H191" s="232">
        <v>13.2</v>
      </c>
      <c r="I191" s="233"/>
      <c r="J191" s="234">
        <f>ROUND(I191*H191,2)</f>
        <v>0</v>
      </c>
      <c r="K191" s="235"/>
      <c r="L191" s="236"/>
      <c r="M191" s="237" t="s">
        <v>1</v>
      </c>
      <c r="N191" s="238" t="s">
        <v>42</v>
      </c>
      <c r="O191" s="71"/>
      <c r="P191" s="195">
        <f>O191*H191</f>
        <v>0</v>
      </c>
      <c r="Q191" s="195">
        <v>1E-3</v>
      </c>
      <c r="R191" s="195">
        <f>Q191*H191</f>
        <v>1.32E-2</v>
      </c>
      <c r="S191" s="195">
        <v>0</v>
      </c>
      <c r="T191" s="196">
        <f>S191*H191</f>
        <v>0</v>
      </c>
      <c r="U191" s="34"/>
      <c r="V191" s="34"/>
      <c r="W191" s="34"/>
      <c r="X191" s="34"/>
      <c r="Y191" s="34"/>
      <c r="Z191" s="34"/>
      <c r="AA191" s="34"/>
      <c r="AB191" s="34"/>
      <c r="AC191" s="34"/>
      <c r="AD191" s="34"/>
      <c r="AE191" s="34"/>
      <c r="AR191" s="197" t="s">
        <v>199</v>
      </c>
      <c r="AT191" s="197" t="s">
        <v>156</v>
      </c>
      <c r="AU191" s="197" t="s">
        <v>87</v>
      </c>
      <c r="AY191" s="17" t="s">
        <v>149</v>
      </c>
      <c r="BE191" s="198">
        <f>IF(N191="základní",J191,0)</f>
        <v>0</v>
      </c>
      <c r="BF191" s="198">
        <f>IF(N191="snížená",J191,0)</f>
        <v>0</v>
      </c>
      <c r="BG191" s="198">
        <f>IF(N191="zákl. přenesená",J191,0)</f>
        <v>0</v>
      </c>
      <c r="BH191" s="198">
        <f>IF(N191="sníž. přenesená",J191,0)</f>
        <v>0</v>
      </c>
      <c r="BI191" s="198">
        <f>IF(N191="nulová",J191,0)</f>
        <v>0</v>
      </c>
      <c r="BJ191" s="17" t="s">
        <v>85</v>
      </c>
      <c r="BK191" s="198">
        <f>ROUND(I191*H191,2)</f>
        <v>0</v>
      </c>
      <c r="BL191" s="17" t="s">
        <v>148</v>
      </c>
      <c r="BM191" s="197" t="s">
        <v>1211</v>
      </c>
    </row>
    <row r="192" spans="1:65" s="13" customFormat="1" ht="11.25">
      <c r="B192" s="206"/>
      <c r="C192" s="207"/>
      <c r="D192" s="199" t="s">
        <v>175</v>
      </c>
      <c r="E192" s="208" t="s">
        <v>1</v>
      </c>
      <c r="F192" s="209" t="s">
        <v>1212</v>
      </c>
      <c r="G192" s="207"/>
      <c r="H192" s="210">
        <v>13.2</v>
      </c>
      <c r="I192" s="211"/>
      <c r="J192" s="207"/>
      <c r="K192" s="207"/>
      <c r="L192" s="212"/>
      <c r="M192" s="213"/>
      <c r="N192" s="214"/>
      <c r="O192" s="214"/>
      <c r="P192" s="214"/>
      <c r="Q192" s="214"/>
      <c r="R192" s="214"/>
      <c r="S192" s="214"/>
      <c r="T192" s="215"/>
      <c r="AT192" s="216" t="s">
        <v>175</v>
      </c>
      <c r="AU192" s="216" t="s">
        <v>87</v>
      </c>
      <c r="AV192" s="13" t="s">
        <v>87</v>
      </c>
      <c r="AW192" s="13" t="s">
        <v>34</v>
      </c>
      <c r="AX192" s="13" t="s">
        <v>85</v>
      </c>
      <c r="AY192" s="216" t="s">
        <v>149</v>
      </c>
    </row>
    <row r="193" spans="1:65" s="12" customFormat="1" ht="22.9" customHeight="1">
      <c r="B193" s="171"/>
      <c r="C193" s="172"/>
      <c r="D193" s="173" t="s">
        <v>76</v>
      </c>
      <c r="E193" s="204" t="s">
        <v>158</v>
      </c>
      <c r="F193" s="204" t="s">
        <v>169</v>
      </c>
      <c r="G193" s="172"/>
      <c r="H193" s="172"/>
      <c r="I193" s="175"/>
      <c r="J193" s="205">
        <f>BK193</f>
        <v>0</v>
      </c>
      <c r="K193" s="172"/>
      <c r="L193" s="177"/>
      <c r="M193" s="178"/>
      <c r="N193" s="179"/>
      <c r="O193" s="179"/>
      <c r="P193" s="180">
        <f>SUM(P194:P198)</f>
        <v>0</v>
      </c>
      <c r="Q193" s="179"/>
      <c r="R193" s="180">
        <f>SUM(R194:R198)</f>
        <v>9.4202499999999993</v>
      </c>
      <c r="S193" s="179"/>
      <c r="T193" s="181">
        <f>SUM(T194:T198)</f>
        <v>0</v>
      </c>
      <c r="AR193" s="182" t="s">
        <v>85</v>
      </c>
      <c r="AT193" s="183" t="s">
        <v>76</v>
      </c>
      <c r="AU193" s="183" t="s">
        <v>85</v>
      </c>
      <c r="AY193" s="182" t="s">
        <v>149</v>
      </c>
      <c r="BK193" s="184">
        <f>SUM(BK194:BK198)</f>
        <v>0</v>
      </c>
    </row>
    <row r="194" spans="1:65" s="2" customFormat="1" ht="55.5" customHeight="1">
      <c r="A194" s="34"/>
      <c r="B194" s="35"/>
      <c r="C194" s="185" t="s">
        <v>278</v>
      </c>
      <c r="D194" s="185" t="s">
        <v>150</v>
      </c>
      <c r="E194" s="186" t="s">
        <v>1213</v>
      </c>
      <c r="F194" s="187" t="s">
        <v>1214</v>
      </c>
      <c r="G194" s="188" t="s">
        <v>184</v>
      </c>
      <c r="H194" s="189">
        <v>1</v>
      </c>
      <c r="I194" s="190"/>
      <c r="J194" s="191">
        <f>ROUND(I194*H194,2)</f>
        <v>0</v>
      </c>
      <c r="K194" s="192"/>
      <c r="L194" s="39"/>
      <c r="M194" s="193" t="s">
        <v>1</v>
      </c>
      <c r="N194" s="194" t="s">
        <v>42</v>
      </c>
      <c r="O194" s="71"/>
      <c r="P194" s="195">
        <f>O194*H194</f>
        <v>0</v>
      </c>
      <c r="Q194" s="195">
        <v>9.42</v>
      </c>
      <c r="R194" s="195">
        <f>Q194*H194</f>
        <v>9.42</v>
      </c>
      <c r="S194" s="195">
        <v>0</v>
      </c>
      <c r="T194" s="196">
        <f>S194*H194</f>
        <v>0</v>
      </c>
      <c r="U194" s="34"/>
      <c r="V194" s="34"/>
      <c r="W194" s="34"/>
      <c r="X194" s="34"/>
      <c r="Y194" s="34"/>
      <c r="Z194" s="34"/>
      <c r="AA194" s="34"/>
      <c r="AB194" s="34"/>
      <c r="AC194" s="34"/>
      <c r="AD194" s="34"/>
      <c r="AE194" s="34"/>
      <c r="AR194" s="197" t="s">
        <v>148</v>
      </c>
      <c r="AT194" s="197" t="s">
        <v>150</v>
      </c>
      <c r="AU194" s="197" t="s">
        <v>87</v>
      </c>
      <c r="AY194" s="17" t="s">
        <v>149</v>
      </c>
      <c r="BE194" s="198">
        <f>IF(N194="základní",J194,0)</f>
        <v>0</v>
      </c>
      <c r="BF194" s="198">
        <f>IF(N194="snížená",J194,0)</f>
        <v>0</v>
      </c>
      <c r="BG194" s="198">
        <f>IF(N194="zákl. přenesená",J194,0)</f>
        <v>0</v>
      </c>
      <c r="BH194" s="198">
        <f>IF(N194="sníž. přenesená",J194,0)</f>
        <v>0</v>
      </c>
      <c r="BI194" s="198">
        <f>IF(N194="nulová",J194,0)</f>
        <v>0</v>
      </c>
      <c r="BJ194" s="17" t="s">
        <v>85</v>
      </c>
      <c r="BK194" s="198">
        <f>ROUND(I194*H194,2)</f>
        <v>0</v>
      </c>
      <c r="BL194" s="17" t="s">
        <v>148</v>
      </c>
      <c r="BM194" s="197" t="s">
        <v>1215</v>
      </c>
    </row>
    <row r="195" spans="1:65" s="2" customFormat="1" ht="87.75">
      <c r="A195" s="34"/>
      <c r="B195" s="35"/>
      <c r="C195" s="36"/>
      <c r="D195" s="199" t="s">
        <v>154</v>
      </c>
      <c r="E195" s="36"/>
      <c r="F195" s="200" t="s">
        <v>1216</v>
      </c>
      <c r="G195" s="36"/>
      <c r="H195" s="36"/>
      <c r="I195" s="201"/>
      <c r="J195" s="36"/>
      <c r="K195" s="36"/>
      <c r="L195" s="39"/>
      <c r="M195" s="202"/>
      <c r="N195" s="203"/>
      <c r="O195" s="71"/>
      <c r="P195" s="71"/>
      <c r="Q195" s="71"/>
      <c r="R195" s="71"/>
      <c r="S195" s="71"/>
      <c r="T195" s="72"/>
      <c r="U195" s="34"/>
      <c r="V195" s="34"/>
      <c r="W195" s="34"/>
      <c r="X195" s="34"/>
      <c r="Y195" s="34"/>
      <c r="Z195" s="34"/>
      <c r="AA195" s="34"/>
      <c r="AB195" s="34"/>
      <c r="AC195" s="34"/>
      <c r="AD195" s="34"/>
      <c r="AE195" s="34"/>
      <c r="AT195" s="17" t="s">
        <v>154</v>
      </c>
      <c r="AU195" s="17" t="s">
        <v>87</v>
      </c>
    </row>
    <row r="196" spans="1:65" s="2" customFormat="1" ht="16.5" customHeight="1">
      <c r="A196" s="34"/>
      <c r="B196" s="35"/>
      <c r="C196" s="185" t="s">
        <v>282</v>
      </c>
      <c r="D196" s="185" t="s">
        <v>150</v>
      </c>
      <c r="E196" s="186" t="s">
        <v>1217</v>
      </c>
      <c r="F196" s="187" t="s">
        <v>1218</v>
      </c>
      <c r="G196" s="188" t="s">
        <v>192</v>
      </c>
      <c r="H196" s="189">
        <v>1</v>
      </c>
      <c r="I196" s="190"/>
      <c r="J196" s="191">
        <f>ROUND(I196*H196,2)</f>
        <v>0</v>
      </c>
      <c r="K196" s="192"/>
      <c r="L196" s="39"/>
      <c r="M196" s="193" t="s">
        <v>1</v>
      </c>
      <c r="N196" s="194" t="s">
        <v>42</v>
      </c>
      <c r="O196" s="71"/>
      <c r="P196" s="195">
        <f>O196*H196</f>
        <v>0</v>
      </c>
      <c r="Q196" s="195">
        <v>2.5000000000000001E-4</v>
      </c>
      <c r="R196" s="195">
        <f>Q196*H196</f>
        <v>2.5000000000000001E-4</v>
      </c>
      <c r="S196" s="195">
        <v>0</v>
      </c>
      <c r="T196" s="196">
        <f>S196*H196</f>
        <v>0</v>
      </c>
      <c r="U196" s="34"/>
      <c r="V196" s="34"/>
      <c r="W196" s="34"/>
      <c r="X196" s="34"/>
      <c r="Y196" s="34"/>
      <c r="Z196" s="34"/>
      <c r="AA196" s="34"/>
      <c r="AB196" s="34"/>
      <c r="AC196" s="34"/>
      <c r="AD196" s="34"/>
      <c r="AE196" s="34"/>
      <c r="AR196" s="197" t="s">
        <v>243</v>
      </c>
      <c r="AT196" s="197" t="s">
        <v>150</v>
      </c>
      <c r="AU196" s="197" t="s">
        <v>87</v>
      </c>
      <c r="AY196" s="17" t="s">
        <v>149</v>
      </c>
      <c r="BE196" s="198">
        <f>IF(N196="základní",J196,0)</f>
        <v>0</v>
      </c>
      <c r="BF196" s="198">
        <f>IF(N196="snížená",J196,0)</f>
        <v>0</v>
      </c>
      <c r="BG196" s="198">
        <f>IF(N196="zákl. přenesená",J196,0)</f>
        <v>0</v>
      </c>
      <c r="BH196" s="198">
        <f>IF(N196="sníž. přenesená",J196,0)</f>
        <v>0</v>
      </c>
      <c r="BI196" s="198">
        <f>IF(N196="nulová",J196,0)</f>
        <v>0</v>
      </c>
      <c r="BJ196" s="17" t="s">
        <v>85</v>
      </c>
      <c r="BK196" s="198">
        <f>ROUND(I196*H196,2)</f>
        <v>0</v>
      </c>
      <c r="BL196" s="17" t="s">
        <v>243</v>
      </c>
      <c r="BM196" s="197" t="s">
        <v>1219</v>
      </c>
    </row>
    <row r="197" spans="1:65" s="2" customFormat="1" ht="16.5" customHeight="1">
      <c r="A197" s="34"/>
      <c r="B197" s="35"/>
      <c r="C197" s="185" t="s">
        <v>287</v>
      </c>
      <c r="D197" s="185" t="s">
        <v>150</v>
      </c>
      <c r="E197" s="186" t="s">
        <v>1220</v>
      </c>
      <c r="F197" s="187" t="s">
        <v>1221</v>
      </c>
      <c r="G197" s="188" t="s">
        <v>172</v>
      </c>
      <c r="H197" s="189">
        <v>16</v>
      </c>
      <c r="I197" s="190"/>
      <c r="J197" s="191">
        <f>ROUND(I197*H197,2)</f>
        <v>0</v>
      </c>
      <c r="K197" s="192"/>
      <c r="L197" s="39"/>
      <c r="M197" s="193" t="s">
        <v>1</v>
      </c>
      <c r="N197" s="194" t="s">
        <v>42</v>
      </c>
      <c r="O197" s="71"/>
      <c r="P197" s="195">
        <f>O197*H197</f>
        <v>0</v>
      </c>
      <c r="Q197" s="195">
        <v>0</v>
      </c>
      <c r="R197" s="195">
        <f>Q197*H197</f>
        <v>0</v>
      </c>
      <c r="S197" s="195">
        <v>0</v>
      </c>
      <c r="T197" s="196">
        <f>S197*H197</f>
        <v>0</v>
      </c>
      <c r="U197" s="34"/>
      <c r="V197" s="34"/>
      <c r="W197" s="34"/>
      <c r="X197" s="34"/>
      <c r="Y197" s="34"/>
      <c r="Z197" s="34"/>
      <c r="AA197" s="34"/>
      <c r="AB197" s="34"/>
      <c r="AC197" s="34"/>
      <c r="AD197" s="34"/>
      <c r="AE197" s="34"/>
      <c r="AR197" s="197" t="s">
        <v>148</v>
      </c>
      <c r="AT197" s="197" t="s">
        <v>150</v>
      </c>
      <c r="AU197" s="197" t="s">
        <v>87</v>
      </c>
      <c r="AY197" s="17" t="s">
        <v>149</v>
      </c>
      <c r="BE197" s="198">
        <f>IF(N197="základní",J197,0)</f>
        <v>0</v>
      </c>
      <c r="BF197" s="198">
        <f>IF(N197="snížená",J197,0)</f>
        <v>0</v>
      </c>
      <c r="BG197" s="198">
        <f>IF(N197="zákl. přenesená",J197,0)</f>
        <v>0</v>
      </c>
      <c r="BH197" s="198">
        <f>IF(N197="sníž. přenesená",J197,0)</f>
        <v>0</v>
      </c>
      <c r="BI197" s="198">
        <f>IF(N197="nulová",J197,0)</f>
        <v>0</v>
      </c>
      <c r="BJ197" s="17" t="s">
        <v>85</v>
      </c>
      <c r="BK197" s="198">
        <f>ROUND(I197*H197,2)</f>
        <v>0</v>
      </c>
      <c r="BL197" s="17" t="s">
        <v>148</v>
      </c>
      <c r="BM197" s="197" t="s">
        <v>1222</v>
      </c>
    </row>
    <row r="198" spans="1:65" s="2" customFormat="1" ht="16.5" customHeight="1">
      <c r="A198" s="34"/>
      <c r="B198" s="35"/>
      <c r="C198" s="185" t="s">
        <v>293</v>
      </c>
      <c r="D198" s="185" t="s">
        <v>150</v>
      </c>
      <c r="E198" s="186" t="s">
        <v>1223</v>
      </c>
      <c r="F198" s="187" t="s">
        <v>1224</v>
      </c>
      <c r="G198" s="188" t="s">
        <v>172</v>
      </c>
      <c r="H198" s="189">
        <v>16</v>
      </c>
      <c r="I198" s="190"/>
      <c r="J198" s="191">
        <f>ROUND(I198*H198,2)</f>
        <v>0</v>
      </c>
      <c r="K198" s="192"/>
      <c r="L198" s="39"/>
      <c r="M198" s="193" t="s">
        <v>1</v>
      </c>
      <c r="N198" s="194" t="s">
        <v>42</v>
      </c>
      <c r="O198" s="71"/>
      <c r="P198" s="195">
        <f>O198*H198</f>
        <v>0</v>
      </c>
      <c r="Q198" s="195">
        <v>0</v>
      </c>
      <c r="R198" s="195">
        <f>Q198*H198</f>
        <v>0</v>
      </c>
      <c r="S198" s="195">
        <v>0</v>
      </c>
      <c r="T198" s="196">
        <f>S198*H198</f>
        <v>0</v>
      </c>
      <c r="U198" s="34"/>
      <c r="V198" s="34"/>
      <c r="W198" s="34"/>
      <c r="X198" s="34"/>
      <c r="Y198" s="34"/>
      <c r="Z198" s="34"/>
      <c r="AA198" s="34"/>
      <c r="AB198" s="34"/>
      <c r="AC198" s="34"/>
      <c r="AD198" s="34"/>
      <c r="AE198" s="34"/>
      <c r="AR198" s="197" t="s">
        <v>148</v>
      </c>
      <c r="AT198" s="197" t="s">
        <v>150</v>
      </c>
      <c r="AU198" s="197" t="s">
        <v>87</v>
      </c>
      <c r="AY198" s="17" t="s">
        <v>149</v>
      </c>
      <c r="BE198" s="198">
        <f>IF(N198="základní",J198,0)</f>
        <v>0</v>
      </c>
      <c r="BF198" s="198">
        <f>IF(N198="snížená",J198,0)</f>
        <v>0</v>
      </c>
      <c r="BG198" s="198">
        <f>IF(N198="zákl. přenesená",J198,0)</f>
        <v>0</v>
      </c>
      <c r="BH198" s="198">
        <f>IF(N198="sníž. přenesená",J198,0)</f>
        <v>0</v>
      </c>
      <c r="BI198" s="198">
        <f>IF(N198="nulová",J198,0)</f>
        <v>0</v>
      </c>
      <c r="BJ198" s="17" t="s">
        <v>85</v>
      </c>
      <c r="BK198" s="198">
        <f>ROUND(I198*H198,2)</f>
        <v>0</v>
      </c>
      <c r="BL198" s="17" t="s">
        <v>148</v>
      </c>
      <c r="BM198" s="197" t="s">
        <v>1225</v>
      </c>
    </row>
    <row r="199" spans="1:65" s="12" customFormat="1" ht="22.9" customHeight="1">
      <c r="B199" s="171"/>
      <c r="C199" s="172"/>
      <c r="D199" s="173" t="s">
        <v>76</v>
      </c>
      <c r="E199" s="204" t="s">
        <v>148</v>
      </c>
      <c r="F199" s="204" t="s">
        <v>1226</v>
      </c>
      <c r="G199" s="172"/>
      <c r="H199" s="172"/>
      <c r="I199" s="175"/>
      <c r="J199" s="205">
        <f>BK199</f>
        <v>0</v>
      </c>
      <c r="K199" s="172"/>
      <c r="L199" s="177"/>
      <c r="M199" s="178"/>
      <c r="N199" s="179"/>
      <c r="O199" s="179"/>
      <c r="P199" s="180">
        <f>SUM(P200:P204)</f>
        <v>0</v>
      </c>
      <c r="Q199" s="179"/>
      <c r="R199" s="180">
        <f>SUM(R200:R204)</f>
        <v>6.1588799999999999E-2</v>
      </c>
      <c r="S199" s="179"/>
      <c r="T199" s="181">
        <f>SUM(T200:T204)</f>
        <v>0</v>
      </c>
      <c r="AR199" s="182" t="s">
        <v>85</v>
      </c>
      <c r="AT199" s="183" t="s">
        <v>76</v>
      </c>
      <c r="AU199" s="183" t="s">
        <v>85</v>
      </c>
      <c r="AY199" s="182" t="s">
        <v>149</v>
      </c>
      <c r="BK199" s="184">
        <f>SUM(BK200:BK204)</f>
        <v>0</v>
      </c>
    </row>
    <row r="200" spans="1:65" s="2" customFormat="1" ht="16.5" customHeight="1">
      <c r="A200" s="34"/>
      <c r="B200" s="35"/>
      <c r="C200" s="185" t="s">
        <v>299</v>
      </c>
      <c r="D200" s="185" t="s">
        <v>150</v>
      </c>
      <c r="E200" s="186" t="s">
        <v>1227</v>
      </c>
      <c r="F200" s="187" t="s">
        <v>1228</v>
      </c>
      <c r="G200" s="188" t="s">
        <v>172</v>
      </c>
      <c r="H200" s="189">
        <v>1.2</v>
      </c>
      <c r="I200" s="190"/>
      <c r="J200" s="191">
        <f>ROUND(I200*H200,2)</f>
        <v>0</v>
      </c>
      <c r="K200" s="192"/>
      <c r="L200" s="39"/>
      <c r="M200" s="193" t="s">
        <v>1</v>
      </c>
      <c r="N200" s="194" t="s">
        <v>42</v>
      </c>
      <c r="O200" s="71"/>
      <c r="P200" s="195">
        <f>O200*H200</f>
        <v>0</v>
      </c>
      <c r="Q200" s="195">
        <v>0</v>
      </c>
      <c r="R200" s="195">
        <f>Q200*H200</f>
        <v>0</v>
      </c>
      <c r="S200" s="195">
        <v>0</v>
      </c>
      <c r="T200" s="196">
        <f>S200*H200</f>
        <v>0</v>
      </c>
      <c r="U200" s="34"/>
      <c r="V200" s="34"/>
      <c r="W200" s="34"/>
      <c r="X200" s="34"/>
      <c r="Y200" s="34"/>
      <c r="Z200" s="34"/>
      <c r="AA200" s="34"/>
      <c r="AB200" s="34"/>
      <c r="AC200" s="34"/>
      <c r="AD200" s="34"/>
      <c r="AE200" s="34"/>
      <c r="AR200" s="197" t="s">
        <v>148</v>
      </c>
      <c r="AT200" s="197" t="s">
        <v>150</v>
      </c>
      <c r="AU200" s="197" t="s">
        <v>87</v>
      </c>
      <c r="AY200" s="17" t="s">
        <v>149</v>
      </c>
      <c r="BE200" s="198">
        <f>IF(N200="základní",J200,0)</f>
        <v>0</v>
      </c>
      <c r="BF200" s="198">
        <f>IF(N200="snížená",J200,0)</f>
        <v>0</v>
      </c>
      <c r="BG200" s="198">
        <f>IF(N200="zákl. přenesená",J200,0)</f>
        <v>0</v>
      </c>
      <c r="BH200" s="198">
        <f>IF(N200="sníž. přenesená",J200,0)</f>
        <v>0</v>
      </c>
      <c r="BI200" s="198">
        <f>IF(N200="nulová",J200,0)</f>
        <v>0</v>
      </c>
      <c r="BJ200" s="17" t="s">
        <v>85</v>
      </c>
      <c r="BK200" s="198">
        <f>ROUND(I200*H200,2)</f>
        <v>0</v>
      </c>
      <c r="BL200" s="17" t="s">
        <v>148</v>
      </c>
      <c r="BM200" s="197" t="s">
        <v>1229</v>
      </c>
    </row>
    <row r="201" spans="1:65" s="13" customFormat="1" ht="11.25">
      <c r="B201" s="206"/>
      <c r="C201" s="207"/>
      <c r="D201" s="199" t="s">
        <v>175</v>
      </c>
      <c r="E201" s="208" t="s">
        <v>1</v>
      </c>
      <c r="F201" s="209" t="s">
        <v>1230</v>
      </c>
      <c r="G201" s="207"/>
      <c r="H201" s="210">
        <v>1.2</v>
      </c>
      <c r="I201" s="211"/>
      <c r="J201" s="207"/>
      <c r="K201" s="207"/>
      <c r="L201" s="212"/>
      <c r="M201" s="213"/>
      <c r="N201" s="214"/>
      <c r="O201" s="214"/>
      <c r="P201" s="214"/>
      <c r="Q201" s="214"/>
      <c r="R201" s="214"/>
      <c r="S201" s="214"/>
      <c r="T201" s="215"/>
      <c r="AT201" s="216" t="s">
        <v>175</v>
      </c>
      <c r="AU201" s="216" t="s">
        <v>87</v>
      </c>
      <c r="AV201" s="13" t="s">
        <v>87</v>
      </c>
      <c r="AW201" s="13" t="s">
        <v>34</v>
      </c>
      <c r="AX201" s="13" t="s">
        <v>85</v>
      </c>
      <c r="AY201" s="216" t="s">
        <v>149</v>
      </c>
    </row>
    <row r="202" spans="1:65" s="2" customFormat="1" ht="21.75" customHeight="1">
      <c r="A202" s="34"/>
      <c r="B202" s="35"/>
      <c r="C202" s="185" t="s">
        <v>304</v>
      </c>
      <c r="D202" s="185" t="s">
        <v>150</v>
      </c>
      <c r="E202" s="186" t="s">
        <v>1231</v>
      </c>
      <c r="F202" s="187" t="s">
        <v>1232</v>
      </c>
      <c r="G202" s="188" t="s">
        <v>172</v>
      </c>
      <c r="H202" s="189">
        <v>1.8</v>
      </c>
      <c r="I202" s="190"/>
      <c r="J202" s="191">
        <f>ROUND(I202*H202,2)</f>
        <v>0</v>
      </c>
      <c r="K202" s="192"/>
      <c r="L202" s="39"/>
      <c r="M202" s="193" t="s">
        <v>1</v>
      </c>
      <c r="N202" s="194" t="s">
        <v>42</v>
      </c>
      <c r="O202" s="71"/>
      <c r="P202" s="195">
        <f>O202*H202</f>
        <v>0</v>
      </c>
      <c r="Q202" s="195">
        <v>0</v>
      </c>
      <c r="R202" s="195">
        <f>Q202*H202</f>
        <v>0</v>
      </c>
      <c r="S202" s="195">
        <v>0</v>
      </c>
      <c r="T202" s="196">
        <f>S202*H202</f>
        <v>0</v>
      </c>
      <c r="U202" s="34"/>
      <c r="V202" s="34"/>
      <c r="W202" s="34"/>
      <c r="X202" s="34"/>
      <c r="Y202" s="34"/>
      <c r="Z202" s="34"/>
      <c r="AA202" s="34"/>
      <c r="AB202" s="34"/>
      <c r="AC202" s="34"/>
      <c r="AD202" s="34"/>
      <c r="AE202" s="34"/>
      <c r="AR202" s="197" t="s">
        <v>148</v>
      </c>
      <c r="AT202" s="197" t="s">
        <v>150</v>
      </c>
      <c r="AU202" s="197" t="s">
        <v>87</v>
      </c>
      <c r="AY202" s="17" t="s">
        <v>149</v>
      </c>
      <c r="BE202" s="198">
        <f>IF(N202="základní",J202,0)</f>
        <v>0</v>
      </c>
      <c r="BF202" s="198">
        <f>IF(N202="snížená",J202,0)</f>
        <v>0</v>
      </c>
      <c r="BG202" s="198">
        <f>IF(N202="zákl. přenesená",J202,0)</f>
        <v>0</v>
      </c>
      <c r="BH202" s="198">
        <f>IF(N202="sníž. přenesená",J202,0)</f>
        <v>0</v>
      </c>
      <c r="BI202" s="198">
        <f>IF(N202="nulová",J202,0)</f>
        <v>0</v>
      </c>
      <c r="BJ202" s="17" t="s">
        <v>85</v>
      </c>
      <c r="BK202" s="198">
        <f>ROUND(I202*H202,2)</f>
        <v>0</v>
      </c>
      <c r="BL202" s="17" t="s">
        <v>148</v>
      </c>
      <c r="BM202" s="197" t="s">
        <v>1233</v>
      </c>
    </row>
    <row r="203" spans="1:65" s="13" customFormat="1" ht="11.25">
      <c r="B203" s="206"/>
      <c r="C203" s="207"/>
      <c r="D203" s="199" t="s">
        <v>175</v>
      </c>
      <c r="E203" s="208" t="s">
        <v>1</v>
      </c>
      <c r="F203" s="209" t="s">
        <v>1234</v>
      </c>
      <c r="G203" s="207"/>
      <c r="H203" s="210">
        <v>1.8</v>
      </c>
      <c r="I203" s="211"/>
      <c r="J203" s="207"/>
      <c r="K203" s="207"/>
      <c r="L203" s="212"/>
      <c r="M203" s="213"/>
      <c r="N203" s="214"/>
      <c r="O203" s="214"/>
      <c r="P203" s="214"/>
      <c r="Q203" s="214"/>
      <c r="R203" s="214"/>
      <c r="S203" s="214"/>
      <c r="T203" s="215"/>
      <c r="AT203" s="216" t="s">
        <v>175</v>
      </c>
      <c r="AU203" s="216" t="s">
        <v>87</v>
      </c>
      <c r="AV203" s="13" t="s">
        <v>87</v>
      </c>
      <c r="AW203" s="13" t="s">
        <v>34</v>
      </c>
      <c r="AX203" s="13" t="s">
        <v>85</v>
      </c>
      <c r="AY203" s="216" t="s">
        <v>149</v>
      </c>
    </row>
    <row r="204" spans="1:65" s="2" customFormat="1" ht="21.75" customHeight="1">
      <c r="A204" s="34"/>
      <c r="B204" s="35"/>
      <c r="C204" s="185" t="s">
        <v>310</v>
      </c>
      <c r="D204" s="185" t="s">
        <v>150</v>
      </c>
      <c r="E204" s="186" t="s">
        <v>1235</v>
      </c>
      <c r="F204" s="187" t="s">
        <v>1236</v>
      </c>
      <c r="G204" s="188" t="s">
        <v>233</v>
      </c>
      <c r="H204" s="189">
        <v>7.1999999999999995E-2</v>
      </c>
      <c r="I204" s="190"/>
      <c r="J204" s="191">
        <f>ROUND(I204*H204,2)</f>
        <v>0</v>
      </c>
      <c r="K204" s="192"/>
      <c r="L204" s="39"/>
      <c r="M204" s="193" t="s">
        <v>1</v>
      </c>
      <c r="N204" s="194" t="s">
        <v>42</v>
      </c>
      <c r="O204" s="71"/>
      <c r="P204" s="195">
        <f>O204*H204</f>
        <v>0</v>
      </c>
      <c r="Q204" s="195">
        <v>0.85540000000000005</v>
      </c>
      <c r="R204" s="195">
        <f>Q204*H204</f>
        <v>6.1588799999999999E-2</v>
      </c>
      <c r="S204" s="195">
        <v>0</v>
      </c>
      <c r="T204" s="196">
        <f>S204*H204</f>
        <v>0</v>
      </c>
      <c r="U204" s="34"/>
      <c r="V204" s="34"/>
      <c r="W204" s="34"/>
      <c r="X204" s="34"/>
      <c r="Y204" s="34"/>
      <c r="Z204" s="34"/>
      <c r="AA204" s="34"/>
      <c r="AB204" s="34"/>
      <c r="AC204" s="34"/>
      <c r="AD204" s="34"/>
      <c r="AE204" s="34"/>
      <c r="AR204" s="197" t="s">
        <v>148</v>
      </c>
      <c r="AT204" s="197" t="s">
        <v>150</v>
      </c>
      <c r="AU204" s="197" t="s">
        <v>87</v>
      </c>
      <c r="AY204" s="17" t="s">
        <v>149</v>
      </c>
      <c r="BE204" s="198">
        <f>IF(N204="základní",J204,0)</f>
        <v>0</v>
      </c>
      <c r="BF204" s="198">
        <f>IF(N204="snížená",J204,0)</f>
        <v>0</v>
      </c>
      <c r="BG204" s="198">
        <f>IF(N204="zákl. přenesená",J204,0)</f>
        <v>0</v>
      </c>
      <c r="BH204" s="198">
        <f>IF(N204="sníž. přenesená",J204,0)</f>
        <v>0</v>
      </c>
      <c r="BI204" s="198">
        <f>IF(N204="nulová",J204,0)</f>
        <v>0</v>
      </c>
      <c r="BJ204" s="17" t="s">
        <v>85</v>
      </c>
      <c r="BK204" s="198">
        <f>ROUND(I204*H204,2)</f>
        <v>0</v>
      </c>
      <c r="BL204" s="17" t="s">
        <v>148</v>
      </c>
      <c r="BM204" s="197" t="s">
        <v>1237</v>
      </c>
    </row>
    <row r="205" spans="1:65" s="12" customFormat="1" ht="22.9" customHeight="1">
      <c r="B205" s="171"/>
      <c r="C205" s="172"/>
      <c r="D205" s="173" t="s">
        <v>76</v>
      </c>
      <c r="E205" s="204" t="s">
        <v>181</v>
      </c>
      <c r="F205" s="204" t="s">
        <v>1238</v>
      </c>
      <c r="G205" s="172"/>
      <c r="H205" s="172"/>
      <c r="I205" s="175"/>
      <c r="J205" s="205">
        <f>BK205</f>
        <v>0</v>
      </c>
      <c r="K205" s="172"/>
      <c r="L205" s="177"/>
      <c r="M205" s="178"/>
      <c r="N205" s="179"/>
      <c r="O205" s="179"/>
      <c r="P205" s="180">
        <f>SUM(P206:P227)</f>
        <v>0</v>
      </c>
      <c r="Q205" s="179"/>
      <c r="R205" s="180">
        <f>SUM(R206:R227)</f>
        <v>230.95561000000004</v>
      </c>
      <c r="S205" s="179"/>
      <c r="T205" s="181">
        <f>SUM(T206:T227)</f>
        <v>0</v>
      </c>
      <c r="AR205" s="182" t="s">
        <v>85</v>
      </c>
      <c r="AT205" s="183" t="s">
        <v>76</v>
      </c>
      <c r="AU205" s="183" t="s">
        <v>85</v>
      </c>
      <c r="AY205" s="182" t="s">
        <v>149</v>
      </c>
      <c r="BK205" s="184">
        <f>SUM(BK206:BK227)</f>
        <v>0</v>
      </c>
    </row>
    <row r="206" spans="1:65" s="2" customFormat="1" ht="21.75" customHeight="1">
      <c r="A206" s="34"/>
      <c r="B206" s="35"/>
      <c r="C206" s="185" t="s">
        <v>315</v>
      </c>
      <c r="D206" s="185" t="s">
        <v>150</v>
      </c>
      <c r="E206" s="186" t="s">
        <v>1239</v>
      </c>
      <c r="F206" s="187" t="s">
        <v>1240</v>
      </c>
      <c r="G206" s="188" t="s">
        <v>225</v>
      </c>
      <c r="H206" s="189">
        <v>340</v>
      </c>
      <c r="I206" s="190"/>
      <c r="J206" s="191">
        <f>ROUND(I206*H206,2)</f>
        <v>0</v>
      </c>
      <c r="K206" s="192"/>
      <c r="L206" s="39"/>
      <c r="M206" s="193" t="s">
        <v>1</v>
      </c>
      <c r="N206" s="194" t="s">
        <v>42</v>
      </c>
      <c r="O206" s="71"/>
      <c r="P206" s="195">
        <f>O206*H206</f>
        <v>0</v>
      </c>
      <c r="Q206" s="195">
        <v>0.23</v>
      </c>
      <c r="R206" s="195">
        <f>Q206*H206</f>
        <v>78.2</v>
      </c>
      <c r="S206" s="195">
        <v>0</v>
      </c>
      <c r="T206" s="196">
        <f>S206*H206</f>
        <v>0</v>
      </c>
      <c r="U206" s="34"/>
      <c r="V206" s="34"/>
      <c r="W206" s="34"/>
      <c r="X206" s="34"/>
      <c r="Y206" s="34"/>
      <c r="Z206" s="34"/>
      <c r="AA206" s="34"/>
      <c r="AB206" s="34"/>
      <c r="AC206" s="34"/>
      <c r="AD206" s="34"/>
      <c r="AE206" s="34"/>
      <c r="AR206" s="197" t="s">
        <v>148</v>
      </c>
      <c r="AT206" s="197" t="s">
        <v>150</v>
      </c>
      <c r="AU206" s="197" t="s">
        <v>87</v>
      </c>
      <c r="AY206" s="17" t="s">
        <v>149</v>
      </c>
      <c r="BE206" s="198">
        <f>IF(N206="základní",J206,0)</f>
        <v>0</v>
      </c>
      <c r="BF206" s="198">
        <f>IF(N206="snížená",J206,0)</f>
        <v>0</v>
      </c>
      <c r="BG206" s="198">
        <f>IF(N206="zákl. přenesená",J206,0)</f>
        <v>0</v>
      </c>
      <c r="BH206" s="198">
        <f>IF(N206="sníž. přenesená",J206,0)</f>
        <v>0</v>
      </c>
      <c r="BI206" s="198">
        <f>IF(N206="nulová",J206,0)</f>
        <v>0</v>
      </c>
      <c r="BJ206" s="17" t="s">
        <v>85</v>
      </c>
      <c r="BK206" s="198">
        <f>ROUND(I206*H206,2)</f>
        <v>0</v>
      </c>
      <c r="BL206" s="17" t="s">
        <v>148</v>
      </c>
      <c r="BM206" s="197" t="s">
        <v>1241</v>
      </c>
    </row>
    <row r="207" spans="1:65" s="13" customFormat="1" ht="11.25">
      <c r="B207" s="206"/>
      <c r="C207" s="207"/>
      <c r="D207" s="199" t="s">
        <v>175</v>
      </c>
      <c r="E207" s="208" t="s">
        <v>1</v>
      </c>
      <c r="F207" s="209" t="s">
        <v>1242</v>
      </c>
      <c r="G207" s="207"/>
      <c r="H207" s="210">
        <v>280</v>
      </c>
      <c r="I207" s="211"/>
      <c r="J207" s="207"/>
      <c r="K207" s="207"/>
      <c r="L207" s="212"/>
      <c r="M207" s="213"/>
      <c r="N207" s="214"/>
      <c r="O207" s="214"/>
      <c r="P207" s="214"/>
      <c r="Q207" s="214"/>
      <c r="R207" s="214"/>
      <c r="S207" s="214"/>
      <c r="T207" s="215"/>
      <c r="AT207" s="216" t="s">
        <v>175</v>
      </c>
      <c r="AU207" s="216" t="s">
        <v>87</v>
      </c>
      <c r="AV207" s="13" t="s">
        <v>87</v>
      </c>
      <c r="AW207" s="13" t="s">
        <v>34</v>
      </c>
      <c r="AX207" s="13" t="s">
        <v>77</v>
      </c>
      <c r="AY207" s="216" t="s">
        <v>149</v>
      </c>
    </row>
    <row r="208" spans="1:65" s="13" customFormat="1" ht="11.25">
      <c r="B208" s="206"/>
      <c r="C208" s="207"/>
      <c r="D208" s="199" t="s">
        <v>175</v>
      </c>
      <c r="E208" s="208" t="s">
        <v>1</v>
      </c>
      <c r="F208" s="209" t="s">
        <v>1243</v>
      </c>
      <c r="G208" s="207"/>
      <c r="H208" s="210">
        <v>60</v>
      </c>
      <c r="I208" s="211"/>
      <c r="J208" s="207"/>
      <c r="K208" s="207"/>
      <c r="L208" s="212"/>
      <c r="M208" s="213"/>
      <c r="N208" s="214"/>
      <c r="O208" s="214"/>
      <c r="P208" s="214"/>
      <c r="Q208" s="214"/>
      <c r="R208" s="214"/>
      <c r="S208" s="214"/>
      <c r="T208" s="215"/>
      <c r="AT208" s="216" t="s">
        <v>175</v>
      </c>
      <c r="AU208" s="216" t="s">
        <v>87</v>
      </c>
      <c r="AV208" s="13" t="s">
        <v>87</v>
      </c>
      <c r="AW208" s="13" t="s">
        <v>34</v>
      </c>
      <c r="AX208" s="13" t="s">
        <v>77</v>
      </c>
      <c r="AY208" s="216" t="s">
        <v>149</v>
      </c>
    </row>
    <row r="209" spans="1:65" s="14" customFormat="1" ht="11.25">
      <c r="B209" s="217"/>
      <c r="C209" s="218"/>
      <c r="D209" s="199" t="s">
        <v>175</v>
      </c>
      <c r="E209" s="219" t="s">
        <v>1</v>
      </c>
      <c r="F209" s="220" t="s">
        <v>221</v>
      </c>
      <c r="G209" s="218"/>
      <c r="H209" s="221">
        <v>340</v>
      </c>
      <c r="I209" s="222"/>
      <c r="J209" s="218"/>
      <c r="K209" s="218"/>
      <c r="L209" s="223"/>
      <c r="M209" s="224"/>
      <c r="N209" s="225"/>
      <c r="O209" s="225"/>
      <c r="P209" s="225"/>
      <c r="Q209" s="225"/>
      <c r="R209" s="225"/>
      <c r="S209" s="225"/>
      <c r="T209" s="226"/>
      <c r="AT209" s="227" t="s">
        <v>175</v>
      </c>
      <c r="AU209" s="227" t="s">
        <v>87</v>
      </c>
      <c r="AV209" s="14" t="s">
        <v>148</v>
      </c>
      <c r="AW209" s="14" t="s">
        <v>34</v>
      </c>
      <c r="AX209" s="14" t="s">
        <v>85</v>
      </c>
      <c r="AY209" s="227" t="s">
        <v>149</v>
      </c>
    </row>
    <row r="210" spans="1:65" s="2" customFormat="1" ht="21.75" customHeight="1">
      <c r="A210" s="34"/>
      <c r="B210" s="35"/>
      <c r="C210" s="185" t="s">
        <v>321</v>
      </c>
      <c r="D210" s="185" t="s">
        <v>150</v>
      </c>
      <c r="E210" s="186" t="s">
        <v>1244</v>
      </c>
      <c r="F210" s="187" t="s">
        <v>1245</v>
      </c>
      <c r="G210" s="188" t="s">
        <v>225</v>
      </c>
      <c r="H210" s="189">
        <v>401.75</v>
      </c>
      <c r="I210" s="190"/>
      <c r="J210" s="191">
        <f>ROUND(I210*H210,2)</f>
        <v>0</v>
      </c>
      <c r="K210" s="192"/>
      <c r="L210" s="39"/>
      <c r="M210" s="193" t="s">
        <v>1</v>
      </c>
      <c r="N210" s="194" t="s">
        <v>42</v>
      </c>
      <c r="O210" s="71"/>
      <c r="P210" s="195">
        <f>O210*H210</f>
        <v>0</v>
      </c>
      <c r="Q210" s="195">
        <v>0</v>
      </c>
      <c r="R210" s="195">
        <f>Q210*H210</f>
        <v>0</v>
      </c>
      <c r="S210" s="195">
        <v>0</v>
      </c>
      <c r="T210" s="196">
        <f>S210*H210</f>
        <v>0</v>
      </c>
      <c r="U210" s="34"/>
      <c r="V210" s="34"/>
      <c r="W210" s="34"/>
      <c r="X210" s="34"/>
      <c r="Y210" s="34"/>
      <c r="Z210" s="34"/>
      <c r="AA210" s="34"/>
      <c r="AB210" s="34"/>
      <c r="AC210" s="34"/>
      <c r="AD210" s="34"/>
      <c r="AE210" s="34"/>
      <c r="AR210" s="197" t="s">
        <v>148</v>
      </c>
      <c r="AT210" s="197" t="s">
        <v>150</v>
      </c>
      <c r="AU210" s="197" t="s">
        <v>87</v>
      </c>
      <c r="AY210" s="17" t="s">
        <v>149</v>
      </c>
      <c r="BE210" s="198">
        <f>IF(N210="základní",J210,0)</f>
        <v>0</v>
      </c>
      <c r="BF210" s="198">
        <f>IF(N210="snížená",J210,0)</f>
        <v>0</v>
      </c>
      <c r="BG210" s="198">
        <f>IF(N210="zákl. přenesená",J210,0)</f>
        <v>0</v>
      </c>
      <c r="BH210" s="198">
        <f>IF(N210="sníž. přenesená",J210,0)</f>
        <v>0</v>
      </c>
      <c r="BI210" s="198">
        <f>IF(N210="nulová",J210,0)</f>
        <v>0</v>
      </c>
      <c r="BJ210" s="17" t="s">
        <v>85</v>
      </c>
      <c r="BK210" s="198">
        <f>ROUND(I210*H210,2)</f>
        <v>0</v>
      </c>
      <c r="BL210" s="17" t="s">
        <v>148</v>
      </c>
      <c r="BM210" s="197" t="s">
        <v>1246</v>
      </c>
    </row>
    <row r="211" spans="1:65" s="13" customFormat="1" ht="11.25">
      <c r="B211" s="206"/>
      <c r="C211" s="207"/>
      <c r="D211" s="199" t="s">
        <v>175</v>
      </c>
      <c r="E211" s="208" t="s">
        <v>1</v>
      </c>
      <c r="F211" s="209" t="s">
        <v>1247</v>
      </c>
      <c r="G211" s="207"/>
      <c r="H211" s="210">
        <v>401.75</v>
      </c>
      <c r="I211" s="211"/>
      <c r="J211" s="207"/>
      <c r="K211" s="207"/>
      <c r="L211" s="212"/>
      <c r="M211" s="213"/>
      <c r="N211" s="214"/>
      <c r="O211" s="214"/>
      <c r="P211" s="214"/>
      <c r="Q211" s="214"/>
      <c r="R211" s="214"/>
      <c r="S211" s="214"/>
      <c r="T211" s="215"/>
      <c r="AT211" s="216" t="s">
        <v>175</v>
      </c>
      <c r="AU211" s="216" t="s">
        <v>87</v>
      </c>
      <c r="AV211" s="13" t="s">
        <v>87</v>
      </c>
      <c r="AW211" s="13" t="s">
        <v>34</v>
      </c>
      <c r="AX211" s="13" t="s">
        <v>85</v>
      </c>
      <c r="AY211" s="216" t="s">
        <v>149</v>
      </c>
    </row>
    <row r="212" spans="1:65" s="2" customFormat="1" ht="21.75" customHeight="1">
      <c r="A212" s="34"/>
      <c r="B212" s="35"/>
      <c r="C212" s="185" t="s">
        <v>285</v>
      </c>
      <c r="D212" s="185" t="s">
        <v>150</v>
      </c>
      <c r="E212" s="186" t="s">
        <v>1248</v>
      </c>
      <c r="F212" s="187" t="s">
        <v>1249</v>
      </c>
      <c r="G212" s="188" t="s">
        <v>225</v>
      </c>
      <c r="H212" s="189">
        <v>401.75</v>
      </c>
      <c r="I212" s="190"/>
      <c r="J212" s="191">
        <f>ROUND(I212*H212,2)</f>
        <v>0</v>
      </c>
      <c r="K212" s="192"/>
      <c r="L212" s="39"/>
      <c r="M212" s="193" t="s">
        <v>1</v>
      </c>
      <c r="N212" s="194" t="s">
        <v>42</v>
      </c>
      <c r="O212" s="71"/>
      <c r="P212" s="195">
        <f>O212*H212</f>
        <v>0</v>
      </c>
      <c r="Q212" s="195">
        <v>0</v>
      </c>
      <c r="R212" s="195">
        <f>Q212*H212</f>
        <v>0</v>
      </c>
      <c r="S212" s="195">
        <v>0</v>
      </c>
      <c r="T212" s="196">
        <f>S212*H212</f>
        <v>0</v>
      </c>
      <c r="U212" s="34"/>
      <c r="V212" s="34"/>
      <c r="W212" s="34"/>
      <c r="X212" s="34"/>
      <c r="Y212" s="34"/>
      <c r="Z212" s="34"/>
      <c r="AA212" s="34"/>
      <c r="AB212" s="34"/>
      <c r="AC212" s="34"/>
      <c r="AD212" s="34"/>
      <c r="AE212" s="34"/>
      <c r="AR212" s="197" t="s">
        <v>148</v>
      </c>
      <c r="AT212" s="197" t="s">
        <v>150</v>
      </c>
      <c r="AU212" s="197" t="s">
        <v>87</v>
      </c>
      <c r="AY212" s="17" t="s">
        <v>149</v>
      </c>
      <c r="BE212" s="198">
        <f>IF(N212="základní",J212,0)</f>
        <v>0</v>
      </c>
      <c r="BF212" s="198">
        <f>IF(N212="snížená",J212,0)</f>
        <v>0</v>
      </c>
      <c r="BG212" s="198">
        <f>IF(N212="zákl. přenesená",J212,0)</f>
        <v>0</v>
      </c>
      <c r="BH212" s="198">
        <f>IF(N212="sníž. přenesená",J212,0)</f>
        <v>0</v>
      </c>
      <c r="BI212" s="198">
        <f>IF(N212="nulová",J212,0)</f>
        <v>0</v>
      </c>
      <c r="BJ212" s="17" t="s">
        <v>85</v>
      </c>
      <c r="BK212" s="198">
        <f>ROUND(I212*H212,2)</f>
        <v>0</v>
      </c>
      <c r="BL212" s="17" t="s">
        <v>148</v>
      </c>
      <c r="BM212" s="197" t="s">
        <v>1250</v>
      </c>
    </row>
    <row r="213" spans="1:65" s="2" customFormat="1" ht="33" customHeight="1">
      <c r="A213" s="34"/>
      <c r="B213" s="35"/>
      <c r="C213" s="185" t="s">
        <v>331</v>
      </c>
      <c r="D213" s="185" t="s">
        <v>150</v>
      </c>
      <c r="E213" s="186" t="s">
        <v>1251</v>
      </c>
      <c r="F213" s="187" t="s">
        <v>1252</v>
      </c>
      <c r="G213" s="188" t="s">
        <v>225</v>
      </c>
      <c r="H213" s="189">
        <v>424.5</v>
      </c>
      <c r="I213" s="190"/>
      <c r="J213" s="191">
        <f>ROUND(I213*H213,2)</f>
        <v>0</v>
      </c>
      <c r="K213" s="192"/>
      <c r="L213" s="39"/>
      <c r="M213" s="193" t="s">
        <v>1</v>
      </c>
      <c r="N213" s="194" t="s">
        <v>42</v>
      </c>
      <c r="O213" s="71"/>
      <c r="P213" s="195">
        <f>O213*H213</f>
        <v>0</v>
      </c>
      <c r="Q213" s="195">
        <v>0.14610000000000001</v>
      </c>
      <c r="R213" s="195">
        <f>Q213*H213</f>
        <v>62.019450000000006</v>
      </c>
      <c r="S213" s="195">
        <v>0</v>
      </c>
      <c r="T213" s="196">
        <f>S213*H213</f>
        <v>0</v>
      </c>
      <c r="U213" s="34"/>
      <c r="V213" s="34"/>
      <c r="W213" s="34"/>
      <c r="X213" s="34"/>
      <c r="Y213" s="34"/>
      <c r="Z213" s="34"/>
      <c r="AA213" s="34"/>
      <c r="AB213" s="34"/>
      <c r="AC213" s="34"/>
      <c r="AD213" s="34"/>
      <c r="AE213" s="34"/>
      <c r="AR213" s="197" t="s">
        <v>148</v>
      </c>
      <c r="AT213" s="197" t="s">
        <v>150</v>
      </c>
      <c r="AU213" s="197" t="s">
        <v>87</v>
      </c>
      <c r="AY213" s="17" t="s">
        <v>149</v>
      </c>
      <c r="BE213" s="198">
        <f>IF(N213="základní",J213,0)</f>
        <v>0</v>
      </c>
      <c r="BF213" s="198">
        <f>IF(N213="snížená",J213,0)</f>
        <v>0</v>
      </c>
      <c r="BG213" s="198">
        <f>IF(N213="zákl. přenesená",J213,0)</f>
        <v>0</v>
      </c>
      <c r="BH213" s="198">
        <f>IF(N213="sníž. přenesená",J213,0)</f>
        <v>0</v>
      </c>
      <c r="BI213" s="198">
        <f>IF(N213="nulová",J213,0)</f>
        <v>0</v>
      </c>
      <c r="BJ213" s="17" t="s">
        <v>85</v>
      </c>
      <c r="BK213" s="198">
        <f>ROUND(I213*H213,2)</f>
        <v>0</v>
      </c>
      <c r="BL213" s="17" t="s">
        <v>148</v>
      </c>
      <c r="BM213" s="197" t="s">
        <v>1253</v>
      </c>
    </row>
    <row r="214" spans="1:65" s="13" customFormat="1" ht="11.25">
      <c r="B214" s="206"/>
      <c r="C214" s="207"/>
      <c r="D214" s="199" t="s">
        <v>175</v>
      </c>
      <c r="E214" s="208" t="s">
        <v>1</v>
      </c>
      <c r="F214" s="209" t="s">
        <v>1254</v>
      </c>
      <c r="G214" s="207"/>
      <c r="H214" s="210">
        <v>397.25</v>
      </c>
      <c r="I214" s="211"/>
      <c r="J214" s="207"/>
      <c r="K214" s="207"/>
      <c r="L214" s="212"/>
      <c r="M214" s="213"/>
      <c r="N214" s="214"/>
      <c r="O214" s="214"/>
      <c r="P214" s="214"/>
      <c r="Q214" s="214"/>
      <c r="R214" s="214"/>
      <c r="S214" s="214"/>
      <c r="T214" s="215"/>
      <c r="AT214" s="216" t="s">
        <v>175</v>
      </c>
      <c r="AU214" s="216" t="s">
        <v>87</v>
      </c>
      <c r="AV214" s="13" t="s">
        <v>87</v>
      </c>
      <c r="AW214" s="13" t="s">
        <v>34</v>
      </c>
      <c r="AX214" s="13" t="s">
        <v>77</v>
      </c>
      <c r="AY214" s="216" t="s">
        <v>149</v>
      </c>
    </row>
    <row r="215" spans="1:65" s="13" customFormat="1" ht="11.25">
      <c r="B215" s="206"/>
      <c r="C215" s="207"/>
      <c r="D215" s="199" t="s">
        <v>175</v>
      </c>
      <c r="E215" s="208" t="s">
        <v>1</v>
      </c>
      <c r="F215" s="209" t="s">
        <v>1255</v>
      </c>
      <c r="G215" s="207"/>
      <c r="H215" s="210">
        <v>27.25</v>
      </c>
      <c r="I215" s="211"/>
      <c r="J215" s="207"/>
      <c r="K215" s="207"/>
      <c r="L215" s="212"/>
      <c r="M215" s="213"/>
      <c r="N215" s="214"/>
      <c r="O215" s="214"/>
      <c r="P215" s="214"/>
      <c r="Q215" s="214"/>
      <c r="R215" s="214"/>
      <c r="S215" s="214"/>
      <c r="T215" s="215"/>
      <c r="AT215" s="216" t="s">
        <v>175</v>
      </c>
      <c r="AU215" s="216" t="s">
        <v>87</v>
      </c>
      <c r="AV215" s="13" t="s">
        <v>87</v>
      </c>
      <c r="AW215" s="13" t="s">
        <v>34</v>
      </c>
      <c r="AX215" s="13" t="s">
        <v>77</v>
      </c>
      <c r="AY215" s="216" t="s">
        <v>149</v>
      </c>
    </row>
    <row r="216" spans="1:65" s="14" customFormat="1" ht="11.25">
      <c r="B216" s="217"/>
      <c r="C216" s="218"/>
      <c r="D216" s="199" t="s">
        <v>175</v>
      </c>
      <c r="E216" s="219" t="s">
        <v>1</v>
      </c>
      <c r="F216" s="220" t="s">
        <v>221</v>
      </c>
      <c r="G216" s="218"/>
      <c r="H216" s="221">
        <v>424.5</v>
      </c>
      <c r="I216" s="222"/>
      <c r="J216" s="218"/>
      <c r="K216" s="218"/>
      <c r="L216" s="223"/>
      <c r="M216" s="224"/>
      <c r="N216" s="225"/>
      <c r="O216" s="225"/>
      <c r="P216" s="225"/>
      <c r="Q216" s="225"/>
      <c r="R216" s="225"/>
      <c r="S216" s="225"/>
      <c r="T216" s="226"/>
      <c r="AT216" s="227" t="s">
        <v>175</v>
      </c>
      <c r="AU216" s="227" t="s">
        <v>87</v>
      </c>
      <c r="AV216" s="14" t="s">
        <v>148</v>
      </c>
      <c r="AW216" s="14" t="s">
        <v>34</v>
      </c>
      <c r="AX216" s="14" t="s">
        <v>85</v>
      </c>
      <c r="AY216" s="227" t="s">
        <v>149</v>
      </c>
    </row>
    <row r="217" spans="1:65" s="2" customFormat="1" ht="16.5" customHeight="1">
      <c r="A217" s="34"/>
      <c r="B217" s="35"/>
      <c r="C217" s="228" t="s">
        <v>336</v>
      </c>
      <c r="D217" s="228" t="s">
        <v>156</v>
      </c>
      <c r="E217" s="229" t="s">
        <v>1256</v>
      </c>
      <c r="F217" s="230" t="s">
        <v>1257</v>
      </c>
      <c r="G217" s="231" t="s">
        <v>225</v>
      </c>
      <c r="H217" s="232">
        <v>432.99</v>
      </c>
      <c r="I217" s="233"/>
      <c r="J217" s="234">
        <f>ROUND(I217*H217,2)</f>
        <v>0</v>
      </c>
      <c r="K217" s="235"/>
      <c r="L217" s="236"/>
      <c r="M217" s="237" t="s">
        <v>1</v>
      </c>
      <c r="N217" s="238" t="s">
        <v>42</v>
      </c>
      <c r="O217" s="71"/>
      <c r="P217" s="195">
        <f>O217*H217</f>
        <v>0</v>
      </c>
      <c r="Q217" s="195">
        <v>0.13200000000000001</v>
      </c>
      <c r="R217" s="195">
        <f>Q217*H217</f>
        <v>57.154680000000006</v>
      </c>
      <c r="S217" s="195">
        <v>0</v>
      </c>
      <c r="T217" s="196">
        <f>S217*H217</f>
        <v>0</v>
      </c>
      <c r="U217" s="34"/>
      <c r="V217" s="34"/>
      <c r="W217" s="34"/>
      <c r="X217" s="34"/>
      <c r="Y217" s="34"/>
      <c r="Z217" s="34"/>
      <c r="AA217" s="34"/>
      <c r="AB217" s="34"/>
      <c r="AC217" s="34"/>
      <c r="AD217" s="34"/>
      <c r="AE217" s="34"/>
      <c r="AR217" s="197" t="s">
        <v>199</v>
      </c>
      <c r="AT217" s="197" t="s">
        <v>156</v>
      </c>
      <c r="AU217" s="197" t="s">
        <v>87</v>
      </c>
      <c r="AY217" s="17" t="s">
        <v>149</v>
      </c>
      <c r="BE217" s="198">
        <f>IF(N217="základní",J217,0)</f>
        <v>0</v>
      </c>
      <c r="BF217" s="198">
        <f>IF(N217="snížená",J217,0)</f>
        <v>0</v>
      </c>
      <c r="BG217" s="198">
        <f>IF(N217="zákl. přenesená",J217,0)</f>
        <v>0</v>
      </c>
      <c r="BH217" s="198">
        <f>IF(N217="sníž. přenesená",J217,0)</f>
        <v>0</v>
      </c>
      <c r="BI217" s="198">
        <f>IF(N217="nulová",J217,0)</f>
        <v>0</v>
      </c>
      <c r="BJ217" s="17" t="s">
        <v>85</v>
      </c>
      <c r="BK217" s="198">
        <f>ROUND(I217*H217,2)</f>
        <v>0</v>
      </c>
      <c r="BL217" s="17" t="s">
        <v>148</v>
      </c>
      <c r="BM217" s="197" t="s">
        <v>1258</v>
      </c>
    </row>
    <row r="218" spans="1:65" s="13" customFormat="1" ht="11.25">
      <c r="B218" s="206"/>
      <c r="C218" s="207"/>
      <c r="D218" s="199" t="s">
        <v>175</v>
      </c>
      <c r="E218" s="207"/>
      <c r="F218" s="209" t="s">
        <v>1259</v>
      </c>
      <c r="G218" s="207"/>
      <c r="H218" s="210">
        <v>432.99</v>
      </c>
      <c r="I218" s="211"/>
      <c r="J218" s="207"/>
      <c r="K218" s="207"/>
      <c r="L218" s="212"/>
      <c r="M218" s="213"/>
      <c r="N218" s="214"/>
      <c r="O218" s="214"/>
      <c r="P218" s="214"/>
      <c r="Q218" s="214"/>
      <c r="R218" s="214"/>
      <c r="S218" s="214"/>
      <c r="T218" s="215"/>
      <c r="AT218" s="216" t="s">
        <v>175</v>
      </c>
      <c r="AU218" s="216" t="s">
        <v>87</v>
      </c>
      <c r="AV218" s="13" t="s">
        <v>87</v>
      </c>
      <c r="AW218" s="13" t="s">
        <v>4</v>
      </c>
      <c r="AX218" s="13" t="s">
        <v>85</v>
      </c>
      <c r="AY218" s="216" t="s">
        <v>149</v>
      </c>
    </row>
    <row r="219" spans="1:65" s="2" customFormat="1" ht="33" customHeight="1">
      <c r="A219" s="34"/>
      <c r="B219" s="35"/>
      <c r="C219" s="185" t="s">
        <v>340</v>
      </c>
      <c r="D219" s="185" t="s">
        <v>150</v>
      </c>
      <c r="E219" s="186" t="s">
        <v>1260</v>
      </c>
      <c r="F219" s="187" t="s">
        <v>1261</v>
      </c>
      <c r="G219" s="188" t="s">
        <v>202</v>
      </c>
      <c r="H219" s="189">
        <v>178</v>
      </c>
      <c r="I219" s="190"/>
      <c r="J219" s="191">
        <f>ROUND(I219*H219,2)</f>
        <v>0</v>
      </c>
      <c r="K219" s="192"/>
      <c r="L219" s="39"/>
      <c r="M219" s="193" t="s">
        <v>1</v>
      </c>
      <c r="N219" s="194" t="s">
        <v>42</v>
      </c>
      <c r="O219" s="71"/>
      <c r="P219" s="195">
        <f>O219*H219</f>
        <v>0</v>
      </c>
      <c r="Q219" s="195">
        <v>0.1295</v>
      </c>
      <c r="R219" s="195">
        <f>Q219*H219</f>
        <v>23.051000000000002</v>
      </c>
      <c r="S219" s="195">
        <v>0</v>
      </c>
      <c r="T219" s="196">
        <f>S219*H219</f>
        <v>0</v>
      </c>
      <c r="U219" s="34"/>
      <c r="V219" s="34"/>
      <c r="W219" s="34"/>
      <c r="X219" s="34"/>
      <c r="Y219" s="34"/>
      <c r="Z219" s="34"/>
      <c r="AA219" s="34"/>
      <c r="AB219" s="34"/>
      <c r="AC219" s="34"/>
      <c r="AD219" s="34"/>
      <c r="AE219" s="34"/>
      <c r="AR219" s="197" t="s">
        <v>148</v>
      </c>
      <c r="AT219" s="197" t="s">
        <v>150</v>
      </c>
      <c r="AU219" s="197" t="s">
        <v>87</v>
      </c>
      <c r="AY219" s="17" t="s">
        <v>149</v>
      </c>
      <c r="BE219" s="198">
        <f>IF(N219="základní",J219,0)</f>
        <v>0</v>
      </c>
      <c r="BF219" s="198">
        <f>IF(N219="snížená",J219,0)</f>
        <v>0</v>
      </c>
      <c r="BG219" s="198">
        <f>IF(N219="zákl. přenesená",J219,0)</f>
        <v>0</v>
      </c>
      <c r="BH219" s="198">
        <f>IF(N219="sníž. přenesená",J219,0)</f>
        <v>0</v>
      </c>
      <c r="BI219" s="198">
        <f>IF(N219="nulová",J219,0)</f>
        <v>0</v>
      </c>
      <c r="BJ219" s="17" t="s">
        <v>85</v>
      </c>
      <c r="BK219" s="198">
        <f>ROUND(I219*H219,2)</f>
        <v>0</v>
      </c>
      <c r="BL219" s="17" t="s">
        <v>148</v>
      </c>
      <c r="BM219" s="197" t="s">
        <v>1262</v>
      </c>
    </row>
    <row r="220" spans="1:65" s="13" customFormat="1" ht="11.25">
      <c r="B220" s="206"/>
      <c r="C220" s="207"/>
      <c r="D220" s="199" t="s">
        <v>175</v>
      </c>
      <c r="E220" s="208" t="s">
        <v>1</v>
      </c>
      <c r="F220" s="209" t="s">
        <v>1263</v>
      </c>
      <c r="G220" s="207"/>
      <c r="H220" s="210">
        <v>53</v>
      </c>
      <c r="I220" s="211"/>
      <c r="J220" s="207"/>
      <c r="K220" s="207"/>
      <c r="L220" s="212"/>
      <c r="M220" s="213"/>
      <c r="N220" s="214"/>
      <c r="O220" s="214"/>
      <c r="P220" s="214"/>
      <c r="Q220" s="214"/>
      <c r="R220" s="214"/>
      <c r="S220" s="214"/>
      <c r="T220" s="215"/>
      <c r="AT220" s="216" t="s">
        <v>175</v>
      </c>
      <c r="AU220" s="216" t="s">
        <v>87</v>
      </c>
      <c r="AV220" s="13" t="s">
        <v>87</v>
      </c>
      <c r="AW220" s="13" t="s">
        <v>34</v>
      </c>
      <c r="AX220" s="13" t="s">
        <v>77</v>
      </c>
      <c r="AY220" s="216" t="s">
        <v>149</v>
      </c>
    </row>
    <row r="221" spans="1:65" s="13" customFormat="1" ht="11.25">
      <c r="B221" s="206"/>
      <c r="C221" s="207"/>
      <c r="D221" s="199" t="s">
        <v>175</v>
      </c>
      <c r="E221" s="208" t="s">
        <v>1</v>
      </c>
      <c r="F221" s="209" t="s">
        <v>1264</v>
      </c>
      <c r="G221" s="207"/>
      <c r="H221" s="210">
        <v>45.5</v>
      </c>
      <c r="I221" s="211"/>
      <c r="J221" s="207"/>
      <c r="K221" s="207"/>
      <c r="L221" s="212"/>
      <c r="M221" s="213"/>
      <c r="N221" s="214"/>
      <c r="O221" s="214"/>
      <c r="P221" s="214"/>
      <c r="Q221" s="214"/>
      <c r="R221" s="214"/>
      <c r="S221" s="214"/>
      <c r="T221" s="215"/>
      <c r="AT221" s="216" t="s">
        <v>175</v>
      </c>
      <c r="AU221" s="216" t="s">
        <v>87</v>
      </c>
      <c r="AV221" s="13" t="s">
        <v>87</v>
      </c>
      <c r="AW221" s="13" t="s">
        <v>34</v>
      </c>
      <c r="AX221" s="13" t="s">
        <v>77</v>
      </c>
      <c r="AY221" s="216" t="s">
        <v>149</v>
      </c>
    </row>
    <row r="222" spans="1:65" s="13" customFormat="1" ht="11.25">
      <c r="B222" s="206"/>
      <c r="C222" s="207"/>
      <c r="D222" s="199" t="s">
        <v>175</v>
      </c>
      <c r="E222" s="208" t="s">
        <v>1</v>
      </c>
      <c r="F222" s="209" t="s">
        <v>1265</v>
      </c>
      <c r="G222" s="207"/>
      <c r="H222" s="210">
        <v>16</v>
      </c>
      <c r="I222" s="211"/>
      <c r="J222" s="207"/>
      <c r="K222" s="207"/>
      <c r="L222" s="212"/>
      <c r="M222" s="213"/>
      <c r="N222" s="214"/>
      <c r="O222" s="214"/>
      <c r="P222" s="214"/>
      <c r="Q222" s="214"/>
      <c r="R222" s="214"/>
      <c r="S222" s="214"/>
      <c r="T222" s="215"/>
      <c r="AT222" s="216" t="s">
        <v>175</v>
      </c>
      <c r="AU222" s="216" t="s">
        <v>87</v>
      </c>
      <c r="AV222" s="13" t="s">
        <v>87</v>
      </c>
      <c r="AW222" s="13" t="s">
        <v>34</v>
      </c>
      <c r="AX222" s="13" t="s">
        <v>77</v>
      </c>
      <c r="AY222" s="216" t="s">
        <v>149</v>
      </c>
    </row>
    <row r="223" spans="1:65" s="13" customFormat="1" ht="11.25">
      <c r="B223" s="206"/>
      <c r="C223" s="207"/>
      <c r="D223" s="199" t="s">
        <v>175</v>
      </c>
      <c r="E223" s="208" t="s">
        <v>1</v>
      </c>
      <c r="F223" s="209" t="s">
        <v>1266</v>
      </c>
      <c r="G223" s="207"/>
      <c r="H223" s="210">
        <v>9</v>
      </c>
      <c r="I223" s="211"/>
      <c r="J223" s="207"/>
      <c r="K223" s="207"/>
      <c r="L223" s="212"/>
      <c r="M223" s="213"/>
      <c r="N223" s="214"/>
      <c r="O223" s="214"/>
      <c r="P223" s="214"/>
      <c r="Q223" s="214"/>
      <c r="R223" s="214"/>
      <c r="S223" s="214"/>
      <c r="T223" s="215"/>
      <c r="AT223" s="216" t="s">
        <v>175</v>
      </c>
      <c r="AU223" s="216" t="s">
        <v>87</v>
      </c>
      <c r="AV223" s="13" t="s">
        <v>87</v>
      </c>
      <c r="AW223" s="13" t="s">
        <v>34</v>
      </c>
      <c r="AX223" s="13" t="s">
        <v>77</v>
      </c>
      <c r="AY223" s="216" t="s">
        <v>149</v>
      </c>
    </row>
    <row r="224" spans="1:65" s="13" customFormat="1" ht="11.25">
      <c r="B224" s="206"/>
      <c r="C224" s="207"/>
      <c r="D224" s="199" t="s">
        <v>175</v>
      </c>
      <c r="E224" s="208" t="s">
        <v>1</v>
      </c>
      <c r="F224" s="209" t="s">
        <v>1267</v>
      </c>
      <c r="G224" s="207"/>
      <c r="H224" s="210">
        <v>54.5</v>
      </c>
      <c r="I224" s="211"/>
      <c r="J224" s="207"/>
      <c r="K224" s="207"/>
      <c r="L224" s="212"/>
      <c r="M224" s="213"/>
      <c r="N224" s="214"/>
      <c r="O224" s="214"/>
      <c r="P224" s="214"/>
      <c r="Q224" s="214"/>
      <c r="R224" s="214"/>
      <c r="S224" s="214"/>
      <c r="T224" s="215"/>
      <c r="AT224" s="216" t="s">
        <v>175</v>
      </c>
      <c r="AU224" s="216" t="s">
        <v>87</v>
      </c>
      <c r="AV224" s="13" t="s">
        <v>87</v>
      </c>
      <c r="AW224" s="13" t="s">
        <v>34</v>
      </c>
      <c r="AX224" s="13" t="s">
        <v>77</v>
      </c>
      <c r="AY224" s="216" t="s">
        <v>149</v>
      </c>
    </row>
    <row r="225" spans="1:65" s="14" customFormat="1" ht="11.25">
      <c r="B225" s="217"/>
      <c r="C225" s="218"/>
      <c r="D225" s="199" t="s">
        <v>175</v>
      </c>
      <c r="E225" s="219" t="s">
        <v>1</v>
      </c>
      <c r="F225" s="220" t="s">
        <v>221</v>
      </c>
      <c r="G225" s="218"/>
      <c r="H225" s="221">
        <v>178</v>
      </c>
      <c r="I225" s="222"/>
      <c r="J225" s="218"/>
      <c r="K225" s="218"/>
      <c r="L225" s="223"/>
      <c r="M225" s="224"/>
      <c r="N225" s="225"/>
      <c r="O225" s="225"/>
      <c r="P225" s="225"/>
      <c r="Q225" s="225"/>
      <c r="R225" s="225"/>
      <c r="S225" s="225"/>
      <c r="T225" s="226"/>
      <c r="AT225" s="227" t="s">
        <v>175</v>
      </c>
      <c r="AU225" s="227" t="s">
        <v>87</v>
      </c>
      <c r="AV225" s="14" t="s">
        <v>148</v>
      </c>
      <c r="AW225" s="14" t="s">
        <v>34</v>
      </c>
      <c r="AX225" s="14" t="s">
        <v>85</v>
      </c>
      <c r="AY225" s="227" t="s">
        <v>149</v>
      </c>
    </row>
    <row r="226" spans="1:65" s="2" customFormat="1" ht="16.5" customHeight="1">
      <c r="A226" s="34"/>
      <c r="B226" s="35"/>
      <c r="C226" s="228" t="s">
        <v>346</v>
      </c>
      <c r="D226" s="228" t="s">
        <v>156</v>
      </c>
      <c r="E226" s="229" t="s">
        <v>1268</v>
      </c>
      <c r="F226" s="230" t="s">
        <v>1269</v>
      </c>
      <c r="G226" s="231" t="s">
        <v>202</v>
      </c>
      <c r="H226" s="232">
        <v>181.56</v>
      </c>
      <c r="I226" s="233"/>
      <c r="J226" s="234">
        <f>ROUND(I226*H226,2)</f>
        <v>0</v>
      </c>
      <c r="K226" s="235"/>
      <c r="L226" s="236"/>
      <c r="M226" s="237" t="s">
        <v>1</v>
      </c>
      <c r="N226" s="238" t="s">
        <v>42</v>
      </c>
      <c r="O226" s="71"/>
      <c r="P226" s="195">
        <f>O226*H226</f>
        <v>0</v>
      </c>
      <c r="Q226" s="195">
        <v>5.8000000000000003E-2</v>
      </c>
      <c r="R226" s="195">
        <f>Q226*H226</f>
        <v>10.530480000000001</v>
      </c>
      <c r="S226" s="195">
        <v>0</v>
      </c>
      <c r="T226" s="196">
        <f>S226*H226</f>
        <v>0</v>
      </c>
      <c r="U226" s="34"/>
      <c r="V226" s="34"/>
      <c r="W226" s="34"/>
      <c r="X226" s="34"/>
      <c r="Y226" s="34"/>
      <c r="Z226" s="34"/>
      <c r="AA226" s="34"/>
      <c r="AB226" s="34"/>
      <c r="AC226" s="34"/>
      <c r="AD226" s="34"/>
      <c r="AE226" s="34"/>
      <c r="AR226" s="197" t="s">
        <v>199</v>
      </c>
      <c r="AT226" s="197" t="s">
        <v>156</v>
      </c>
      <c r="AU226" s="197" t="s">
        <v>87</v>
      </c>
      <c r="AY226" s="17" t="s">
        <v>149</v>
      </c>
      <c r="BE226" s="198">
        <f>IF(N226="základní",J226,0)</f>
        <v>0</v>
      </c>
      <c r="BF226" s="198">
        <f>IF(N226="snížená",J226,0)</f>
        <v>0</v>
      </c>
      <c r="BG226" s="198">
        <f>IF(N226="zákl. přenesená",J226,0)</f>
        <v>0</v>
      </c>
      <c r="BH226" s="198">
        <f>IF(N226="sníž. přenesená",J226,0)</f>
        <v>0</v>
      </c>
      <c r="BI226" s="198">
        <f>IF(N226="nulová",J226,0)</f>
        <v>0</v>
      </c>
      <c r="BJ226" s="17" t="s">
        <v>85</v>
      </c>
      <c r="BK226" s="198">
        <f>ROUND(I226*H226,2)</f>
        <v>0</v>
      </c>
      <c r="BL226" s="17" t="s">
        <v>148</v>
      </c>
      <c r="BM226" s="197" t="s">
        <v>1270</v>
      </c>
    </row>
    <row r="227" spans="1:65" s="13" customFormat="1" ht="11.25">
      <c r="B227" s="206"/>
      <c r="C227" s="207"/>
      <c r="D227" s="199" t="s">
        <v>175</v>
      </c>
      <c r="E227" s="207"/>
      <c r="F227" s="209" t="s">
        <v>1271</v>
      </c>
      <c r="G227" s="207"/>
      <c r="H227" s="210">
        <v>181.56</v>
      </c>
      <c r="I227" s="211"/>
      <c r="J227" s="207"/>
      <c r="K227" s="207"/>
      <c r="L227" s="212"/>
      <c r="M227" s="213"/>
      <c r="N227" s="214"/>
      <c r="O227" s="214"/>
      <c r="P227" s="214"/>
      <c r="Q227" s="214"/>
      <c r="R227" s="214"/>
      <c r="S227" s="214"/>
      <c r="T227" s="215"/>
      <c r="AT227" s="216" t="s">
        <v>175</v>
      </c>
      <c r="AU227" s="216" t="s">
        <v>87</v>
      </c>
      <c r="AV227" s="13" t="s">
        <v>87</v>
      </c>
      <c r="AW227" s="13" t="s">
        <v>4</v>
      </c>
      <c r="AX227" s="13" t="s">
        <v>85</v>
      </c>
      <c r="AY227" s="216" t="s">
        <v>149</v>
      </c>
    </row>
    <row r="228" spans="1:65" s="12" customFormat="1" ht="22.9" customHeight="1">
      <c r="B228" s="171"/>
      <c r="C228" s="172"/>
      <c r="D228" s="173" t="s">
        <v>76</v>
      </c>
      <c r="E228" s="204" t="s">
        <v>189</v>
      </c>
      <c r="F228" s="204" t="s">
        <v>621</v>
      </c>
      <c r="G228" s="172"/>
      <c r="H228" s="172"/>
      <c r="I228" s="175"/>
      <c r="J228" s="205">
        <f>BK228</f>
        <v>0</v>
      </c>
      <c r="K228" s="172"/>
      <c r="L228" s="177"/>
      <c r="M228" s="178"/>
      <c r="N228" s="179"/>
      <c r="O228" s="179"/>
      <c r="P228" s="180">
        <f>P229</f>
        <v>0</v>
      </c>
      <c r="Q228" s="179"/>
      <c r="R228" s="180">
        <f>R229</f>
        <v>0</v>
      </c>
      <c r="S228" s="179"/>
      <c r="T228" s="181">
        <f>T229</f>
        <v>0</v>
      </c>
      <c r="AR228" s="182" t="s">
        <v>85</v>
      </c>
      <c r="AT228" s="183" t="s">
        <v>76</v>
      </c>
      <c r="AU228" s="183" t="s">
        <v>85</v>
      </c>
      <c r="AY228" s="182" t="s">
        <v>149</v>
      </c>
      <c r="BK228" s="184">
        <f>BK229</f>
        <v>0</v>
      </c>
    </row>
    <row r="229" spans="1:65" s="2" customFormat="1" ht="44.25" customHeight="1">
      <c r="A229" s="34"/>
      <c r="B229" s="35"/>
      <c r="C229" s="185" t="s">
        <v>351</v>
      </c>
      <c r="D229" s="185" t="s">
        <v>150</v>
      </c>
      <c r="E229" s="186" t="s">
        <v>685</v>
      </c>
      <c r="F229" s="187" t="s">
        <v>1272</v>
      </c>
      <c r="G229" s="188" t="s">
        <v>163</v>
      </c>
      <c r="H229" s="189">
        <v>2</v>
      </c>
      <c r="I229" s="190"/>
      <c r="J229" s="191">
        <f>ROUND(I229*H229,2)</f>
        <v>0</v>
      </c>
      <c r="K229" s="192"/>
      <c r="L229" s="39"/>
      <c r="M229" s="193" t="s">
        <v>1</v>
      </c>
      <c r="N229" s="194" t="s">
        <v>42</v>
      </c>
      <c r="O229" s="71"/>
      <c r="P229" s="195">
        <f>O229*H229</f>
        <v>0</v>
      </c>
      <c r="Q229" s="195">
        <v>0</v>
      </c>
      <c r="R229" s="195">
        <f>Q229*H229</f>
        <v>0</v>
      </c>
      <c r="S229" s="195">
        <v>0</v>
      </c>
      <c r="T229" s="196">
        <f>S229*H229</f>
        <v>0</v>
      </c>
      <c r="U229" s="34"/>
      <c r="V229" s="34"/>
      <c r="W229" s="34"/>
      <c r="X229" s="34"/>
      <c r="Y229" s="34"/>
      <c r="Z229" s="34"/>
      <c r="AA229" s="34"/>
      <c r="AB229" s="34"/>
      <c r="AC229" s="34"/>
      <c r="AD229" s="34"/>
      <c r="AE229" s="34"/>
      <c r="AR229" s="197" t="s">
        <v>148</v>
      </c>
      <c r="AT229" s="197" t="s">
        <v>150</v>
      </c>
      <c r="AU229" s="197" t="s">
        <v>87</v>
      </c>
      <c r="AY229" s="17" t="s">
        <v>149</v>
      </c>
      <c r="BE229" s="198">
        <f>IF(N229="základní",J229,0)</f>
        <v>0</v>
      </c>
      <c r="BF229" s="198">
        <f>IF(N229="snížená",J229,0)</f>
        <v>0</v>
      </c>
      <c r="BG229" s="198">
        <f>IF(N229="zákl. přenesená",J229,0)</f>
        <v>0</v>
      </c>
      <c r="BH229" s="198">
        <f>IF(N229="sníž. přenesená",J229,0)</f>
        <v>0</v>
      </c>
      <c r="BI229" s="198">
        <f>IF(N229="nulová",J229,0)</f>
        <v>0</v>
      </c>
      <c r="BJ229" s="17" t="s">
        <v>85</v>
      </c>
      <c r="BK229" s="198">
        <f>ROUND(I229*H229,2)</f>
        <v>0</v>
      </c>
      <c r="BL229" s="17" t="s">
        <v>148</v>
      </c>
      <c r="BM229" s="197" t="s">
        <v>1273</v>
      </c>
    </row>
    <row r="230" spans="1:65" s="12" customFormat="1" ht="22.9" customHeight="1">
      <c r="B230" s="171"/>
      <c r="C230" s="172"/>
      <c r="D230" s="173" t="s">
        <v>76</v>
      </c>
      <c r="E230" s="204" t="s">
        <v>199</v>
      </c>
      <c r="F230" s="204" t="s">
        <v>692</v>
      </c>
      <c r="G230" s="172"/>
      <c r="H230" s="172"/>
      <c r="I230" s="175"/>
      <c r="J230" s="205">
        <f>BK230</f>
        <v>0</v>
      </c>
      <c r="K230" s="172"/>
      <c r="L230" s="177"/>
      <c r="M230" s="178"/>
      <c r="N230" s="179"/>
      <c r="O230" s="179"/>
      <c r="P230" s="180">
        <f>SUM(P231:P251)</f>
        <v>0</v>
      </c>
      <c r="Q230" s="179"/>
      <c r="R230" s="180">
        <f>SUM(R231:R251)</f>
        <v>7.6453100000000003</v>
      </c>
      <c r="S230" s="179"/>
      <c r="T230" s="181">
        <f>SUM(T231:T251)</f>
        <v>1.4000000000000001</v>
      </c>
      <c r="AR230" s="182" t="s">
        <v>85</v>
      </c>
      <c r="AT230" s="183" t="s">
        <v>76</v>
      </c>
      <c r="AU230" s="183" t="s">
        <v>85</v>
      </c>
      <c r="AY230" s="182" t="s">
        <v>149</v>
      </c>
      <c r="BK230" s="184">
        <f>SUM(BK231:BK251)</f>
        <v>0</v>
      </c>
    </row>
    <row r="231" spans="1:65" s="2" customFormat="1" ht="33" customHeight="1">
      <c r="A231" s="34"/>
      <c r="B231" s="35"/>
      <c r="C231" s="185" t="s">
        <v>355</v>
      </c>
      <c r="D231" s="185" t="s">
        <v>150</v>
      </c>
      <c r="E231" s="186" t="s">
        <v>1274</v>
      </c>
      <c r="F231" s="187" t="s">
        <v>1275</v>
      </c>
      <c r="G231" s="188" t="s">
        <v>202</v>
      </c>
      <c r="H231" s="189">
        <v>140</v>
      </c>
      <c r="I231" s="190"/>
      <c r="J231" s="191">
        <f>ROUND(I231*H231,2)</f>
        <v>0</v>
      </c>
      <c r="K231" s="192"/>
      <c r="L231" s="39"/>
      <c r="M231" s="193" t="s">
        <v>1</v>
      </c>
      <c r="N231" s="194" t="s">
        <v>42</v>
      </c>
      <c r="O231" s="71"/>
      <c r="P231" s="195">
        <f>O231*H231</f>
        <v>0</v>
      </c>
      <c r="Q231" s="195">
        <v>0</v>
      </c>
      <c r="R231" s="195">
        <f>Q231*H231</f>
        <v>0</v>
      </c>
      <c r="S231" s="195">
        <v>0</v>
      </c>
      <c r="T231" s="196">
        <f>S231*H231</f>
        <v>0</v>
      </c>
      <c r="U231" s="34"/>
      <c r="V231" s="34"/>
      <c r="W231" s="34"/>
      <c r="X231" s="34"/>
      <c r="Y231" s="34"/>
      <c r="Z231" s="34"/>
      <c r="AA231" s="34"/>
      <c r="AB231" s="34"/>
      <c r="AC231" s="34"/>
      <c r="AD231" s="34"/>
      <c r="AE231" s="34"/>
      <c r="AR231" s="197" t="s">
        <v>148</v>
      </c>
      <c r="AT231" s="197" t="s">
        <v>150</v>
      </c>
      <c r="AU231" s="197" t="s">
        <v>87</v>
      </c>
      <c r="AY231" s="17" t="s">
        <v>149</v>
      </c>
      <c r="BE231" s="198">
        <f>IF(N231="základní",J231,0)</f>
        <v>0</v>
      </c>
      <c r="BF231" s="198">
        <f>IF(N231="snížená",J231,0)</f>
        <v>0</v>
      </c>
      <c r="BG231" s="198">
        <f>IF(N231="zákl. přenesená",J231,0)</f>
        <v>0</v>
      </c>
      <c r="BH231" s="198">
        <f>IF(N231="sníž. přenesená",J231,0)</f>
        <v>0</v>
      </c>
      <c r="BI231" s="198">
        <f>IF(N231="nulová",J231,0)</f>
        <v>0</v>
      </c>
      <c r="BJ231" s="17" t="s">
        <v>85</v>
      </c>
      <c r="BK231" s="198">
        <f>ROUND(I231*H231,2)</f>
        <v>0</v>
      </c>
      <c r="BL231" s="17" t="s">
        <v>148</v>
      </c>
      <c r="BM231" s="197" t="s">
        <v>1276</v>
      </c>
    </row>
    <row r="232" spans="1:65" s="2" customFormat="1" ht="97.5">
      <c r="A232" s="34"/>
      <c r="B232" s="35"/>
      <c r="C232" s="36"/>
      <c r="D232" s="199" t="s">
        <v>154</v>
      </c>
      <c r="E232" s="36"/>
      <c r="F232" s="200" t="s">
        <v>1277</v>
      </c>
      <c r="G232" s="36"/>
      <c r="H232" s="36"/>
      <c r="I232" s="201"/>
      <c r="J232" s="36"/>
      <c r="K232" s="36"/>
      <c r="L232" s="39"/>
      <c r="M232" s="202"/>
      <c r="N232" s="203"/>
      <c r="O232" s="71"/>
      <c r="P232" s="71"/>
      <c r="Q232" s="71"/>
      <c r="R232" s="71"/>
      <c r="S232" s="71"/>
      <c r="T232" s="72"/>
      <c r="U232" s="34"/>
      <c r="V232" s="34"/>
      <c r="W232" s="34"/>
      <c r="X232" s="34"/>
      <c r="Y232" s="34"/>
      <c r="Z232" s="34"/>
      <c r="AA232" s="34"/>
      <c r="AB232" s="34"/>
      <c r="AC232" s="34"/>
      <c r="AD232" s="34"/>
      <c r="AE232" s="34"/>
      <c r="AT232" s="17" t="s">
        <v>154</v>
      </c>
      <c r="AU232" s="17" t="s">
        <v>87</v>
      </c>
    </row>
    <row r="233" spans="1:65" s="13" customFormat="1" ht="11.25">
      <c r="B233" s="206"/>
      <c r="C233" s="207"/>
      <c r="D233" s="199" t="s">
        <v>175</v>
      </c>
      <c r="E233" s="208" t="s">
        <v>1</v>
      </c>
      <c r="F233" s="209" t="s">
        <v>1278</v>
      </c>
      <c r="G233" s="207"/>
      <c r="H233" s="210">
        <v>140</v>
      </c>
      <c r="I233" s="211"/>
      <c r="J233" s="207"/>
      <c r="K233" s="207"/>
      <c r="L233" s="212"/>
      <c r="M233" s="213"/>
      <c r="N233" s="214"/>
      <c r="O233" s="214"/>
      <c r="P233" s="214"/>
      <c r="Q233" s="214"/>
      <c r="R233" s="214"/>
      <c r="S233" s="214"/>
      <c r="T233" s="215"/>
      <c r="AT233" s="216" t="s">
        <v>175</v>
      </c>
      <c r="AU233" s="216" t="s">
        <v>87</v>
      </c>
      <c r="AV233" s="13" t="s">
        <v>87</v>
      </c>
      <c r="AW233" s="13" t="s">
        <v>34</v>
      </c>
      <c r="AX233" s="13" t="s">
        <v>85</v>
      </c>
      <c r="AY233" s="216" t="s">
        <v>149</v>
      </c>
    </row>
    <row r="234" spans="1:65" s="2" customFormat="1" ht="33" customHeight="1">
      <c r="A234" s="34"/>
      <c r="B234" s="35"/>
      <c r="C234" s="185" t="s">
        <v>362</v>
      </c>
      <c r="D234" s="185" t="s">
        <v>150</v>
      </c>
      <c r="E234" s="186" t="s">
        <v>1279</v>
      </c>
      <c r="F234" s="187" t="s">
        <v>1280</v>
      </c>
      <c r="G234" s="188" t="s">
        <v>202</v>
      </c>
      <c r="H234" s="189">
        <v>70</v>
      </c>
      <c r="I234" s="190"/>
      <c r="J234" s="191">
        <f>ROUND(I234*H234,2)</f>
        <v>0</v>
      </c>
      <c r="K234" s="192"/>
      <c r="L234" s="39"/>
      <c r="M234" s="193" t="s">
        <v>1</v>
      </c>
      <c r="N234" s="194" t="s">
        <v>42</v>
      </c>
      <c r="O234" s="71"/>
      <c r="P234" s="195">
        <f>O234*H234</f>
        <v>0</v>
      </c>
      <c r="Q234" s="195">
        <v>0</v>
      </c>
      <c r="R234" s="195">
        <f>Q234*H234</f>
        <v>0</v>
      </c>
      <c r="S234" s="195">
        <v>0</v>
      </c>
      <c r="T234" s="196">
        <f>S234*H234</f>
        <v>0</v>
      </c>
      <c r="U234" s="34"/>
      <c r="V234" s="34"/>
      <c r="W234" s="34"/>
      <c r="X234" s="34"/>
      <c r="Y234" s="34"/>
      <c r="Z234" s="34"/>
      <c r="AA234" s="34"/>
      <c r="AB234" s="34"/>
      <c r="AC234" s="34"/>
      <c r="AD234" s="34"/>
      <c r="AE234" s="34"/>
      <c r="AR234" s="197" t="s">
        <v>148</v>
      </c>
      <c r="AT234" s="197" t="s">
        <v>150</v>
      </c>
      <c r="AU234" s="197" t="s">
        <v>87</v>
      </c>
      <c r="AY234" s="17" t="s">
        <v>149</v>
      </c>
      <c r="BE234" s="198">
        <f>IF(N234="základní",J234,0)</f>
        <v>0</v>
      </c>
      <c r="BF234" s="198">
        <f>IF(N234="snížená",J234,0)</f>
        <v>0</v>
      </c>
      <c r="BG234" s="198">
        <f>IF(N234="zákl. přenesená",J234,0)</f>
        <v>0</v>
      </c>
      <c r="BH234" s="198">
        <f>IF(N234="sníž. přenesená",J234,0)</f>
        <v>0</v>
      </c>
      <c r="BI234" s="198">
        <f>IF(N234="nulová",J234,0)</f>
        <v>0</v>
      </c>
      <c r="BJ234" s="17" t="s">
        <v>85</v>
      </c>
      <c r="BK234" s="198">
        <f>ROUND(I234*H234,2)</f>
        <v>0</v>
      </c>
      <c r="BL234" s="17" t="s">
        <v>148</v>
      </c>
      <c r="BM234" s="197" t="s">
        <v>1281</v>
      </c>
    </row>
    <row r="235" spans="1:65" s="2" customFormat="1" ht="126.75">
      <c r="A235" s="34"/>
      <c r="B235" s="35"/>
      <c r="C235" s="36"/>
      <c r="D235" s="199" t="s">
        <v>154</v>
      </c>
      <c r="E235" s="36"/>
      <c r="F235" s="200" t="s">
        <v>1282</v>
      </c>
      <c r="G235" s="36"/>
      <c r="H235" s="36"/>
      <c r="I235" s="201"/>
      <c r="J235" s="36"/>
      <c r="K235" s="36"/>
      <c r="L235" s="39"/>
      <c r="M235" s="202"/>
      <c r="N235" s="203"/>
      <c r="O235" s="71"/>
      <c r="P235" s="71"/>
      <c r="Q235" s="71"/>
      <c r="R235" s="71"/>
      <c r="S235" s="71"/>
      <c r="T235" s="72"/>
      <c r="U235" s="34"/>
      <c r="V235" s="34"/>
      <c r="W235" s="34"/>
      <c r="X235" s="34"/>
      <c r="Y235" s="34"/>
      <c r="Z235" s="34"/>
      <c r="AA235" s="34"/>
      <c r="AB235" s="34"/>
      <c r="AC235" s="34"/>
      <c r="AD235" s="34"/>
      <c r="AE235" s="34"/>
      <c r="AT235" s="17" t="s">
        <v>154</v>
      </c>
      <c r="AU235" s="17" t="s">
        <v>87</v>
      </c>
    </row>
    <row r="236" spans="1:65" s="13" customFormat="1" ht="11.25">
      <c r="B236" s="206"/>
      <c r="C236" s="207"/>
      <c r="D236" s="199" t="s">
        <v>175</v>
      </c>
      <c r="E236" s="208" t="s">
        <v>1</v>
      </c>
      <c r="F236" s="209" t="s">
        <v>1283</v>
      </c>
      <c r="G236" s="207"/>
      <c r="H236" s="210">
        <v>70</v>
      </c>
      <c r="I236" s="211"/>
      <c r="J236" s="207"/>
      <c r="K236" s="207"/>
      <c r="L236" s="212"/>
      <c r="M236" s="213"/>
      <c r="N236" s="214"/>
      <c r="O236" s="214"/>
      <c r="P236" s="214"/>
      <c r="Q236" s="214"/>
      <c r="R236" s="214"/>
      <c r="S236" s="214"/>
      <c r="T236" s="215"/>
      <c r="AT236" s="216" t="s">
        <v>175</v>
      </c>
      <c r="AU236" s="216" t="s">
        <v>87</v>
      </c>
      <c r="AV236" s="13" t="s">
        <v>87</v>
      </c>
      <c r="AW236" s="13" t="s">
        <v>34</v>
      </c>
      <c r="AX236" s="13" t="s">
        <v>85</v>
      </c>
      <c r="AY236" s="216" t="s">
        <v>149</v>
      </c>
    </row>
    <row r="237" spans="1:65" s="2" customFormat="1" ht="55.5" customHeight="1">
      <c r="A237" s="34"/>
      <c r="B237" s="35"/>
      <c r="C237" s="185" t="s">
        <v>366</v>
      </c>
      <c r="D237" s="185" t="s">
        <v>150</v>
      </c>
      <c r="E237" s="186" t="s">
        <v>1284</v>
      </c>
      <c r="F237" s="187" t="s">
        <v>1285</v>
      </c>
      <c r="G237" s="188" t="s">
        <v>184</v>
      </c>
      <c r="H237" s="189">
        <v>13</v>
      </c>
      <c r="I237" s="190"/>
      <c r="J237" s="191">
        <f>ROUND(I237*H237,2)</f>
        <v>0</v>
      </c>
      <c r="K237" s="192"/>
      <c r="L237" s="39"/>
      <c r="M237" s="193" t="s">
        <v>1</v>
      </c>
      <c r="N237" s="194" t="s">
        <v>42</v>
      </c>
      <c r="O237" s="71"/>
      <c r="P237" s="195">
        <f>O237*H237</f>
        <v>0</v>
      </c>
      <c r="Q237" s="195">
        <v>3.8649999999999997E-2</v>
      </c>
      <c r="R237" s="195">
        <f>Q237*H237</f>
        <v>0.50244999999999995</v>
      </c>
      <c r="S237" s="195">
        <v>0</v>
      </c>
      <c r="T237" s="196">
        <f>S237*H237</f>
        <v>0</v>
      </c>
      <c r="U237" s="34"/>
      <c r="V237" s="34"/>
      <c r="W237" s="34"/>
      <c r="X237" s="34"/>
      <c r="Y237" s="34"/>
      <c r="Z237" s="34"/>
      <c r="AA237" s="34"/>
      <c r="AB237" s="34"/>
      <c r="AC237" s="34"/>
      <c r="AD237" s="34"/>
      <c r="AE237" s="34"/>
      <c r="AR237" s="197" t="s">
        <v>148</v>
      </c>
      <c r="AT237" s="197" t="s">
        <v>150</v>
      </c>
      <c r="AU237" s="197" t="s">
        <v>87</v>
      </c>
      <c r="AY237" s="17" t="s">
        <v>149</v>
      </c>
      <c r="BE237" s="198">
        <f>IF(N237="základní",J237,0)</f>
        <v>0</v>
      </c>
      <c r="BF237" s="198">
        <f>IF(N237="snížená",J237,0)</f>
        <v>0</v>
      </c>
      <c r="BG237" s="198">
        <f>IF(N237="zákl. přenesená",J237,0)</f>
        <v>0</v>
      </c>
      <c r="BH237" s="198">
        <f>IF(N237="sníž. přenesená",J237,0)</f>
        <v>0</v>
      </c>
      <c r="BI237" s="198">
        <f>IF(N237="nulová",J237,0)</f>
        <v>0</v>
      </c>
      <c r="BJ237" s="17" t="s">
        <v>85</v>
      </c>
      <c r="BK237" s="198">
        <f>ROUND(I237*H237,2)</f>
        <v>0</v>
      </c>
      <c r="BL237" s="17" t="s">
        <v>148</v>
      </c>
      <c r="BM237" s="197" t="s">
        <v>1286</v>
      </c>
    </row>
    <row r="238" spans="1:65" s="13" customFormat="1" ht="11.25">
      <c r="B238" s="206"/>
      <c r="C238" s="207"/>
      <c r="D238" s="199" t="s">
        <v>175</v>
      </c>
      <c r="E238" s="208" t="s">
        <v>1</v>
      </c>
      <c r="F238" s="209" t="s">
        <v>1287</v>
      </c>
      <c r="G238" s="207"/>
      <c r="H238" s="210">
        <v>8</v>
      </c>
      <c r="I238" s="211"/>
      <c r="J238" s="207"/>
      <c r="K238" s="207"/>
      <c r="L238" s="212"/>
      <c r="M238" s="213"/>
      <c r="N238" s="214"/>
      <c r="O238" s="214"/>
      <c r="P238" s="214"/>
      <c r="Q238" s="214"/>
      <c r="R238" s="214"/>
      <c r="S238" s="214"/>
      <c r="T238" s="215"/>
      <c r="AT238" s="216" t="s">
        <v>175</v>
      </c>
      <c r="AU238" s="216" t="s">
        <v>87</v>
      </c>
      <c r="AV238" s="13" t="s">
        <v>87</v>
      </c>
      <c r="AW238" s="13" t="s">
        <v>34</v>
      </c>
      <c r="AX238" s="13" t="s">
        <v>77</v>
      </c>
      <c r="AY238" s="216" t="s">
        <v>149</v>
      </c>
    </row>
    <row r="239" spans="1:65" s="13" customFormat="1" ht="11.25">
      <c r="B239" s="206"/>
      <c r="C239" s="207"/>
      <c r="D239" s="199" t="s">
        <v>175</v>
      </c>
      <c r="E239" s="208" t="s">
        <v>1</v>
      </c>
      <c r="F239" s="209" t="s">
        <v>1288</v>
      </c>
      <c r="G239" s="207"/>
      <c r="H239" s="210">
        <v>5</v>
      </c>
      <c r="I239" s="211"/>
      <c r="J239" s="207"/>
      <c r="K239" s="207"/>
      <c r="L239" s="212"/>
      <c r="M239" s="213"/>
      <c r="N239" s="214"/>
      <c r="O239" s="214"/>
      <c r="P239" s="214"/>
      <c r="Q239" s="214"/>
      <c r="R239" s="214"/>
      <c r="S239" s="214"/>
      <c r="T239" s="215"/>
      <c r="AT239" s="216" t="s">
        <v>175</v>
      </c>
      <c r="AU239" s="216" t="s">
        <v>87</v>
      </c>
      <c r="AV239" s="13" t="s">
        <v>87</v>
      </c>
      <c r="AW239" s="13" t="s">
        <v>34</v>
      </c>
      <c r="AX239" s="13" t="s">
        <v>77</v>
      </c>
      <c r="AY239" s="216" t="s">
        <v>149</v>
      </c>
    </row>
    <row r="240" spans="1:65" s="14" customFormat="1" ht="11.25">
      <c r="B240" s="217"/>
      <c r="C240" s="218"/>
      <c r="D240" s="199" t="s">
        <v>175</v>
      </c>
      <c r="E240" s="219" t="s">
        <v>1</v>
      </c>
      <c r="F240" s="220" t="s">
        <v>221</v>
      </c>
      <c r="G240" s="218"/>
      <c r="H240" s="221">
        <v>13</v>
      </c>
      <c r="I240" s="222"/>
      <c r="J240" s="218"/>
      <c r="K240" s="218"/>
      <c r="L240" s="223"/>
      <c r="M240" s="224"/>
      <c r="N240" s="225"/>
      <c r="O240" s="225"/>
      <c r="P240" s="225"/>
      <c r="Q240" s="225"/>
      <c r="R240" s="225"/>
      <c r="S240" s="225"/>
      <c r="T240" s="226"/>
      <c r="AT240" s="227" t="s">
        <v>175</v>
      </c>
      <c r="AU240" s="227" t="s">
        <v>87</v>
      </c>
      <c r="AV240" s="14" t="s">
        <v>148</v>
      </c>
      <c r="AW240" s="14" t="s">
        <v>34</v>
      </c>
      <c r="AX240" s="14" t="s">
        <v>85</v>
      </c>
      <c r="AY240" s="227" t="s">
        <v>149</v>
      </c>
    </row>
    <row r="241" spans="1:65" s="2" customFormat="1" ht="66.75" customHeight="1">
      <c r="A241" s="34"/>
      <c r="B241" s="35"/>
      <c r="C241" s="185" t="s">
        <v>370</v>
      </c>
      <c r="D241" s="185" t="s">
        <v>150</v>
      </c>
      <c r="E241" s="186" t="s">
        <v>1289</v>
      </c>
      <c r="F241" s="187" t="s">
        <v>1290</v>
      </c>
      <c r="G241" s="188" t="s">
        <v>163</v>
      </c>
      <c r="H241" s="189">
        <v>2</v>
      </c>
      <c r="I241" s="190"/>
      <c r="J241" s="191">
        <f t="shared" ref="J241:J248" si="0">ROUND(I241*H241,2)</f>
        <v>0</v>
      </c>
      <c r="K241" s="192"/>
      <c r="L241" s="39"/>
      <c r="M241" s="193" t="s">
        <v>1</v>
      </c>
      <c r="N241" s="194" t="s">
        <v>42</v>
      </c>
      <c r="O241" s="71"/>
      <c r="P241" s="195">
        <f t="shared" ref="P241:P248" si="1">O241*H241</f>
        <v>0</v>
      </c>
      <c r="Q241" s="195">
        <v>5.0889999999999998E-2</v>
      </c>
      <c r="R241" s="195">
        <f t="shared" ref="R241:R248" si="2">Q241*H241</f>
        <v>0.10178</v>
      </c>
      <c r="S241" s="195">
        <v>0</v>
      </c>
      <c r="T241" s="196">
        <f t="shared" ref="T241:T248" si="3">S241*H241</f>
        <v>0</v>
      </c>
      <c r="U241" s="34"/>
      <c r="V241" s="34"/>
      <c r="W241" s="34"/>
      <c r="X241" s="34"/>
      <c r="Y241" s="34"/>
      <c r="Z241" s="34"/>
      <c r="AA241" s="34"/>
      <c r="AB241" s="34"/>
      <c r="AC241" s="34"/>
      <c r="AD241" s="34"/>
      <c r="AE241" s="34"/>
      <c r="AR241" s="197" t="s">
        <v>152</v>
      </c>
      <c r="AT241" s="197" t="s">
        <v>150</v>
      </c>
      <c r="AU241" s="197" t="s">
        <v>87</v>
      </c>
      <c r="AY241" s="17" t="s">
        <v>149</v>
      </c>
      <c r="BE241" s="198">
        <f t="shared" ref="BE241:BE248" si="4">IF(N241="základní",J241,0)</f>
        <v>0</v>
      </c>
      <c r="BF241" s="198">
        <f t="shared" ref="BF241:BF248" si="5">IF(N241="snížená",J241,0)</f>
        <v>0</v>
      </c>
      <c r="BG241" s="198">
        <f t="shared" ref="BG241:BG248" si="6">IF(N241="zákl. přenesená",J241,0)</f>
        <v>0</v>
      </c>
      <c r="BH241" s="198">
        <f t="shared" ref="BH241:BH248" si="7">IF(N241="sníž. přenesená",J241,0)</f>
        <v>0</v>
      </c>
      <c r="BI241" s="198">
        <f t="shared" ref="BI241:BI248" si="8">IF(N241="nulová",J241,0)</f>
        <v>0</v>
      </c>
      <c r="BJ241" s="17" t="s">
        <v>85</v>
      </c>
      <c r="BK241" s="198">
        <f t="shared" ref="BK241:BK248" si="9">ROUND(I241*H241,2)</f>
        <v>0</v>
      </c>
      <c r="BL241" s="17" t="s">
        <v>152</v>
      </c>
      <c r="BM241" s="197" t="s">
        <v>1291</v>
      </c>
    </row>
    <row r="242" spans="1:65" s="2" customFormat="1" ht="21.75" customHeight="1">
      <c r="A242" s="34"/>
      <c r="B242" s="35"/>
      <c r="C242" s="185" t="s">
        <v>375</v>
      </c>
      <c r="D242" s="185" t="s">
        <v>150</v>
      </c>
      <c r="E242" s="186" t="s">
        <v>1292</v>
      </c>
      <c r="F242" s="187" t="s">
        <v>1293</v>
      </c>
      <c r="G242" s="188" t="s">
        <v>184</v>
      </c>
      <c r="H242" s="189">
        <v>14</v>
      </c>
      <c r="I242" s="190"/>
      <c r="J242" s="191">
        <f t="shared" si="0"/>
        <v>0</v>
      </c>
      <c r="K242" s="192"/>
      <c r="L242" s="39"/>
      <c r="M242" s="193" t="s">
        <v>1</v>
      </c>
      <c r="N242" s="194" t="s">
        <v>42</v>
      </c>
      <c r="O242" s="71"/>
      <c r="P242" s="195">
        <f t="shared" si="1"/>
        <v>0</v>
      </c>
      <c r="Q242" s="195">
        <v>0</v>
      </c>
      <c r="R242" s="195">
        <f t="shared" si="2"/>
        <v>0</v>
      </c>
      <c r="S242" s="195">
        <v>0.1</v>
      </c>
      <c r="T242" s="196">
        <f t="shared" si="3"/>
        <v>1.4000000000000001</v>
      </c>
      <c r="U242" s="34"/>
      <c r="V242" s="34"/>
      <c r="W242" s="34"/>
      <c r="X242" s="34"/>
      <c r="Y242" s="34"/>
      <c r="Z242" s="34"/>
      <c r="AA242" s="34"/>
      <c r="AB242" s="34"/>
      <c r="AC242" s="34"/>
      <c r="AD242" s="34"/>
      <c r="AE242" s="34"/>
      <c r="AR242" s="197" t="s">
        <v>148</v>
      </c>
      <c r="AT242" s="197" t="s">
        <v>150</v>
      </c>
      <c r="AU242" s="197" t="s">
        <v>87</v>
      </c>
      <c r="AY242" s="17" t="s">
        <v>149</v>
      </c>
      <c r="BE242" s="198">
        <f t="shared" si="4"/>
        <v>0</v>
      </c>
      <c r="BF242" s="198">
        <f t="shared" si="5"/>
        <v>0</v>
      </c>
      <c r="BG242" s="198">
        <f t="shared" si="6"/>
        <v>0</v>
      </c>
      <c r="BH242" s="198">
        <f t="shared" si="7"/>
        <v>0</v>
      </c>
      <c r="BI242" s="198">
        <f t="shared" si="8"/>
        <v>0</v>
      </c>
      <c r="BJ242" s="17" t="s">
        <v>85</v>
      </c>
      <c r="BK242" s="198">
        <f t="shared" si="9"/>
        <v>0</v>
      </c>
      <c r="BL242" s="17" t="s">
        <v>148</v>
      </c>
      <c r="BM242" s="197" t="s">
        <v>1294</v>
      </c>
    </row>
    <row r="243" spans="1:65" s="2" customFormat="1" ht="33" customHeight="1">
      <c r="A243" s="34"/>
      <c r="B243" s="35"/>
      <c r="C243" s="185" t="s">
        <v>382</v>
      </c>
      <c r="D243" s="185" t="s">
        <v>150</v>
      </c>
      <c r="E243" s="186" t="s">
        <v>1295</v>
      </c>
      <c r="F243" s="187" t="s">
        <v>1296</v>
      </c>
      <c r="G243" s="188" t="s">
        <v>184</v>
      </c>
      <c r="H243" s="189">
        <v>14</v>
      </c>
      <c r="I243" s="190"/>
      <c r="J243" s="191">
        <f t="shared" si="0"/>
        <v>0</v>
      </c>
      <c r="K243" s="192"/>
      <c r="L243" s="39"/>
      <c r="M243" s="193" t="s">
        <v>1</v>
      </c>
      <c r="N243" s="194" t="s">
        <v>42</v>
      </c>
      <c r="O243" s="71"/>
      <c r="P243" s="195">
        <f t="shared" si="1"/>
        <v>0</v>
      </c>
      <c r="Q243" s="195">
        <v>0.42080000000000001</v>
      </c>
      <c r="R243" s="195">
        <f t="shared" si="2"/>
        <v>5.8912000000000004</v>
      </c>
      <c r="S243" s="195">
        <v>0</v>
      </c>
      <c r="T243" s="196">
        <f t="shared" si="3"/>
        <v>0</v>
      </c>
      <c r="U243" s="34"/>
      <c r="V243" s="34"/>
      <c r="W243" s="34"/>
      <c r="X243" s="34"/>
      <c r="Y243" s="34"/>
      <c r="Z243" s="34"/>
      <c r="AA243" s="34"/>
      <c r="AB243" s="34"/>
      <c r="AC243" s="34"/>
      <c r="AD243" s="34"/>
      <c r="AE243" s="34"/>
      <c r="AR243" s="197" t="s">
        <v>148</v>
      </c>
      <c r="AT243" s="197" t="s">
        <v>150</v>
      </c>
      <c r="AU243" s="197" t="s">
        <v>87</v>
      </c>
      <c r="AY243" s="17" t="s">
        <v>149</v>
      </c>
      <c r="BE243" s="198">
        <f t="shared" si="4"/>
        <v>0</v>
      </c>
      <c r="BF243" s="198">
        <f t="shared" si="5"/>
        <v>0</v>
      </c>
      <c r="BG243" s="198">
        <f t="shared" si="6"/>
        <v>0</v>
      </c>
      <c r="BH243" s="198">
        <f t="shared" si="7"/>
        <v>0</v>
      </c>
      <c r="BI243" s="198">
        <f t="shared" si="8"/>
        <v>0</v>
      </c>
      <c r="BJ243" s="17" t="s">
        <v>85</v>
      </c>
      <c r="BK243" s="198">
        <f t="shared" si="9"/>
        <v>0</v>
      </c>
      <c r="BL243" s="17" t="s">
        <v>148</v>
      </c>
      <c r="BM243" s="197" t="s">
        <v>1297</v>
      </c>
    </row>
    <row r="244" spans="1:65" s="2" customFormat="1" ht="21.75" customHeight="1">
      <c r="A244" s="34"/>
      <c r="B244" s="35"/>
      <c r="C244" s="185" t="s">
        <v>386</v>
      </c>
      <c r="D244" s="185" t="s">
        <v>150</v>
      </c>
      <c r="E244" s="186" t="s">
        <v>1298</v>
      </c>
      <c r="F244" s="187" t="s">
        <v>1299</v>
      </c>
      <c r="G244" s="188" t="s">
        <v>184</v>
      </c>
      <c r="H244" s="189">
        <v>14</v>
      </c>
      <c r="I244" s="190"/>
      <c r="J244" s="191">
        <f t="shared" si="0"/>
        <v>0</v>
      </c>
      <c r="K244" s="192"/>
      <c r="L244" s="39"/>
      <c r="M244" s="193" t="s">
        <v>1</v>
      </c>
      <c r="N244" s="194" t="s">
        <v>42</v>
      </c>
      <c r="O244" s="71"/>
      <c r="P244" s="195">
        <f t="shared" si="1"/>
        <v>0</v>
      </c>
      <c r="Q244" s="195">
        <v>7.0200000000000002E-3</v>
      </c>
      <c r="R244" s="195">
        <f t="shared" si="2"/>
        <v>9.8280000000000006E-2</v>
      </c>
      <c r="S244" s="195">
        <v>0</v>
      </c>
      <c r="T244" s="196">
        <f t="shared" si="3"/>
        <v>0</v>
      </c>
      <c r="U244" s="34"/>
      <c r="V244" s="34"/>
      <c r="W244" s="34"/>
      <c r="X244" s="34"/>
      <c r="Y244" s="34"/>
      <c r="Z244" s="34"/>
      <c r="AA244" s="34"/>
      <c r="AB244" s="34"/>
      <c r="AC244" s="34"/>
      <c r="AD244" s="34"/>
      <c r="AE244" s="34"/>
      <c r="AR244" s="197" t="s">
        <v>148</v>
      </c>
      <c r="AT244" s="197" t="s">
        <v>150</v>
      </c>
      <c r="AU244" s="197" t="s">
        <v>87</v>
      </c>
      <c r="AY244" s="17" t="s">
        <v>149</v>
      </c>
      <c r="BE244" s="198">
        <f t="shared" si="4"/>
        <v>0</v>
      </c>
      <c r="BF244" s="198">
        <f t="shared" si="5"/>
        <v>0</v>
      </c>
      <c r="BG244" s="198">
        <f t="shared" si="6"/>
        <v>0</v>
      </c>
      <c r="BH244" s="198">
        <f t="shared" si="7"/>
        <v>0</v>
      </c>
      <c r="BI244" s="198">
        <f t="shared" si="8"/>
        <v>0</v>
      </c>
      <c r="BJ244" s="17" t="s">
        <v>85</v>
      </c>
      <c r="BK244" s="198">
        <f t="shared" si="9"/>
        <v>0</v>
      </c>
      <c r="BL244" s="17" t="s">
        <v>148</v>
      </c>
      <c r="BM244" s="197" t="s">
        <v>1300</v>
      </c>
    </row>
    <row r="245" spans="1:65" s="2" customFormat="1" ht="21.75" customHeight="1">
      <c r="A245" s="34"/>
      <c r="B245" s="35"/>
      <c r="C245" s="228" t="s">
        <v>391</v>
      </c>
      <c r="D245" s="228" t="s">
        <v>156</v>
      </c>
      <c r="E245" s="229" t="s">
        <v>1301</v>
      </c>
      <c r="F245" s="230" t="s">
        <v>1302</v>
      </c>
      <c r="G245" s="231" t="s">
        <v>184</v>
      </c>
      <c r="H245" s="232">
        <v>3</v>
      </c>
      <c r="I245" s="233"/>
      <c r="J245" s="234">
        <f t="shared" si="0"/>
        <v>0</v>
      </c>
      <c r="K245" s="235"/>
      <c r="L245" s="236"/>
      <c r="M245" s="237" t="s">
        <v>1</v>
      </c>
      <c r="N245" s="238" t="s">
        <v>42</v>
      </c>
      <c r="O245" s="71"/>
      <c r="P245" s="195">
        <f t="shared" si="1"/>
        <v>0</v>
      </c>
      <c r="Q245" s="195">
        <v>0</v>
      </c>
      <c r="R245" s="195">
        <f t="shared" si="2"/>
        <v>0</v>
      </c>
      <c r="S245" s="195">
        <v>0</v>
      </c>
      <c r="T245" s="196">
        <f t="shared" si="3"/>
        <v>0</v>
      </c>
      <c r="U245" s="34"/>
      <c r="V245" s="34"/>
      <c r="W245" s="34"/>
      <c r="X245" s="34"/>
      <c r="Y245" s="34"/>
      <c r="Z245" s="34"/>
      <c r="AA245" s="34"/>
      <c r="AB245" s="34"/>
      <c r="AC245" s="34"/>
      <c r="AD245" s="34"/>
      <c r="AE245" s="34"/>
      <c r="AR245" s="197" t="s">
        <v>199</v>
      </c>
      <c r="AT245" s="197" t="s">
        <v>156</v>
      </c>
      <c r="AU245" s="197" t="s">
        <v>87</v>
      </c>
      <c r="AY245" s="17" t="s">
        <v>149</v>
      </c>
      <c r="BE245" s="198">
        <f t="shared" si="4"/>
        <v>0</v>
      </c>
      <c r="BF245" s="198">
        <f t="shared" si="5"/>
        <v>0</v>
      </c>
      <c r="BG245" s="198">
        <f t="shared" si="6"/>
        <v>0</v>
      </c>
      <c r="BH245" s="198">
        <f t="shared" si="7"/>
        <v>0</v>
      </c>
      <c r="BI245" s="198">
        <f t="shared" si="8"/>
        <v>0</v>
      </c>
      <c r="BJ245" s="17" t="s">
        <v>85</v>
      </c>
      <c r="BK245" s="198">
        <f t="shared" si="9"/>
        <v>0</v>
      </c>
      <c r="BL245" s="17" t="s">
        <v>148</v>
      </c>
      <c r="BM245" s="197" t="s">
        <v>1303</v>
      </c>
    </row>
    <row r="246" spans="1:65" s="2" customFormat="1" ht="21.75" customHeight="1">
      <c r="A246" s="34"/>
      <c r="B246" s="35"/>
      <c r="C246" s="228" t="s">
        <v>398</v>
      </c>
      <c r="D246" s="228" t="s">
        <v>156</v>
      </c>
      <c r="E246" s="229" t="s">
        <v>1304</v>
      </c>
      <c r="F246" s="230" t="s">
        <v>1305</v>
      </c>
      <c r="G246" s="231" t="s">
        <v>225</v>
      </c>
      <c r="H246" s="232">
        <v>1</v>
      </c>
      <c r="I246" s="233"/>
      <c r="J246" s="234">
        <f t="shared" si="0"/>
        <v>0</v>
      </c>
      <c r="K246" s="235"/>
      <c r="L246" s="236"/>
      <c r="M246" s="237" t="s">
        <v>1</v>
      </c>
      <c r="N246" s="238" t="s">
        <v>42</v>
      </c>
      <c r="O246" s="71"/>
      <c r="P246" s="195">
        <f t="shared" si="1"/>
        <v>0</v>
      </c>
      <c r="Q246" s="195">
        <v>0.05</v>
      </c>
      <c r="R246" s="195">
        <f t="shared" si="2"/>
        <v>0.05</v>
      </c>
      <c r="S246" s="195">
        <v>0</v>
      </c>
      <c r="T246" s="196">
        <f t="shared" si="3"/>
        <v>0</v>
      </c>
      <c r="U246" s="34"/>
      <c r="V246" s="34"/>
      <c r="W246" s="34"/>
      <c r="X246" s="34"/>
      <c r="Y246" s="34"/>
      <c r="Z246" s="34"/>
      <c r="AA246" s="34"/>
      <c r="AB246" s="34"/>
      <c r="AC246" s="34"/>
      <c r="AD246" s="34"/>
      <c r="AE246" s="34"/>
      <c r="AR246" s="197" t="s">
        <v>199</v>
      </c>
      <c r="AT246" s="197" t="s">
        <v>156</v>
      </c>
      <c r="AU246" s="197" t="s">
        <v>87</v>
      </c>
      <c r="AY246" s="17" t="s">
        <v>149</v>
      </c>
      <c r="BE246" s="198">
        <f t="shared" si="4"/>
        <v>0</v>
      </c>
      <c r="BF246" s="198">
        <f t="shared" si="5"/>
        <v>0</v>
      </c>
      <c r="BG246" s="198">
        <f t="shared" si="6"/>
        <v>0</v>
      </c>
      <c r="BH246" s="198">
        <f t="shared" si="7"/>
        <v>0</v>
      </c>
      <c r="BI246" s="198">
        <f t="shared" si="8"/>
        <v>0</v>
      </c>
      <c r="BJ246" s="17" t="s">
        <v>85</v>
      </c>
      <c r="BK246" s="198">
        <f t="shared" si="9"/>
        <v>0</v>
      </c>
      <c r="BL246" s="17" t="s">
        <v>148</v>
      </c>
      <c r="BM246" s="197" t="s">
        <v>1306</v>
      </c>
    </row>
    <row r="247" spans="1:65" s="2" customFormat="1" ht="33" customHeight="1">
      <c r="A247" s="34"/>
      <c r="B247" s="35"/>
      <c r="C247" s="228" t="s">
        <v>403</v>
      </c>
      <c r="D247" s="228" t="s">
        <v>156</v>
      </c>
      <c r="E247" s="229" t="s">
        <v>1307</v>
      </c>
      <c r="F247" s="230" t="s">
        <v>1308</v>
      </c>
      <c r="G247" s="231" t="s">
        <v>184</v>
      </c>
      <c r="H247" s="232">
        <v>10</v>
      </c>
      <c r="I247" s="233"/>
      <c r="J247" s="234">
        <f t="shared" si="0"/>
        <v>0</v>
      </c>
      <c r="K247" s="235"/>
      <c r="L247" s="236"/>
      <c r="M247" s="237" t="s">
        <v>1</v>
      </c>
      <c r="N247" s="238" t="s">
        <v>42</v>
      </c>
      <c r="O247" s="71"/>
      <c r="P247" s="195">
        <f t="shared" si="1"/>
        <v>0</v>
      </c>
      <c r="Q247" s="195">
        <v>1.6E-2</v>
      </c>
      <c r="R247" s="195">
        <f t="shared" si="2"/>
        <v>0.16</v>
      </c>
      <c r="S247" s="195">
        <v>0</v>
      </c>
      <c r="T247" s="196">
        <f t="shared" si="3"/>
        <v>0</v>
      </c>
      <c r="U247" s="34"/>
      <c r="V247" s="34"/>
      <c r="W247" s="34"/>
      <c r="X247" s="34"/>
      <c r="Y247" s="34"/>
      <c r="Z247" s="34"/>
      <c r="AA247" s="34"/>
      <c r="AB247" s="34"/>
      <c r="AC247" s="34"/>
      <c r="AD247" s="34"/>
      <c r="AE247" s="34"/>
      <c r="AR247" s="197" t="s">
        <v>199</v>
      </c>
      <c r="AT247" s="197" t="s">
        <v>156</v>
      </c>
      <c r="AU247" s="197" t="s">
        <v>87</v>
      </c>
      <c r="AY247" s="17" t="s">
        <v>149</v>
      </c>
      <c r="BE247" s="198">
        <f t="shared" si="4"/>
        <v>0</v>
      </c>
      <c r="BF247" s="198">
        <f t="shared" si="5"/>
        <v>0</v>
      </c>
      <c r="BG247" s="198">
        <f t="shared" si="6"/>
        <v>0</v>
      </c>
      <c r="BH247" s="198">
        <f t="shared" si="7"/>
        <v>0</v>
      </c>
      <c r="BI247" s="198">
        <f t="shared" si="8"/>
        <v>0</v>
      </c>
      <c r="BJ247" s="17" t="s">
        <v>85</v>
      </c>
      <c r="BK247" s="198">
        <f t="shared" si="9"/>
        <v>0</v>
      </c>
      <c r="BL247" s="17" t="s">
        <v>148</v>
      </c>
      <c r="BM247" s="197" t="s">
        <v>1309</v>
      </c>
    </row>
    <row r="248" spans="1:65" s="2" customFormat="1" ht="33" customHeight="1">
      <c r="A248" s="34"/>
      <c r="B248" s="35"/>
      <c r="C248" s="185" t="s">
        <v>407</v>
      </c>
      <c r="D248" s="185" t="s">
        <v>150</v>
      </c>
      <c r="E248" s="186" t="s">
        <v>1310</v>
      </c>
      <c r="F248" s="187" t="s">
        <v>1311</v>
      </c>
      <c r="G248" s="188" t="s">
        <v>192</v>
      </c>
      <c r="H248" s="189">
        <v>1</v>
      </c>
      <c r="I248" s="190"/>
      <c r="J248" s="191">
        <f t="shared" si="0"/>
        <v>0</v>
      </c>
      <c r="K248" s="192"/>
      <c r="L248" s="39"/>
      <c r="M248" s="193" t="s">
        <v>1</v>
      </c>
      <c r="N248" s="194" t="s">
        <v>42</v>
      </c>
      <c r="O248" s="71"/>
      <c r="P248" s="195">
        <f t="shared" si="1"/>
        <v>0</v>
      </c>
      <c r="Q248" s="195">
        <v>0.42080000000000001</v>
      </c>
      <c r="R248" s="195">
        <f t="shared" si="2"/>
        <v>0.42080000000000001</v>
      </c>
      <c r="S248" s="195">
        <v>0</v>
      </c>
      <c r="T248" s="196">
        <f t="shared" si="3"/>
        <v>0</v>
      </c>
      <c r="U248" s="34"/>
      <c r="V248" s="34"/>
      <c r="W248" s="34"/>
      <c r="X248" s="34"/>
      <c r="Y248" s="34"/>
      <c r="Z248" s="34"/>
      <c r="AA248" s="34"/>
      <c r="AB248" s="34"/>
      <c r="AC248" s="34"/>
      <c r="AD248" s="34"/>
      <c r="AE248" s="34"/>
      <c r="AR248" s="197" t="s">
        <v>148</v>
      </c>
      <c r="AT248" s="197" t="s">
        <v>150</v>
      </c>
      <c r="AU248" s="197" t="s">
        <v>87</v>
      </c>
      <c r="AY248" s="17" t="s">
        <v>149</v>
      </c>
      <c r="BE248" s="198">
        <f t="shared" si="4"/>
        <v>0</v>
      </c>
      <c r="BF248" s="198">
        <f t="shared" si="5"/>
        <v>0</v>
      </c>
      <c r="BG248" s="198">
        <f t="shared" si="6"/>
        <v>0</v>
      </c>
      <c r="BH248" s="198">
        <f t="shared" si="7"/>
        <v>0</v>
      </c>
      <c r="BI248" s="198">
        <f t="shared" si="8"/>
        <v>0</v>
      </c>
      <c r="BJ248" s="17" t="s">
        <v>85</v>
      </c>
      <c r="BK248" s="198">
        <f t="shared" si="9"/>
        <v>0</v>
      </c>
      <c r="BL248" s="17" t="s">
        <v>148</v>
      </c>
      <c r="BM248" s="197" t="s">
        <v>1312</v>
      </c>
    </row>
    <row r="249" spans="1:65" s="2" customFormat="1" ht="107.25">
      <c r="A249" s="34"/>
      <c r="B249" s="35"/>
      <c r="C249" s="36"/>
      <c r="D249" s="199" t="s">
        <v>154</v>
      </c>
      <c r="E249" s="36"/>
      <c r="F249" s="200" t="s">
        <v>1313</v>
      </c>
      <c r="G249" s="36"/>
      <c r="H249" s="36"/>
      <c r="I249" s="201"/>
      <c r="J249" s="36"/>
      <c r="K249" s="36"/>
      <c r="L249" s="39"/>
      <c r="M249" s="202"/>
      <c r="N249" s="203"/>
      <c r="O249" s="71"/>
      <c r="P249" s="71"/>
      <c r="Q249" s="71"/>
      <c r="R249" s="71"/>
      <c r="S249" s="71"/>
      <c r="T249" s="72"/>
      <c r="U249" s="34"/>
      <c r="V249" s="34"/>
      <c r="W249" s="34"/>
      <c r="X249" s="34"/>
      <c r="Y249" s="34"/>
      <c r="Z249" s="34"/>
      <c r="AA249" s="34"/>
      <c r="AB249" s="34"/>
      <c r="AC249" s="34"/>
      <c r="AD249" s="34"/>
      <c r="AE249" s="34"/>
      <c r="AT249" s="17" t="s">
        <v>154</v>
      </c>
      <c r="AU249" s="17" t="s">
        <v>87</v>
      </c>
    </row>
    <row r="250" spans="1:65" s="2" customFormat="1" ht="21.75" customHeight="1">
      <c r="A250" s="34"/>
      <c r="B250" s="35"/>
      <c r="C250" s="185" t="s">
        <v>412</v>
      </c>
      <c r="D250" s="185" t="s">
        <v>150</v>
      </c>
      <c r="E250" s="186" t="s">
        <v>1314</v>
      </c>
      <c r="F250" s="187" t="s">
        <v>1315</v>
      </c>
      <c r="G250" s="188" t="s">
        <v>192</v>
      </c>
      <c r="H250" s="189">
        <v>1</v>
      </c>
      <c r="I250" s="190"/>
      <c r="J250" s="191">
        <f>ROUND(I250*H250,2)</f>
        <v>0</v>
      </c>
      <c r="K250" s="192"/>
      <c r="L250" s="39"/>
      <c r="M250" s="193" t="s">
        <v>1</v>
      </c>
      <c r="N250" s="194" t="s">
        <v>42</v>
      </c>
      <c r="O250" s="71"/>
      <c r="P250" s="195">
        <f>O250*H250</f>
        <v>0</v>
      </c>
      <c r="Q250" s="195">
        <v>0.42080000000000001</v>
      </c>
      <c r="R250" s="195">
        <f>Q250*H250</f>
        <v>0.42080000000000001</v>
      </c>
      <c r="S250" s="195">
        <v>0</v>
      </c>
      <c r="T250" s="196">
        <f>S250*H250</f>
        <v>0</v>
      </c>
      <c r="U250" s="34"/>
      <c r="V250" s="34"/>
      <c r="W250" s="34"/>
      <c r="X250" s="34"/>
      <c r="Y250" s="34"/>
      <c r="Z250" s="34"/>
      <c r="AA250" s="34"/>
      <c r="AB250" s="34"/>
      <c r="AC250" s="34"/>
      <c r="AD250" s="34"/>
      <c r="AE250" s="34"/>
      <c r="AR250" s="197" t="s">
        <v>148</v>
      </c>
      <c r="AT250" s="197" t="s">
        <v>150</v>
      </c>
      <c r="AU250" s="197" t="s">
        <v>87</v>
      </c>
      <c r="AY250" s="17" t="s">
        <v>149</v>
      </c>
      <c r="BE250" s="198">
        <f>IF(N250="základní",J250,0)</f>
        <v>0</v>
      </c>
      <c r="BF250" s="198">
        <f>IF(N250="snížená",J250,0)</f>
        <v>0</v>
      </c>
      <c r="BG250" s="198">
        <f>IF(N250="zákl. přenesená",J250,0)</f>
        <v>0</v>
      </c>
      <c r="BH250" s="198">
        <f>IF(N250="sníž. přenesená",J250,0)</f>
        <v>0</v>
      </c>
      <c r="BI250" s="198">
        <f>IF(N250="nulová",J250,0)</f>
        <v>0</v>
      </c>
      <c r="BJ250" s="17" t="s">
        <v>85</v>
      </c>
      <c r="BK250" s="198">
        <f>ROUND(I250*H250,2)</f>
        <v>0</v>
      </c>
      <c r="BL250" s="17" t="s">
        <v>148</v>
      </c>
      <c r="BM250" s="197" t="s">
        <v>1316</v>
      </c>
    </row>
    <row r="251" spans="1:65" s="2" customFormat="1" ht="19.5">
      <c r="A251" s="34"/>
      <c r="B251" s="35"/>
      <c r="C251" s="36"/>
      <c r="D251" s="199" t="s">
        <v>154</v>
      </c>
      <c r="E251" s="36"/>
      <c r="F251" s="200" t="s">
        <v>1317</v>
      </c>
      <c r="G251" s="36"/>
      <c r="H251" s="36"/>
      <c r="I251" s="201"/>
      <c r="J251" s="36"/>
      <c r="K251" s="36"/>
      <c r="L251" s="39"/>
      <c r="M251" s="202"/>
      <c r="N251" s="203"/>
      <c r="O251" s="71"/>
      <c r="P251" s="71"/>
      <c r="Q251" s="71"/>
      <c r="R251" s="71"/>
      <c r="S251" s="71"/>
      <c r="T251" s="72"/>
      <c r="U251" s="34"/>
      <c r="V251" s="34"/>
      <c r="W251" s="34"/>
      <c r="X251" s="34"/>
      <c r="Y251" s="34"/>
      <c r="Z251" s="34"/>
      <c r="AA251" s="34"/>
      <c r="AB251" s="34"/>
      <c r="AC251" s="34"/>
      <c r="AD251" s="34"/>
      <c r="AE251" s="34"/>
      <c r="AT251" s="17" t="s">
        <v>154</v>
      </c>
      <c r="AU251" s="17" t="s">
        <v>87</v>
      </c>
    </row>
    <row r="252" spans="1:65" s="12" customFormat="1" ht="22.9" customHeight="1">
      <c r="B252" s="171"/>
      <c r="C252" s="172"/>
      <c r="D252" s="173" t="s">
        <v>76</v>
      </c>
      <c r="E252" s="204" t="s">
        <v>187</v>
      </c>
      <c r="F252" s="204" t="s">
        <v>188</v>
      </c>
      <c r="G252" s="172"/>
      <c r="H252" s="172"/>
      <c r="I252" s="175"/>
      <c r="J252" s="205">
        <f>BK252</f>
        <v>0</v>
      </c>
      <c r="K252" s="172"/>
      <c r="L252" s="177"/>
      <c r="M252" s="178"/>
      <c r="N252" s="179"/>
      <c r="O252" s="179"/>
      <c r="P252" s="180">
        <f>SUM(P253:P278)</f>
        <v>0</v>
      </c>
      <c r="Q252" s="179"/>
      <c r="R252" s="180">
        <f>SUM(R253:R278)</f>
        <v>7.8E-2</v>
      </c>
      <c r="S252" s="179"/>
      <c r="T252" s="181">
        <f>SUM(T253:T278)</f>
        <v>112.6824</v>
      </c>
      <c r="AR252" s="182" t="s">
        <v>85</v>
      </c>
      <c r="AT252" s="183" t="s">
        <v>76</v>
      </c>
      <c r="AU252" s="183" t="s">
        <v>85</v>
      </c>
      <c r="AY252" s="182" t="s">
        <v>149</v>
      </c>
      <c r="BK252" s="184">
        <f>SUM(BK253:BK278)</f>
        <v>0</v>
      </c>
    </row>
    <row r="253" spans="1:65" s="2" customFormat="1" ht="21.75" customHeight="1">
      <c r="A253" s="34"/>
      <c r="B253" s="35"/>
      <c r="C253" s="185" t="s">
        <v>417</v>
      </c>
      <c r="D253" s="185" t="s">
        <v>150</v>
      </c>
      <c r="E253" s="186" t="s">
        <v>151</v>
      </c>
      <c r="F253" s="187" t="s">
        <v>1318</v>
      </c>
      <c r="G253" s="188" t="s">
        <v>192</v>
      </c>
      <c r="H253" s="189">
        <v>1</v>
      </c>
      <c r="I253" s="190"/>
      <c r="J253" s="191">
        <f>ROUND(I253*H253,2)</f>
        <v>0</v>
      </c>
      <c r="K253" s="192"/>
      <c r="L253" s="39"/>
      <c r="M253" s="193" t="s">
        <v>1</v>
      </c>
      <c r="N253" s="194" t="s">
        <v>42</v>
      </c>
      <c r="O253" s="71"/>
      <c r="P253" s="195">
        <f>O253*H253</f>
        <v>0</v>
      </c>
      <c r="Q253" s="195">
        <v>0</v>
      </c>
      <c r="R253" s="195">
        <f>Q253*H253</f>
        <v>0</v>
      </c>
      <c r="S253" s="195">
        <v>0</v>
      </c>
      <c r="T253" s="196">
        <f>S253*H253</f>
        <v>0</v>
      </c>
      <c r="U253" s="34"/>
      <c r="V253" s="34"/>
      <c r="W253" s="34"/>
      <c r="X253" s="34"/>
      <c r="Y253" s="34"/>
      <c r="Z253" s="34"/>
      <c r="AA253" s="34"/>
      <c r="AB253" s="34"/>
      <c r="AC253" s="34"/>
      <c r="AD253" s="34"/>
      <c r="AE253" s="34"/>
      <c r="AR253" s="197" t="s">
        <v>148</v>
      </c>
      <c r="AT253" s="197" t="s">
        <v>150</v>
      </c>
      <c r="AU253" s="197" t="s">
        <v>87</v>
      </c>
      <c r="AY253" s="17" t="s">
        <v>149</v>
      </c>
      <c r="BE253" s="198">
        <f>IF(N253="základní",J253,0)</f>
        <v>0</v>
      </c>
      <c r="BF253" s="198">
        <f>IF(N253="snížená",J253,0)</f>
        <v>0</v>
      </c>
      <c r="BG253" s="198">
        <f>IF(N253="zákl. přenesená",J253,0)</f>
        <v>0</v>
      </c>
      <c r="BH253" s="198">
        <f>IF(N253="sníž. přenesená",J253,0)</f>
        <v>0</v>
      </c>
      <c r="BI253" s="198">
        <f>IF(N253="nulová",J253,0)</f>
        <v>0</v>
      </c>
      <c r="BJ253" s="17" t="s">
        <v>85</v>
      </c>
      <c r="BK253" s="198">
        <f>ROUND(I253*H253,2)</f>
        <v>0</v>
      </c>
      <c r="BL253" s="17" t="s">
        <v>148</v>
      </c>
      <c r="BM253" s="197" t="s">
        <v>1319</v>
      </c>
    </row>
    <row r="254" spans="1:65" s="2" customFormat="1" ht="44.25" customHeight="1">
      <c r="A254" s="34"/>
      <c r="B254" s="35"/>
      <c r="C254" s="185" t="s">
        <v>422</v>
      </c>
      <c r="D254" s="185" t="s">
        <v>150</v>
      </c>
      <c r="E254" s="186" t="s">
        <v>1320</v>
      </c>
      <c r="F254" s="187" t="s">
        <v>1321</v>
      </c>
      <c r="G254" s="188" t="s">
        <v>163</v>
      </c>
      <c r="H254" s="189">
        <v>1</v>
      </c>
      <c r="I254" s="190"/>
      <c r="J254" s="191">
        <f>ROUND(I254*H254,2)</f>
        <v>0</v>
      </c>
      <c r="K254" s="192"/>
      <c r="L254" s="39"/>
      <c r="M254" s="193" t="s">
        <v>1</v>
      </c>
      <c r="N254" s="194" t="s">
        <v>42</v>
      </c>
      <c r="O254" s="71"/>
      <c r="P254" s="195">
        <f>O254*H254</f>
        <v>0</v>
      </c>
      <c r="Q254" s="195">
        <v>0</v>
      </c>
      <c r="R254" s="195">
        <f>Q254*H254</f>
        <v>0</v>
      </c>
      <c r="S254" s="195">
        <v>0</v>
      </c>
      <c r="T254" s="196">
        <f>S254*H254</f>
        <v>0</v>
      </c>
      <c r="U254" s="34"/>
      <c r="V254" s="34"/>
      <c r="W254" s="34"/>
      <c r="X254" s="34"/>
      <c r="Y254" s="34"/>
      <c r="Z254" s="34"/>
      <c r="AA254" s="34"/>
      <c r="AB254" s="34"/>
      <c r="AC254" s="34"/>
      <c r="AD254" s="34"/>
      <c r="AE254" s="34"/>
      <c r="AR254" s="197" t="s">
        <v>243</v>
      </c>
      <c r="AT254" s="197" t="s">
        <v>150</v>
      </c>
      <c r="AU254" s="197" t="s">
        <v>87</v>
      </c>
      <c r="AY254" s="17" t="s">
        <v>149</v>
      </c>
      <c r="BE254" s="198">
        <f>IF(N254="základní",J254,0)</f>
        <v>0</v>
      </c>
      <c r="BF254" s="198">
        <f>IF(N254="snížená",J254,0)</f>
        <v>0</v>
      </c>
      <c r="BG254" s="198">
        <f>IF(N254="zákl. přenesená",J254,0)</f>
        <v>0</v>
      </c>
      <c r="BH254" s="198">
        <f>IF(N254="sníž. přenesená",J254,0)</f>
        <v>0</v>
      </c>
      <c r="BI254" s="198">
        <f>IF(N254="nulová",J254,0)</f>
        <v>0</v>
      </c>
      <c r="BJ254" s="17" t="s">
        <v>85</v>
      </c>
      <c r="BK254" s="198">
        <f>ROUND(I254*H254,2)</f>
        <v>0</v>
      </c>
      <c r="BL254" s="17" t="s">
        <v>243</v>
      </c>
      <c r="BM254" s="197" t="s">
        <v>1322</v>
      </c>
    </row>
    <row r="255" spans="1:65" s="2" customFormat="1" ht="21.75" customHeight="1">
      <c r="A255" s="34"/>
      <c r="B255" s="35"/>
      <c r="C255" s="185" t="s">
        <v>426</v>
      </c>
      <c r="D255" s="185" t="s">
        <v>150</v>
      </c>
      <c r="E255" s="186" t="s">
        <v>1323</v>
      </c>
      <c r="F255" s="187" t="s">
        <v>1324</v>
      </c>
      <c r="G255" s="188" t="s">
        <v>163</v>
      </c>
      <c r="H255" s="189">
        <v>1</v>
      </c>
      <c r="I255" s="190"/>
      <c r="J255" s="191">
        <f>ROUND(I255*H255,2)</f>
        <v>0</v>
      </c>
      <c r="K255" s="192"/>
      <c r="L255" s="39"/>
      <c r="M255" s="193" t="s">
        <v>1</v>
      </c>
      <c r="N255" s="194" t="s">
        <v>42</v>
      </c>
      <c r="O255" s="71"/>
      <c r="P255" s="195">
        <f>O255*H255</f>
        <v>0</v>
      </c>
      <c r="Q255" s="195">
        <v>0</v>
      </c>
      <c r="R255" s="195">
        <f>Q255*H255</f>
        <v>0</v>
      </c>
      <c r="S255" s="195">
        <v>0</v>
      </c>
      <c r="T255" s="196">
        <f>S255*H255</f>
        <v>0</v>
      </c>
      <c r="U255" s="34"/>
      <c r="V255" s="34"/>
      <c r="W255" s="34"/>
      <c r="X255" s="34"/>
      <c r="Y255" s="34"/>
      <c r="Z255" s="34"/>
      <c r="AA255" s="34"/>
      <c r="AB255" s="34"/>
      <c r="AC255" s="34"/>
      <c r="AD255" s="34"/>
      <c r="AE255" s="34"/>
      <c r="AR255" s="197" t="s">
        <v>243</v>
      </c>
      <c r="AT255" s="197" t="s">
        <v>150</v>
      </c>
      <c r="AU255" s="197" t="s">
        <v>87</v>
      </c>
      <c r="AY255" s="17" t="s">
        <v>149</v>
      </c>
      <c r="BE255" s="198">
        <f>IF(N255="základní",J255,0)</f>
        <v>0</v>
      </c>
      <c r="BF255" s="198">
        <f>IF(N255="snížená",J255,0)</f>
        <v>0</v>
      </c>
      <c r="BG255" s="198">
        <f>IF(N255="zákl. přenesená",J255,0)</f>
        <v>0</v>
      </c>
      <c r="BH255" s="198">
        <f>IF(N255="sníž. přenesená",J255,0)</f>
        <v>0</v>
      </c>
      <c r="BI255" s="198">
        <f>IF(N255="nulová",J255,0)</f>
        <v>0</v>
      </c>
      <c r="BJ255" s="17" t="s">
        <v>85</v>
      </c>
      <c r="BK255" s="198">
        <f>ROUND(I255*H255,2)</f>
        <v>0</v>
      </c>
      <c r="BL255" s="17" t="s">
        <v>243</v>
      </c>
      <c r="BM255" s="197" t="s">
        <v>1325</v>
      </c>
    </row>
    <row r="256" spans="1:65" s="2" customFormat="1" ht="19.5">
      <c r="A256" s="34"/>
      <c r="B256" s="35"/>
      <c r="C256" s="36"/>
      <c r="D256" s="199" t="s">
        <v>154</v>
      </c>
      <c r="E256" s="36"/>
      <c r="F256" s="200" t="s">
        <v>1326</v>
      </c>
      <c r="G256" s="36"/>
      <c r="H256" s="36"/>
      <c r="I256" s="201"/>
      <c r="J256" s="36"/>
      <c r="K256" s="36"/>
      <c r="L256" s="39"/>
      <c r="M256" s="202"/>
      <c r="N256" s="203"/>
      <c r="O256" s="71"/>
      <c r="P256" s="71"/>
      <c r="Q256" s="71"/>
      <c r="R256" s="71"/>
      <c r="S256" s="71"/>
      <c r="T256" s="72"/>
      <c r="U256" s="34"/>
      <c r="V256" s="34"/>
      <c r="W256" s="34"/>
      <c r="X256" s="34"/>
      <c r="Y256" s="34"/>
      <c r="Z256" s="34"/>
      <c r="AA256" s="34"/>
      <c r="AB256" s="34"/>
      <c r="AC256" s="34"/>
      <c r="AD256" s="34"/>
      <c r="AE256" s="34"/>
      <c r="AT256" s="17" t="s">
        <v>154</v>
      </c>
      <c r="AU256" s="17" t="s">
        <v>87</v>
      </c>
    </row>
    <row r="257" spans="1:65" s="2" customFormat="1" ht="21.75" customHeight="1">
      <c r="A257" s="34"/>
      <c r="B257" s="35"/>
      <c r="C257" s="185" t="s">
        <v>431</v>
      </c>
      <c r="D257" s="185" t="s">
        <v>150</v>
      </c>
      <c r="E257" s="186" t="s">
        <v>1327</v>
      </c>
      <c r="F257" s="187" t="s">
        <v>1328</v>
      </c>
      <c r="G257" s="188" t="s">
        <v>163</v>
      </c>
      <c r="H257" s="189">
        <v>1</v>
      </c>
      <c r="I257" s="190"/>
      <c r="J257" s="191">
        <f>ROUND(I257*H257,2)</f>
        <v>0</v>
      </c>
      <c r="K257" s="192"/>
      <c r="L257" s="39"/>
      <c r="M257" s="193" t="s">
        <v>1</v>
      </c>
      <c r="N257" s="194" t="s">
        <v>42</v>
      </c>
      <c r="O257" s="71"/>
      <c r="P257" s="195">
        <f>O257*H257</f>
        <v>0</v>
      </c>
      <c r="Q257" s="195">
        <v>0</v>
      </c>
      <c r="R257" s="195">
        <f>Q257*H257</f>
        <v>0</v>
      </c>
      <c r="S257" s="195">
        <v>0</v>
      </c>
      <c r="T257" s="196">
        <f>S257*H257</f>
        <v>0</v>
      </c>
      <c r="U257" s="34"/>
      <c r="V257" s="34"/>
      <c r="W257" s="34"/>
      <c r="X257" s="34"/>
      <c r="Y257" s="34"/>
      <c r="Z257" s="34"/>
      <c r="AA257" s="34"/>
      <c r="AB257" s="34"/>
      <c r="AC257" s="34"/>
      <c r="AD257" s="34"/>
      <c r="AE257" s="34"/>
      <c r="AR257" s="197" t="s">
        <v>243</v>
      </c>
      <c r="AT257" s="197" t="s">
        <v>150</v>
      </c>
      <c r="AU257" s="197" t="s">
        <v>87</v>
      </c>
      <c r="AY257" s="17" t="s">
        <v>149</v>
      </c>
      <c r="BE257" s="198">
        <f>IF(N257="základní",J257,0)</f>
        <v>0</v>
      </c>
      <c r="BF257" s="198">
        <f>IF(N257="snížená",J257,0)</f>
        <v>0</v>
      </c>
      <c r="BG257" s="198">
        <f>IF(N257="zákl. přenesená",J257,0)</f>
        <v>0</v>
      </c>
      <c r="BH257" s="198">
        <f>IF(N257="sníž. přenesená",J257,0)</f>
        <v>0</v>
      </c>
      <c r="BI257" s="198">
        <f>IF(N257="nulová",J257,0)</f>
        <v>0</v>
      </c>
      <c r="BJ257" s="17" t="s">
        <v>85</v>
      </c>
      <c r="BK257" s="198">
        <f>ROUND(I257*H257,2)</f>
        <v>0</v>
      </c>
      <c r="BL257" s="17" t="s">
        <v>243</v>
      </c>
      <c r="BM257" s="197" t="s">
        <v>1329</v>
      </c>
    </row>
    <row r="258" spans="1:65" s="2" customFormat="1" ht="19.5">
      <c r="A258" s="34"/>
      <c r="B258" s="35"/>
      <c r="C258" s="36"/>
      <c r="D258" s="199" t="s">
        <v>154</v>
      </c>
      <c r="E258" s="36"/>
      <c r="F258" s="200" t="s">
        <v>1330</v>
      </c>
      <c r="G258" s="36"/>
      <c r="H258" s="36"/>
      <c r="I258" s="201"/>
      <c r="J258" s="36"/>
      <c r="K258" s="36"/>
      <c r="L258" s="39"/>
      <c r="M258" s="202"/>
      <c r="N258" s="203"/>
      <c r="O258" s="71"/>
      <c r="P258" s="71"/>
      <c r="Q258" s="71"/>
      <c r="R258" s="71"/>
      <c r="S258" s="71"/>
      <c r="T258" s="72"/>
      <c r="U258" s="34"/>
      <c r="V258" s="34"/>
      <c r="W258" s="34"/>
      <c r="X258" s="34"/>
      <c r="Y258" s="34"/>
      <c r="Z258" s="34"/>
      <c r="AA258" s="34"/>
      <c r="AB258" s="34"/>
      <c r="AC258" s="34"/>
      <c r="AD258" s="34"/>
      <c r="AE258" s="34"/>
      <c r="AT258" s="17" t="s">
        <v>154</v>
      </c>
      <c r="AU258" s="17" t="s">
        <v>87</v>
      </c>
    </row>
    <row r="259" spans="1:65" s="2" customFormat="1" ht="21.75" customHeight="1">
      <c r="A259" s="34"/>
      <c r="B259" s="35"/>
      <c r="C259" s="185" t="s">
        <v>435</v>
      </c>
      <c r="D259" s="185" t="s">
        <v>150</v>
      </c>
      <c r="E259" s="186" t="s">
        <v>195</v>
      </c>
      <c r="F259" s="187" t="s">
        <v>1331</v>
      </c>
      <c r="G259" s="188" t="s">
        <v>172</v>
      </c>
      <c r="H259" s="189">
        <v>26</v>
      </c>
      <c r="I259" s="190"/>
      <c r="J259" s="191">
        <f>ROUND(I259*H259,2)</f>
        <v>0</v>
      </c>
      <c r="K259" s="192"/>
      <c r="L259" s="39"/>
      <c r="M259" s="193" t="s">
        <v>1</v>
      </c>
      <c r="N259" s="194" t="s">
        <v>42</v>
      </c>
      <c r="O259" s="71"/>
      <c r="P259" s="195">
        <f>O259*H259</f>
        <v>0</v>
      </c>
      <c r="Q259" s="195">
        <v>0</v>
      </c>
      <c r="R259" s="195">
        <f>Q259*H259</f>
        <v>0</v>
      </c>
      <c r="S259" s="195">
        <v>0</v>
      </c>
      <c r="T259" s="196">
        <f>S259*H259</f>
        <v>0</v>
      </c>
      <c r="U259" s="34"/>
      <c r="V259" s="34"/>
      <c r="W259" s="34"/>
      <c r="X259" s="34"/>
      <c r="Y259" s="34"/>
      <c r="Z259" s="34"/>
      <c r="AA259" s="34"/>
      <c r="AB259" s="34"/>
      <c r="AC259" s="34"/>
      <c r="AD259" s="34"/>
      <c r="AE259" s="34"/>
      <c r="AR259" s="197" t="s">
        <v>148</v>
      </c>
      <c r="AT259" s="197" t="s">
        <v>150</v>
      </c>
      <c r="AU259" s="197" t="s">
        <v>87</v>
      </c>
      <c r="AY259" s="17" t="s">
        <v>149</v>
      </c>
      <c r="BE259" s="198">
        <f>IF(N259="základní",J259,0)</f>
        <v>0</v>
      </c>
      <c r="BF259" s="198">
        <f>IF(N259="snížená",J259,0)</f>
        <v>0</v>
      </c>
      <c r="BG259" s="198">
        <f>IF(N259="zákl. přenesená",J259,0)</f>
        <v>0</v>
      </c>
      <c r="BH259" s="198">
        <f>IF(N259="sníž. přenesená",J259,0)</f>
        <v>0</v>
      </c>
      <c r="BI259" s="198">
        <f>IF(N259="nulová",J259,0)</f>
        <v>0</v>
      </c>
      <c r="BJ259" s="17" t="s">
        <v>85</v>
      </c>
      <c r="BK259" s="198">
        <f>ROUND(I259*H259,2)</f>
        <v>0</v>
      </c>
      <c r="BL259" s="17" t="s">
        <v>148</v>
      </c>
      <c r="BM259" s="197" t="s">
        <v>1332</v>
      </c>
    </row>
    <row r="260" spans="1:65" s="2" customFormat="1" ht="19.5">
      <c r="A260" s="34"/>
      <c r="B260" s="35"/>
      <c r="C260" s="36"/>
      <c r="D260" s="199" t="s">
        <v>154</v>
      </c>
      <c r="E260" s="36"/>
      <c r="F260" s="200" t="s">
        <v>198</v>
      </c>
      <c r="G260" s="36"/>
      <c r="H260" s="36"/>
      <c r="I260" s="201"/>
      <c r="J260" s="36"/>
      <c r="K260" s="36"/>
      <c r="L260" s="39"/>
      <c r="M260" s="202"/>
      <c r="N260" s="203"/>
      <c r="O260" s="71"/>
      <c r="P260" s="71"/>
      <c r="Q260" s="71"/>
      <c r="R260" s="71"/>
      <c r="S260" s="71"/>
      <c r="T260" s="72"/>
      <c r="U260" s="34"/>
      <c r="V260" s="34"/>
      <c r="W260" s="34"/>
      <c r="X260" s="34"/>
      <c r="Y260" s="34"/>
      <c r="Z260" s="34"/>
      <c r="AA260" s="34"/>
      <c r="AB260" s="34"/>
      <c r="AC260" s="34"/>
      <c r="AD260" s="34"/>
      <c r="AE260" s="34"/>
      <c r="AT260" s="17" t="s">
        <v>154</v>
      </c>
      <c r="AU260" s="17" t="s">
        <v>87</v>
      </c>
    </row>
    <row r="261" spans="1:65" s="13" customFormat="1" ht="11.25">
      <c r="B261" s="206"/>
      <c r="C261" s="207"/>
      <c r="D261" s="199" t="s">
        <v>175</v>
      </c>
      <c r="E261" s="208" t="s">
        <v>1</v>
      </c>
      <c r="F261" s="209" t="s">
        <v>1333</v>
      </c>
      <c r="G261" s="207"/>
      <c r="H261" s="210">
        <v>1</v>
      </c>
      <c r="I261" s="211"/>
      <c r="J261" s="207"/>
      <c r="K261" s="207"/>
      <c r="L261" s="212"/>
      <c r="M261" s="213"/>
      <c r="N261" s="214"/>
      <c r="O261" s="214"/>
      <c r="P261" s="214"/>
      <c r="Q261" s="214"/>
      <c r="R261" s="214"/>
      <c r="S261" s="214"/>
      <c r="T261" s="215"/>
      <c r="AT261" s="216" t="s">
        <v>175</v>
      </c>
      <c r="AU261" s="216" t="s">
        <v>87</v>
      </c>
      <c r="AV261" s="13" t="s">
        <v>87</v>
      </c>
      <c r="AW261" s="13" t="s">
        <v>34</v>
      </c>
      <c r="AX261" s="13" t="s">
        <v>77</v>
      </c>
      <c r="AY261" s="216" t="s">
        <v>149</v>
      </c>
    </row>
    <row r="262" spans="1:65" s="13" customFormat="1" ht="11.25">
      <c r="B262" s="206"/>
      <c r="C262" s="207"/>
      <c r="D262" s="199" t="s">
        <v>175</v>
      </c>
      <c r="E262" s="208" t="s">
        <v>1</v>
      </c>
      <c r="F262" s="209" t="s">
        <v>1334</v>
      </c>
      <c r="G262" s="207"/>
      <c r="H262" s="210">
        <v>25</v>
      </c>
      <c r="I262" s="211"/>
      <c r="J262" s="207"/>
      <c r="K262" s="207"/>
      <c r="L262" s="212"/>
      <c r="M262" s="213"/>
      <c r="N262" s="214"/>
      <c r="O262" s="214"/>
      <c r="P262" s="214"/>
      <c r="Q262" s="214"/>
      <c r="R262" s="214"/>
      <c r="S262" s="214"/>
      <c r="T262" s="215"/>
      <c r="AT262" s="216" t="s">
        <v>175</v>
      </c>
      <c r="AU262" s="216" t="s">
        <v>87</v>
      </c>
      <c r="AV262" s="13" t="s">
        <v>87</v>
      </c>
      <c r="AW262" s="13" t="s">
        <v>34</v>
      </c>
      <c r="AX262" s="13" t="s">
        <v>77</v>
      </c>
      <c r="AY262" s="216" t="s">
        <v>149</v>
      </c>
    </row>
    <row r="263" spans="1:65" s="14" customFormat="1" ht="11.25">
      <c r="B263" s="217"/>
      <c r="C263" s="218"/>
      <c r="D263" s="199" t="s">
        <v>175</v>
      </c>
      <c r="E263" s="219" t="s">
        <v>1</v>
      </c>
      <c r="F263" s="220" t="s">
        <v>221</v>
      </c>
      <c r="G263" s="218"/>
      <c r="H263" s="221">
        <v>26</v>
      </c>
      <c r="I263" s="222"/>
      <c r="J263" s="218"/>
      <c r="K263" s="218"/>
      <c r="L263" s="223"/>
      <c r="M263" s="224"/>
      <c r="N263" s="225"/>
      <c r="O263" s="225"/>
      <c r="P263" s="225"/>
      <c r="Q263" s="225"/>
      <c r="R263" s="225"/>
      <c r="S263" s="225"/>
      <c r="T263" s="226"/>
      <c r="AT263" s="227" t="s">
        <v>175</v>
      </c>
      <c r="AU263" s="227" t="s">
        <v>87</v>
      </c>
      <c r="AV263" s="14" t="s">
        <v>148</v>
      </c>
      <c r="AW263" s="14" t="s">
        <v>34</v>
      </c>
      <c r="AX263" s="14" t="s">
        <v>85</v>
      </c>
      <c r="AY263" s="227" t="s">
        <v>149</v>
      </c>
    </row>
    <row r="264" spans="1:65" s="2" customFormat="1" ht="33" customHeight="1">
      <c r="A264" s="34"/>
      <c r="B264" s="35"/>
      <c r="C264" s="185" t="s">
        <v>440</v>
      </c>
      <c r="D264" s="185" t="s">
        <v>150</v>
      </c>
      <c r="E264" s="186" t="s">
        <v>1335</v>
      </c>
      <c r="F264" s="187" t="s">
        <v>1336</v>
      </c>
      <c r="G264" s="188" t="s">
        <v>172</v>
      </c>
      <c r="H264" s="189">
        <v>48</v>
      </c>
      <c r="I264" s="190"/>
      <c r="J264" s="191">
        <f>ROUND(I264*H264,2)</f>
        <v>0</v>
      </c>
      <c r="K264" s="192"/>
      <c r="L264" s="39"/>
      <c r="M264" s="193" t="s">
        <v>1</v>
      </c>
      <c r="N264" s="194" t="s">
        <v>42</v>
      </c>
      <c r="O264" s="71"/>
      <c r="P264" s="195">
        <f>O264*H264</f>
        <v>0</v>
      </c>
      <c r="Q264" s="195">
        <v>0</v>
      </c>
      <c r="R264" s="195">
        <f>Q264*H264</f>
        <v>0</v>
      </c>
      <c r="S264" s="195">
        <v>0.222</v>
      </c>
      <c r="T264" s="196">
        <f>S264*H264</f>
        <v>10.656000000000001</v>
      </c>
      <c r="U264" s="34"/>
      <c r="V264" s="34"/>
      <c r="W264" s="34"/>
      <c r="X264" s="34"/>
      <c r="Y264" s="34"/>
      <c r="Z264" s="34"/>
      <c r="AA264" s="34"/>
      <c r="AB264" s="34"/>
      <c r="AC264" s="34"/>
      <c r="AD264" s="34"/>
      <c r="AE264" s="34"/>
      <c r="AR264" s="197" t="s">
        <v>148</v>
      </c>
      <c r="AT264" s="197" t="s">
        <v>150</v>
      </c>
      <c r="AU264" s="197" t="s">
        <v>87</v>
      </c>
      <c r="AY264" s="17" t="s">
        <v>149</v>
      </c>
      <c r="BE264" s="198">
        <f>IF(N264="základní",J264,0)</f>
        <v>0</v>
      </c>
      <c r="BF264" s="198">
        <f>IF(N264="snížená",J264,0)</f>
        <v>0</v>
      </c>
      <c r="BG264" s="198">
        <f>IF(N264="zákl. přenesená",J264,0)</f>
        <v>0</v>
      </c>
      <c r="BH264" s="198">
        <f>IF(N264="sníž. přenesená",J264,0)</f>
        <v>0</v>
      </c>
      <c r="BI264" s="198">
        <f>IF(N264="nulová",J264,0)</f>
        <v>0</v>
      </c>
      <c r="BJ264" s="17" t="s">
        <v>85</v>
      </c>
      <c r="BK264" s="198">
        <f>ROUND(I264*H264,2)</f>
        <v>0</v>
      </c>
      <c r="BL264" s="17" t="s">
        <v>148</v>
      </c>
      <c r="BM264" s="197" t="s">
        <v>1337</v>
      </c>
    </row>
    <row r="265" spans="1:65" s="13" customFormat="1" ht="11.25">
      <c r="B265" s="206"/>
      <c r="C265" s="207"/>
      <c r="D265" s="199" t="s">
        <v>175</v>
      </c>
      <c r="E265" s="208" t="s">
        <v>1</v>
      </c>
      <c r="F265" s="209" t="s">
        <v>1338</v>
      </c>
      <c r="G265" s="207"/>
      <c r="H265" s="210">
        <v>48</v>
      </c>
      <c r="I265" s="211"/>
      <c r="J265" s="207"/>
      <c r="K265" s="207"/>
      <c r="L265" s="212"/>
      <c r="M265" s="213"/>
      <c r="N265" s="214"/>
      <c r="O265" s="214"/>
      <c r="P265" s="214"/>
      <c r="Q265" s="214"/>
      <c r="R265" s="214"/>
      <c r="S265" s="214"/>
      <c r="T265" s="215"/>
      <c r="AT265" s="216" t="s">
        <v>175</v>
      </c>
      <c r="AU265" s="216" t="s">
        <v>87</v>
      </c>
      <c r="AV265" s="13" t="s">
        <v>87</v>
      </c>
      <c r="AW265" s="13" t="s">
        <v>34</v>
      </c>
      <c r="AX265" s="13" t="s">
        <v>85</v>
      </c>
      <c r="AY265" s="216" t="s">
        <v>149</v>
      </c>
    </row>
    <row r="266" spans="1:65" s="2" customFormat="1" ht="21.75" customHeight="1">
      <c r="A266" s="34"/>
      <c r="B266" s="35"/>
      <c r="C266" s="185" t="s">
        <v>444</v>
      </c>
      <c r="D266" s="185" t="s">
        <v>150</v>
      </c>
      <c r="E266" s="186" t="s">
        <v>1339</v>
      </c>
      <c r="F266" s="187" t="s">
        <v>1340</v>
      </c>
      <c r="G266" s="188" t="s">
        <v>172</v>
      </c>
      <c r="H266" s="189">
        <v>32.256</v>
      </c>
      <c r="I266" s="190"/>
      <c r="J266" s="191">
        <f>ROUND(I266*H266,2)</f>
        <v>0</v>
      </c>
      <c r="K266" s="192"/>
      <c r="L266" s="39"/>
      <c r="M266" s="193" t="s">
        <v>1</v>
      </c>
      <c r="N266" s="194" t="s">
        <v>42</v>
      </c>
      <c r="O266" s="71"/>
      <c r="P266" s="195">
        <f>O266*H266</f>
        <v>0</v>
      </c>
      <c r="Q266" s="195">
        <v>0</v>
      </c>
      <c r="R266" s="195">
        <f>Q266*H266</f>
        <v>0</v>
      </c>
      <c r="S266" s="195">
        <v>0.65</v>
      </c>
      <c r="T266" s="196">
        <f>S266*H266</f>
        <v>20.9664</v>
      </c>
      <c r="U266" s="34"/>
      <c r="V266" s="34"/>
      <c r="W266" s="34"/>
      <c r="X266" s="34"/>
      <c r="Y266" s="34"/>
      <c r="Z266" s="34"/>
      <c r="AA266" s="34"/>
      <c r="AB266" s="34"/>
      <c r="AC266" s="34"/>
      <c r="AD266" s="34"/>
      <c r="AE266" s="34"/>
      <c r="AR266" s="197" t="s">
        <v>148</v>
      </c>
      <c r="AT266" s="197" t="s">
        <v>150</v>
      </c>
      <c r="AU266" s="197" t="s">
        <v>87</v>
      </c>
      <c r="AY266" s="17" t="s">
        <v>149</v>
      </c>
      <c r="BE266" s="198">
        <f>IF(N266="základní",J266,0)</f>
        <v>0</v>
      </c>
      <c r="BF266" s="198">
        <f>IF(N266="snížená",J266,0)</f>
        <v>0</v>
      </c>
      <c r="BG266" s="198">
        <f>IF(N266="zákl. přenesená",J266,0)</f>
        <v>0</v>
      </c>
      <c r="BH266" s="198">
        <f>IF(N266="sníž. přenesená",J266,0)</f>
        <v>0</v>
      </c>
      <c r="BI266" s="198">
        <f>IF(N266="nulová",J266,0)</f>
        <v>0</v>
      </c>
      <c r="BJ266" s="17" t="s">
        <v>85</v>
      </c>
      <c r="BK266" s="198">
        <f>ROUND(I266*H266,2)</f>
        <v>0</v>
      </c>
      <c r="BL266" s="17" t="s">
        <v>148</v>
      </c>
      <c r="BM266" s="197" t="s">
        <v>1341</v>
      </c>
    </row>
    <row r="267" spans="1:65" s="13" customFormat="1" ht="11.25">
      <c r="B267" s="206"/>
      <c r="C267" s="207"/>
      <c r="D267" s="199" t="s">
        <v>175</v>
      </c>
      <c r="E267" s="208" t="s">
        <v>1</v>
      </c>
      <c r="F267" s="209" t="s">
        <v>1342</v>
      </c>
      <c r="G267" s="207"/>
      <c r="H267" s="210">
        <v>32.256</v>
      </c>
      <c r="I267" s="211"/>
      <c r="J267" s="207"/>
      <c r="K267" s="207"/>
      <c r="L267" s="212"/>
      <c r="M267" s="213"/>
      <c r="N267" s="214"/>
      <c r="O267" s="214"/>
      <c r="P267" s="214"/>
      <c r="Q267" s="214"/>
      <c r="R267" s="214"/>
      <c r="S267" s="214"/>
      <c r="T267" s="215"/>
      <c r="AT267" s="216" t="s">
        <v>175</v>
      </c>
      <c r="AU267" s="216" t="s">
        <v>87</v>
      </c>
      <c r="AV267" s="13" t="s">
        <v>87</v>
      </c>
      <c r="AW267" s="13" t="s">
        <v>34</v>
      </c>
      <c r="AX267" s="13" t="s">
        <v>85</v>
      </c>
      <c r="AY267" s="216" t="s">
        <v>149</v>
      </c>
    </row>
    <row r="268" spans="1:65" s="2" customFormat="1" ht="21.75" customHeight="1">
      <c r="A268" s="34"/>
      <c r="B268" s="35"/>
      <c r="C268" s="185" t="s">
        <v>448</v>
      </c>
      <c r="D268" s="185" t="s">
        <v>150</v>
      </c>
      <c r="E268" s="186" t="s">
        <v>1343</v>
      </c>
      <c r="F268" s="187" t="s">
        <v>1344</v>
      </c>
      <c r="G268" s="188" t="s">
        <v>172</v>
      </c>
      <c r="H268" s="189">
        <v>13.8</v>
      </c>
      <c r="I268" s="190"/>
      <c r="J268" s="191">
        <f>ROUND(I268*H268,2)</f>
        <v>0</v>
      </c>
      <c r="K268" s="192"/>
      <c r="L268" s="39"/>
      <c r="M268" s="193" t="s">
        <v>1</v>
      </c>
      <c r="N268" s="194" t="s">
        <v>42</v>
      </c>
      <c r="O268" s="71"/>
      <c r="P268" s="195">
        <f>O268*H268</f>
        <v>0</v>
      </c>
      <c r="Q268" s="195">
        <v>0</v>
      </c>
      <c r="R268" s="195">
        <f>Q268*H268</f>
        <v>0</v>
      </c>
      <c r="S268" s="195">
        <v>2.2000000000000002</v>
      </c>
      <c r="T268" s="196">
        <f>S268*H268</f>
        <v>30.360000000000003</v>
      </c>
      <c r="U268" s="34"/>
      <c r="V268" s="34"/>
      <c r="W268" s="34"/>
      <c r="X268" s="34"/>
      <c r="Y268" s="34"/>
      <c r="Z268" s="34"/>
      <c r="AA268" s="34"/>
      <c r="AB268" s="34"/>
      <c r="AC268" s="34"/>
      <c r="AD268" s="34"/>
      <c r="AE268" s="34"/>
      <c r="AR268" s="197" t="s">
        <v>148</v>
      </c>
      <c r="AT268" s="197" t="s">
        <v>150</v>
      </c>
      <c r="AU268" s="197" t="s">
        <v>87</v>
      </c>
      <c r="AY268" s="17" t="s">
        <v>149</v>
      </c>
      <c r="BE268" s="198">
        <f>IF(N268="základní",J268,0)</f>
        <v>0</v>
      </c>
      <c r="BF268" s="198">
        <f>IF(N268="snížená",J268,0)</f>
        <v>0</v>
      </c>
      <c r="BG268" s="198">
        <f>IF(N268="zákl. přenesená",J268,0)</f>
        <v>0</v>
      </c>
      <c r="BH268" s="198">
        <f>IF(N268="sníž. přenesená",J268,0)</f>
        <v>0</v>
      </c>
      <c r="BI268" s="198">
        <f>IF(N268="nulová",J268,0)</f>
        <v>0</v>
      </c>
      <c r="BJ268" s="17" t="s">
        <v>85</v>
      </c>
      <c r="BK268" s="198">
        <f>ROUND(I268*H268,2)</f>
        <v>0</v>
      </c>
      <c r="BL268" s="17" t="s">
        <v>148</v>
      </c>
      <c r="BM268" s="197" t="s">
        <v>1345</v>
      </c>
    </row>
    <row r="269" spans="1:65" s="13" customFormat="1" ht="11.25">
      <c r="B269" s="206"/>
      <c r="C269" s="207"/>
      <c r="D269" s="199" t="s">
        <v>175</v>
      </c>
      <c r="E269" s="208" t="s">
        <v>1</v>
      </c>
      <c r="F269" s="209" t="s">
        <v>1346</v>
      </c>
      <c r="G269" s="207"/>
      <c r="H269" s="210">
        <v>6</v>
      </c>
      <c r="I269" s="211"/>
      <c r="J269" s="207"/>
      <c r="K269" s="207"/>
      <c r="L269" s="212"/>
      <c r="M269" s="213"/>
      <c r="N269" s="214"/>
      <c r="O269" s="214"/>
      <c r="P269" s="214"/>
      <c r="Q269" s="214"/>
      <c r="R269" s="214"/>
      <c r="S269" s="214"/>
      <c r="T269" s="215"/>
      <c r="AT269" s="216" t="s">
        <v>175</v>
      </c>
      <c r="AU269" s="216" t="s">
        <v>87</v>
      </c>
      <c r="AV269" s="13" t="s">
        <v>87</v>
      </c>
      <c r="AW269" s="13" t="s">
        <v>34</v>
      </c>
      <c r="AX269" s="13" t="s">
        <v>77</v>
      </c>
      <c r="AY269" s="216" t="s">
        <v>149</v>
      </c>
    </row>
    <row r="270" spans="1:65" s="13" customFormat="1" ht="11.25">
      <c r="B270" s="206"/>
      <c r="C270" s="207"/>
      <c r="D270" s="199" t="s">
        <v>175</v>
      </c>
      <c r="E270" s="208" t="s">
        <v>1</v>
      </c>
      <c r="F270" s="209" t="s">
        <v>1347</v>
      </c>
      <c r="G270" s="207"/>
      <c r="H270" s="210">
        <v>4.8</v>
      </c>
      <c r="I270" s="211"/>
      <c r="J270" s="207"/>
      <c r="K270" s="207"/>
      <c r="L270" s="212"/>
      <c r="M270" s="213"/>
      <c r="N270" s="214"/>
      <c r="O270" s="214"/>
      <c r="P270" s="214"/>
      <c r="Q270" s="214"/>
      <c r="R270" s="214"/>
      <c r="S270" s="214"/>
      <c r="T270" s="215"/>
      <c r="AT270" s="216" t="s">
        <v>175</v>
      </c>
      <c r="AU270" s="216" t="s">
        <v>87</v>
      </c>
      <c r="AV270" s="13" t="s">
        <v>87</v>
      </c>
      <c r="AW270" s="13" t="s">
        <v>34</v>
      </c>
      <c r="AX270" s="13" t="s">
        <v>77</v>
      </c>
      <c r="AY270" s="216" t="s">
        <v>149</v>
      </c>
    </row>
    <row r="271" spans="1:65" s="13" customFormat="1" ht="11.25">
      <c r="B271" s="206"/>
      <c r="C271" s="207"/>
      <c r="D271" s="199" t="s">
        <v>175</v>
      </c>
      <c r="E271" s="208" t="s">
        <v>1</v>
      </c>
      <c r="F271" s="209" t="s">
        <v>1348</v>
      </c>
      <c r="G271" s="207"/>
      <c r="H271" s="210">
        <v>3</v>
      </c>
      <c r="I271" s="211"/>
      <c r="J271" s="207"/>
      <c r="K271" s="207"/>
      <c r="L271" s="212"/>
      <c r="M271" s="213"/>
      <c r="N271" s="214"/>
      <c r="O271" s="214"/>
      <c r="P271" s="214"/>
      <c r="Q271" s="214"/>
      <c r="R271" s="214"/>
      <c r="S271" s="214"/>
      <c r="T271" s="215"/>
      <c r="AT271" s="216" t="s">
        <v>175</v>
      </c>
      <c r="AU271" s="216" t="s">
        <v>87</v>
      </c>
      <c r="AV271" s="13" t="s">
        <v>87</v>
      </c>
      <c r="AW271" s="13" t="s">
        <v>34</v>
      </c>
      <c r="AX271" s="13" t="s">
        <v>77</v>
      </c>
      <c r="AY271" s="216" t="s">
        <v>149</v>
      </c>
    </row>
    <row r="272" spans="1:65" s="14" customFormat="1" ht="11.25">
      <c r="B272" s="217"/>
      <c r="C272" s="218"/>
      <c r="D272" s="199" t="s">
        <v>175</v>
      </c>
      <c r="E272" s="219" t="s">
        <v>1</v>
      </c>
      <c r="F272" s="220" t="s">
        <v>221</v>
      </c>
      <c r="G272" s="218"/>
      <c r="H272" s="221">
        <v>13.8</v>
      </c>
      <c r="I272" s="222"/>
      <c r="J272" s="218"/>
      <c r="K272" s="218"/>
      <c r="L272" s="223"/>
      <c r="M272" s="224"/>
      <c r="N272" s="225"/>
      <c r="O272" s="225"/>
      <c r="P272" s="225"/>
      <c r="Q272" s="225"/>
      <c r="R272" s="225"/>
      <c r="S272" s="225"/>
      <c r="T272" s="226"/>
      <c r="AT272" s="227" t="s">
        <v>175</v>
      </c>
      <c r="AU272" s="227" t="s">
        <v>87</v>
      </c>
      <c r="AV272" s="14" t="s">
        <v>148</v>
      </c>
      <c r="AW272" s="14" t="s">
        <v>34</v>
      </c>
      <c r="AX272" s="14" t="s">
        <v>85</v>
      </c>
      <c r="AY272" s="227" t="s">
        <v>149</v>
      </c>
    </row>
    <row r="273" spans="1:65" s="2" customFormat="1" ht="33" customHeight="1">
      <c r="A273" s="34"/>
      <c r="B273" s="35"/>
      <c r="C273" s="185" t="s">
        <v>452</v>
      </c>
      <c r="D273" s="185" t="s">
        <v>150</v>
      </c>
      <c r="E273" s="186" t="s">
        <v>1349</v>
      </c>
      <c r="F273" s="187" t="s">
        <v>1350</v>
      </c>
      <c r="G273" s="188" t="s">
        <v>172</v>
      </c>
      <c r="H273" s="189">
        <v>65</v>
      </c>
      <c r="I273" s="190"/>
      <c r="J273" s="191">
        <f>ROUND(I273*H273,2)</f>
        <v>0</v>
      </c>
      <c r="K273" s="192"/>
      <c r="L273" s="39"/>
      <c r="M273" s="193" t="s">
        <v>1</v>
      </c>
      <c r="N273" s="194" t="s">
        <v>42</v>
      </c>
      <c r="O273" s="71"/>
      <c r="P273" s="195">
        <f>O273*H273</f>
        <v>0</v>
      </c>
      <c r="Q273" s="195">
        <v>0</v>
      </c>
      <c r="R273" s="195">
        <f>Q273*H273</f>
        <v>0</v>
      </c>
      <c r="S273" s="195">
        <v>0.78</v>
      </c>
      <c r="T273" s="196">
        <f>S273*H273</f>
        <v>50.7</v>
      </c>
      <c r="U273" s="34"/>
      <c r="V273" s="34"/>
      <c r="W273" s="34"/>
      <c r="X273" s="34"/>
      <c r="Y273" s="34"/>
      <c r="Z273" s="34"/>
      <c r="AA273" s="34"/>
      <c r="AB273" s="34"/>
      <c r="AC273" s="34"/>
      <c r="AD273" s="34"/>
      <c r="AE273" s="34"/>
      <c r="AR273" s="197" t="s">
        <v>148</v>
      </c>
      <c r="AT273" s="197" t="s">
        <v>150</v>
      </c>
      <c r="AU273" s="197" t="s">
        <v>87</v>
      </c>
      <c r="AY273" s="17" t="s">
        <v>149</v>
      </c>
      <c r="BE273" s="198">
        <f>IF(N273="základní",J273,0)</f>
        <v>0</v>
      </c>
      <c r="BF273" s="198">
        <f>IF(N273="snížená",J273,0)</f>
        <v>0</v>
      </c>
      <c r="BG273" s="198">
        <f>IF(N273="zákl. přenesená",J273,0)</f>
        <v>0</v>
      </c>
      <c r="BH273" s="198">
        <f>IF(N273="sníž. přenesená",J273,0)</f>
        <v>0</v>
      </c>
      <c r="BI273" s="198">
        <f>IF(N273="nulová",J273,0)</f>
        <v>0</v>
      </c>
      <c r="BJ273" s="17" t="s">
        <v>85</v>
      </c>
      <c r="BK273" s="198">
        <f>ROUND(I273*H273,2)</f>
        <v>0</v>
      </c>
      <c r="BL273" s="17" t="s">
        <v>148</v>
      </c>
      <c r="BM273" s="197" t="s">
        <v>1351</v>
      </c>
    </row>
    <row r="274" spans="1:65" s="2" customFormat="1" ht="19.5">
      <c r="A274" s="34"/>
      <c r="B274" s="35"/>
      <c r="C274" s="36"/>
      <c r="D274" s="199" t="s">
        <v>154</v>
      </c>
      <c r="E274" s="36"/>
      <c r="F274" s="200" t="s">
        <v>1352</v>
      </c>
      <c r="G274" s="36"/>
      <c r="H274" s="36"/>
      <c r="I274" s="201"/>
      <c r="J274" s="36"/>
      <c r="K274" s="36"/>
      <c r="L274" s="39"/>
      <c r="M274" s="202"/>
      <c r="N274" s="203"/>
      <c r="O274" s="71"/>
      <c r="P274" s="71"/>
      <c r="Q274" s="71"/>
      <c r="R274" s="71"/>
      <c r="S274" s="71"/>
      <c r="T274" s="72"/>
      <c r="U274" s="34"/>
      <c r="V274" s="34"/>
      <c r="W274" s="34"/>
      <c r="X274" s="34"/>
      <c r="Y274" s="34"/>
      <c r="Z274" s="34"/>
      <c r="AA274" s="34"/>
      <c r="AB274" s="34"/>
      <c r="AC274" s="34"/>
      <c r="AD274" s="34"/>
      <c r="AE274" s="34"/>
      <c r="AT274" s="17" t="s">
        <v>154</v>
      </c>
      <c r="AU274" s="17" t="s">
        <v>87</v>
      </c>
    </row>
    <row r="275" spans="1:65" s="13" customFormat="1" ht="11.25">
      <c r="B275" s="206"/>
      <c r="C275" s="207"/>
      <c r="D275" s="199" t="s">
        <v>175</v>
      </c>
      <c r="E275" s="208" t="s">
        <v>1</v>
      </c>
      <c r="F275" s="209" t="s">
        <v>1353</v>
      </c>
      <c r="G275" s="207"/>
      <c r="H275" s="210">
        <v>50</v>
      </c>
      <c r="I275" s="211"/>
      <c r="J275" s="207"/>
      <c r="K275" s="207"/>
      <c r="L275" s="212"/>
      <c r="M275" s="213"/>
      <c r="N275" s="214"/>
      <c r="O275" s="214"/>
      <c r="P275" s="214"/>
      <c r="Q275" s="214"/>
      <c r="R275" s="214"/>
      <c r="S275" s="214"/>
      <c r="T275" s="215"/>
      <c r="AT275" s="216" t="s">
        <v>175</v>
      </c>
      <c r="AU275" s="216" t="s">
        <v>87</v>
      </c>
      <c r="AV275" s="13" t="s">
        <v>87</v>
      </c>
      <c r="AW275" s="13" t="s">
        <v>34</v>
      </c>
      <c r="AX275" s="13" t="s">
        <v>77</v>
      </c>
      <c r="AY275" s="216" t="s">
        <v>149</v>
      </c>
    </row>
    <row r="276" spans="1:65" s="13" customFormat="1" ht="11.25">
      <c r="B276" s="206"/>
      <c r="C276" s="207"/>
      <c r="D276" s="199" t="s">
        <v>175</v>
      </c>
      <c r="E276" s="208" t="s">
        <v>1</v>
      </c>
      <c r="F276" s="209" t="s">
        <v>1354</v>
      </c>
      <c r="G276" s="207"/>
      <c r="H276" s="210">
        <v>15</v>
      </c>
      <c r="I276" s="211"/>
      <c r="J276" s="207"/>
      <c r="K276" s="207"/>
      <c r="L276" s="212"/>
      <c r="M276" s="213"/>
      <c r="N276" s="214"/>
      <c r="O276" s="214"/>
      <c r="P276" s="214"/>
      <c r="Q276" s="214"/>
      <c r="R276" s="214"/>
      <c r="S276" s="214"/>
      <c r="T276" s="215"/>
      <c r="AT276" s="216" t="s">
        <v>175</v>
      </c>
      <c r="AU276" s="216" t="s">
        <v>87</v>
      </c>
      <c r="AV276" s="13" t="s">
        <v>87</v>
      </c>
      <c r="AW276" s="13" t="s">
        <v>34</v>
      </c>
      <c r="AX276" s="13" t="s">
        <v>77</v>
      </c>
      <c r="AY276" s="216" t="s">
        <v>149</v>
      </c>
    </row>
    <row r="277" spans="1:65" s="14" customFormat="1" ht="11.25">
      <c r="B277" s="217"/>
      <c r="C277" s="218"/>
      <c r="D277" s="199" t="s">
        <v>175</v>
      </c>
      <c r="E277" s="219" t="s">
        <v>1</v>
      </c>
      <c r="F277" s="220" t="s">
        <v>221</v>
      </c>
      <c r="G277" s="218"/>
      <c r="H277" s="221">
        <v>65</v>
      </c>
      <c r="I277" s="222"/>
      <c r="J277" s="218"/>
      <c r="K277" s="218"/>
      <c r="L277" s="223"/>
      <c r="M277" s="224"/>
      <c r="N277" s="225"/>
      <c r="O277" s="225"/>
      <c r="P277" s="225"/>
      <c r="Q277" s="225"/>
      <c r="R277" s="225"/>
      <c r="S277" s="225"/>
      <c r="T277" s="226"/>
      <c r="AT277" s="227" t="s">
        <v>175</v>
      </c>
      <c r="AU277" s="227" t="s">
        <v>87</v>
      </c>
      <c r="AV277" s="14" t="s">
        <v>148</v>
      </c>
      <c r="AW277" s="14" t="s">
        <v>34</v>
      </c>
      <c r="AX277" s="14" t="s">
        <v>85</v>
      </c>
      <c r="AY277" s="227" t="s">
        <v>149</v>
      </c>
    </row>
    <row r="278" spans="1:65" s="2" customFormat="1" ht="66.75" customHeight="1">
      <c r="A278" s="34"/>
      <c r="B278" s="35"/>
      <c r="C278" s="185" t="s">
        <v>456</v>
      </c>
      <c r="D278" s="185" t="s">
        <v>150</v>
      </c>
      <c r="E278" s="186" t="s">
        <v>1355</v>
      </c>
      <c r="F278" s="187" t="s">
        <v>1356</v>
      </c>
      <c r="G278" s="188" t="s">
        <v>184</v>
      </c>
      <c r="H278" s="189">
        <v>1</v>
      </c>
      <c r="I278" s="190"/>
      <c r="J278" s="191">
        <f>ROUND(I278*H278,2)</f>
        <v>0</v>
      </c>
      <c r="K278" s="192"/>
      <c r="L278" s="39"/>
      <c r="M278" s="193" t="s">
        <v>1</v>
      </c>
      <c r="N278" s="194" t="s">
        <v>42</v>
      </c>
      <c r="O278" s="71"/>
      <c r="P278" s="195">
        <f>O278*H278</f>
        <v>0</v>
      </c>
      <c r="Q278" s="195">
        <v>7.8E-2</v>
      </c>
      <c r="R278" s="195">
        <f>Q278*H278</f>
        <v>7.8E-2</v>
      </c>
      <c r="S278" s="195">
        <v>0</v>
      </c>
      <c r="T278" s="196">
        <f>S278*H278</f>
        <v>0</v>
      </c>
      <c r="U278" s="34"/>
      <c r="V278" s="34"/>
      <c r="W278" s="34"/>
      <c r="X278" s="34"/>
      <c r="Y278" s="34"/>
      <c r="Z278" s="34"/>
      <c r="AA278" s="34"/>
      <c r="AB278" s="34"/>
      <c r="AC278" s="34"/>
      <c r="AD278" s="34"/>
      <c r="AE278" s="34"/>
      <c r="AR278" s="197" t="s">
        <v>148</v>
      </c>
      <c r="AT278" s="197" t="s">
        <v>150</v>
      </c>
      <c r="AU278" s="197" t="s">
        <v>87</v>
      </c>
      <c r="AY278" s="17" t="s">
        <v>149</v>
      </c>
      <c r="BE278" s="198">
        <f>IF(N278="základní",J278,0)</f>
        <v>0</v>
      </c>
      <c r="BF278" s="198">
        <f>IF(N278="snížená",J278,0)</f>
        <v>0</v>
      </c>
      <c r="BG278" s="198">
        <f>IF(N278="zákl. přenesená",J278,0)</f>
        <v>0</v>
      </c>
      <c r="BH278" s="198">
        <f>IF(N278="sníž. přenesená",J278,0)</f>
        <v>0</v>
      </c>
      <c r="BI278" s="198">
        <f>IF(N278="nulová",J278,0)</f>
        <v>0</v>
      </c>
      <c r="BJ278" s="17" t="s">
        <v>85</v>
      </c>
      <c r="BK278" s="198">
        <f>ROUND(I278*H278,2)</f>
        <v>0</v>
      </c>
      <c r="BL278" s="17" t="s">
        <v>148</v>
      </c>
      <c r="BM278" s="197" t="s">
        <v>1357</v>
      </c>
    </row>
    <row r="279" spans="1:65" s="12" customFormat="1" ht="22.9" customHeight="1">
      <c r="B279" s="171"/>
      <c r="C279" s="172"/>
      <c r="D279" s="173" t="s">
        <v>76</v>
      </c>
      <c r="E279" s="204" t="s">
        <v>990</v>
      </c>
      <c r="F279" s="204" t="s">
        <v>269</v>
      </c>
      <c r="G279" s="172"/>
      <c r="H279" s="172"/>
      <c r="I279" s="175"/>
      <c r="J279" s="205">
        <f>BK279</f>
        <v>0</v>
      </c>
      <c r="K279" s="172"/>
      <c r="L279" s="177"/>
      <c r="M279" s="178"/>
      <c r="N279" s="179"/>
      <c r="O279" s="179"/>
      <c r="P279" s="180">
        <f>P280</f>
        <v>0</v>
      </c>
      <c r="Q279" s="179"/>
      <c r="R279" s="180">
        <f>R280</f>
        <v>0</v>
      </c>
      <c r="S279" s="179"/>
      <c r="T279" s="181">
        <f>T280</f>
        <v>0</v>
      </c>
      <c r="AR279" s="182" t="s">
        <v>85</v>
      </c>
      <c r="AT279" s="183" t="s">
        <v>76</v>
      </c>
      <c r="AU279" s="183" t="s">
        <v>85</v>
      </c>
      <c r="AY279" s="182" t="s">
        <v>149</v>
      </c>
      <c r="BK279" s="184">
        <f>BK280</f>
        <v>0</v>
      </c>
    </row>
    <row r="280" spans="1:65" s="2" customFormat="1" ht="21.75" customHeight="1">
      <c r="A280" s="34"/>
      <c r="B280" s="35"/>
      <c r="C280" s="185" t="s">
        <v>462</v>
      </c>
      <c r="D280" s="185" t="s">
        <v>150</v>
      </c>
      <c r="E280" s="186" t="s">
        <v>1358</v>
      </c>
      <c r="F280" s="187" t="s">
        <v>1359</v>
      </c>
      <c r="G280" s="188" t="s">
        <v>233</v>
      </c>
      <c r="H280" s="189">
        <v>424.66699999999997</v>
      </c>
      <c r="I280" s="190"/>
      <c r="J280" s="191">
        <f>ROUND(I280*H280,2)</f>
        <v>0</v>
      </c>
      <c r="K280" s="192"/>
      <c r="L280" s="39"/>
      <c r="M280" s="193" t="s">
        <v>1</v>
      </c>
      <c r="N280" s="194" t="s">
        <v>42</v>
      </c>
      <c r="O280" s="71"/>
      <c r="P280" s="195">
        <f>O280*H280</f>
        <v>0</v>
      </c>
      <c r="Q280" s="195">
        <v>0</v>
      </c>
      <c r="R280" s="195">
        <f>Q280*H280</f>
        <v>0</v>
      </c>
      <c r="S280" s="195">
        <v>0</v>
      </c>
      <c r="T280" s="196">
        <f>S280*H280</f>
        <v>0</v>
      </c>
      <c r="U280" s="34"/>
      <c r="V280" s="34"/>
      <c r="W280" s="34"/>
      <c r="X280" s="34"/>
      <c r="Y280" s="34"/>
      <c r="Z280" s="34"/>
      <c r="AA280" s="34"/>
      <c r="AB280" s="34"/>
      <c r="AC280" s="34"/>
      <c r="AD280" s="34"/>
      <c r="AE280" s="34"/>
      <c r="AR280" s="197" t="s">
        <v>148</v>
      </c>
      <c r="AT280" s="197" t="s">
        <v>150</v>
      </c>
      <c r="AU280" s="197" t="s">
        <v>87</v>
      </c>
      <c r="AY280" s="17" t="s">
        <v>149</v>
      </c>
      <c r="BE280" s="198">
        <f>IF(N280="základní",J280,0)</f>
        <v>0</v>
      </c>
      <c r="BF280" s="198">
        <f>IF(N280="snížená",J280,0)</f>
        <v>0</v>
      </c>
      <c r="BG280" s="198">
        <f>IF(N280="zákl. přenesená",J280,0)</f>
        <v>0</v>
      </c>
      <c r="BH280" s="198">
        <f>IF(N280="sníž. přenesená",J280,0)</f>
        <v>0</v>
      </c>
      <c r="BI280" s="198">
        <f>IF(N280="nulová",J280,0)</f>
        <v>0</v>
      </c>
      <c r="BJ280" s="17" t="s">
        <v>85</v>
      </c>
      <c r="BK280" s="198">
        <f>ROUND(I280*H280,2)</f>
        <v>0</v>
      </c>
      <c r="BL280" s="17" t="s">
        <v>148</v>
      </c>
      <c r="BM280" s="197" t="s">
        <v>1360</v>
      </c>
    </row>
    <row r="281" spans="1:65" s="12" customFormat="1" ht="22.9" customHeight="1">
      <c r="B281" s="171"/>
      <c r="C281" s="172"/>
      <c r="D281" s="173" t="s">
        <v>76</v>
      </c>
      <c r="E281" s="204" t="s">
        <v>228</v>
      </c>
      <c r="F281" s="204" t="s">
        <v>783</v>
      </c>
      <c r="G281" s="172"/>
      <c r="H281" s="172"/>
      <c r="I281" s="175"/>
      <c r="J281" s="205">
        <f>BK281</f>
        <v>0</v>
      </c>
      <c r="K281" s="172"/>
      <c r="L281" s="177"/>
      <c r="M281" s="178"/>
      <c r="N281" s="179"/>
      <c r="O281" s="179"/>
      <c r="P281" s="180">
        <f>SUM(P282:P290)</f>
        <v>0</v>
      </c>
      <c r="Q281" s="179"/>
      <c r="R281" s="180">
        <f>SUM(R282:R290)</f>
        <v>0</v>
      </c>
      <c r="S281" s="179"/>
      <c r="T281" s="181">
        <f>SUM(T282:T290)</f>
        <v>0</v>
      </c>
      <c r="AR281" s="182" t="s">
        <v>85</v>
      </c>
      <c r="AT281" s="183" t="s">
        <v>76</v>
      </c>
      <c r="AU281" s="183" t="s">
        <v>85</v>
      </c>
      <c r="AY281" s="182" t="s">
        <v>149</v>
      </c>
      <c r="BK281" s="184">
        <f>SUM(BK282:BK290)</f>
        <v>0</v>
      </c>
    </row>
    <row r="282" spans="1:65" s="2" customFormat="1" ht="21.75" customHeight="1">
      <c r="A282" s="34"/>
      <c r="B282" s="35"/>
      <c r="C282" s="185" t="s">
        <v>467</v>
      </c>
      <c r="D282" s="185" t="s">
        <v>150</v>
      </c>
      <c r="E282" s="186" t="s">
        <v>1361</v>
      </c>
      <c r="F282" s="187" t="s">
        <v>1362</v>
      </c>
      <c r="G282" s="188" t="s">
        <v>233</v>
      </c>
      <c r="H282" s="189">
        <v>160.01599999999999</v>
      </c>
      <c r="I282" s="190"/>
      <c r="J282" s="191">
        <f>ROUND(I282*H282,2)</f>
        <v>0</v>
      </c>
      <c r="K282" s="192"/>
      <c r="L282" s="39"/>
      <c r="M282" s="193" t="s">
        <v>1</v>
      </c>
      <c r="N282" s="194" t="s">
        <v>42</v>
      </c>
      <c r="O282" s="71"/>
      <c r="P282" s="195">
        <f>O282*H282</f>
        <v>0</v>
      </c>
      <c r="Q282" s="195">
        <v>0</v>
      </c>
      <c r="R282" s="195">
        <f>Q282*H282</f>
        <v>0</v>
      </c>
      <c r="S282" s="195">
        <v>0</v>
      </c>
      <c r="T282" s="196">
        <f>S282*H282</f>
        <v>0</v>
      </c>
      <c r="U282" s="34"/>
      <c r="V282" s="34"/>
      <c r="W282" s="34"/>
      <c r="X282" s="34"/>
      <c r="Y282" s="34"/>
      <c r="Z282" s="34"/>
      <c r="AA282" s="34"/>
      <c r="AB282" s="34"/>
      <c r="AC282" s="34"/>
      <c r="AD282" s="34"/>
      <c r="AE282" s="34"/>
      <c r="AR282" s="197" t="s">
        <v>148</v>
      </c>
      <c r="AT282" s="197" t="s">
        <v>150</v>
      </c>
      <c r="AU282" s="197" t="s">
        <v>87</v>
      </c>
      <c r="AY282" s="17" t="s">
        <v>149</v>
      </c>
      <c r="BE282" s="198">
        <f>IF(N282="základní",J282,0)</f>
        <v>0</v>
      </c>
      <c r="BF282" s="198">
        <f>IF(N282="snížená",J282,0)</f>
        <v>0</v>
      </c>
      <c r="BG282" s="198">
        <f>IF(N282="zákl. přenesená",J282,0)</f>
        <v>0</v>
      </c>
      <c r="BH282" s="198">
        <f>IF(N282="sníž. přenesená",J282,0)</f>
        <v>0</v>
      </c>
      <c r="BI282" s="198">
        <f>IF(N282="nulová",J282,0)</f>
        <v>0</v>
      </c>
      <c r="BJ282" s="17" t="s">
        <v>85</v>
      </c>
      <c r="BK282" s="198">
        <f>ROUND(I282*H282,2)</f>
        <v>0</v>
      </c>
      <c r="BL282" s="17" t="s">
        <v>148</v>
      </c>
      <c r="BM282" s="197" t="s">
        <v>1363</v>
      </c>
    </row>
    <row r="283" spans="1:65" s="2" customFormat="1" ht="21.75" customHeight="1">
      <c r="A283" s="34"/>
      <c r="B283" s="35"/>
      <c r="C283" s="185" t="s">
        <v>471</v>
      </c>
      <c r="D283" s="185" t="s">
        <v>150</v>
      </c>
      <c r="E283" s="186" t="s">
        <v>1364</v>
      </c>
      <c r="F283" s="187" t="s">
        <v>1365</v>
      </c>
      <c r="G283" s="188" t="s">
        <v>233</v>
      </c>
      <c r="H283" s="189">
        <v>1600.16</v>
      </c>
      <c r="I283" s="190"/>
      <c r="J283" s="191">
        <f>ROUND(I283*H283,2)</f>
        <v>0</v>
      </c>
      <c r="K283" s="192"/>
      <c r="L283" s="39"/>
      <c r="M283" s="193" t="s">
        <v>1</v>
      </c>
      <c r="N283" s="194" t="s">
        <v>42</v>
      </c>
      <c r="O283" s="71"/>
      <c r="P283" s="195">
        <f>O283*H283</f>
        <v>0</v>
      </c>
      <c r="Q283" s="195">
        <v>0</v>
      </c>
      <c r="R283" s="195">
        <f>Q283*H283</f>
        <v>0</v>
      </c>
      <c r="S283" s="195">
        <v>0</v>
      </c>
      <c r="T283" s="196">
        <f>S283*H283</f>
        <v>0</v>
      </c>
      <c r="U283" s="34"/>
      <c r="V283" s="34"/>
      <c r="W283" s="34"/>
      <c r="X283" s="34"/>
      <c r="Y283" s="34"/>
      <c r="Z283" s="34"/>
      <c r="AA283" s="34"/>
      <c r="AB283" s="34"/>
      <c r="AC283" s="34"/>
      <c r="AD283" s="34"/>
      <c r="AE283" s="34"/>
      <c r="AR283" s="197" t="s">
        <v>148</v>
      </c>
      <c r="AT283" s="197" t="s">
        <v>150</v>
      </c>
      <c r="AU283" s="197" t="s">
        <v>87</v>
      </c>
      <c r="AY283" s="17" t="s">
        <v>149</v>
      </c>
      <c r="BE283" s="198">
        <f>IF(N283="základní",J283,0)</f>
        <v>0</v>
      </c>
      <c r="BF283" s="198">
        <f>IF(N283="snížená",J283,0)</f>
        <v>0</v>
      </c>
      <c r="BG283" s="198">
        <f>IF(N283="zákl. přenesená",J283,0)</f>
        <v>0</v>
      </c>
      <c r="BH283" s="198">
        <f>IF(N283="sníž. přenesená",J283,0)</f>
        <v>0</v>
      </c>
      <c r="BI283" s="198">
        <f>IF(N283="nulová",J283,0)</f>
        <v>0</v>
      </c>
      <c r="BJ283" s="17" t="s">
        <v>85</v>
      </c>
      <c r="BK283" s="198">
        <f>ROUND(I283*H283,2)</f>
        <v>0</v>
      </c>
      <c r="BL283" s="17" t="s">
        <v>148</v>
      </c>
      <c r="BM283" s="197" t="s">
        <v>1366</v>
      </c>
    </row>
    <row r="284" spans="1:65" s="13" customFormat="1" ht="11.25">
      <c r="B284" s="206"/>
      <c r="C284" s="207"/>
      <c r="D284" s="199" t="s">
        <v>175</v>
      </c>
      <c r="E284" s="207"/>
      <c r="F284" s="209" t="s">
        <v>1367</v>
      </c>
      <c r="G284" s="207"/>
      <c r="H284" s="210">
        <v>1600.16</v>
      </c>
      <c r="I284" s="211"/>
      <c r="J284" s="207"/>
      <c r="K284" s="207"/>
      <c r="L284" s="212"/>
      <c r="M284" s="213"/>
      <c r="N284" s="214"/>
      <c r="O284" s="214"/>
      <c r="P284" s="214"/>
      <c r="Q284" s="214"/>
      <c r="R284" s="214"/>
      <c r="S284" s="214"/>
      <c r="T284" s="215"/>
      <c r="AT284" s="216" t="s">
        <v>175</v>
      </c>
      <c r="AU284" s="216" t="s">
        <v>87</v>
      </c>
      <c r="AV284" s="13" t="s">
        <v>87</v>
      </c>
      <c r="AW284" s="13" t="s">
        <v>4</v>
      </c>
      <c r="AX284" s="13" t="s">
        <v>85</v>
      </c>
      <c r="AY284" s="216" t="s">
        <v>149</v>
      </c>
    </row>
    <row r="285" spans="1:65" s="2" customFormat="1" ht="21.75" customHeight="1">
      <c r="A285" s="34"/>
      <c r="B285" s="35"/>
      <c r="C285" s="185" t="s">
        <v>476</v>
      </c>
      <c r="D285" s="185" t="s">
        <v>150</v>
      </c>
      <c r="E285" s="186" t="s">
        <v>1368</v>
      </c>
      <c r="F285" s="187" t="s">
        <v>1369</v>
      </c>
      <c r="G285" s="188" t="s">
        <v>233</v>
      </c>
      <c r="H285" s="189">
        <v>160.01599999999999</v>
      </c>
      <c r="I285" s="190"/>
      <c r="J285" s="191">
        <f>ROUND(I285*H285,2)</f>
        <v>0</v>
      </c>
      <c r="K285" s="192"/>
      <c r="L285" s="39"/>
      <c r="M285" s="193" t="s">
        <v>1</v>
      </c>
      <c r="N285" s="194" t="s">
        <v>42</v>
      </c>
      <c r="O285" s="71"/>
      <c r="P285" s="195">
        <f>O285*H285</f>
        <v>0</v>
      </c>
      <c r="Q285" s="195">
        <v>0</v>
      </c>
      <c r="R285" s="195">
        <f>Q285*H285</f>
        <v>0</v>
      </c>
      <c r="S285" s="195">
        <v>0</v>
      </c>
      <c r="T285" s="196">
        <f>S285*H285</f>
        <v>0</v>
      </c>
      <c r="U285" s="34"/>
      <c r="V285" s="34"/>
      <c r="W285" s="34"/>
      <c r="X285" s="34"/>
      <c r="Y285" s="34"/>
      <c r="Z285" s="34"/>
      <c r="AA285" s="34"/>
      <c r="AB285" s="34"/>
      <c r="AC285" s="34"/>
      <c r="AD285" s="34"/>
      <c r="AE285" s="34"/>
      <c r="AR285" s="197" t="s">
        <v>148</v>
      </c>
      <c r="AT285" s="197" t="s">
        <v>150</v>
      </c>
      <c r="AU285" s="197" t="s">
        <v>87</v>
      </c>
      <c r="AY285" s="17" t="s">
        <v>149</v>
      </c>
      <c r="BE285" s="198">
        <f>IF(N285="základní",J285,0)</f>
        <v>0</v>
      </c>
      <c r="BF285" s="198">
        <f>IF(N285="snížená",J285,0)</f>
        <v>0</v>
      </c>
      <c r="BG285" s="198">
        <f>IF(N285="zákl. přenesená",J285,0)</f>
        <v>0</v>
      </c>
      <c r="BH285" s="198">
        <f>IF(N285="sníž. přenesená",J285,0)</f>
        <v>0</v>
      </c>
      <c r="BI285" s="198">
        <f>IF(N285="nulová",J285,0)</f>
        <v>0</v>
      </c>
      <c r="BJ285" s="17" t="s">
        <v>85</v>
      </c>
      <c r="BK285" s="198">
        <f>ROUND(I285*H285,2)</f>
        <v>0</v>
      </c>
      <c r="BL285" s="17" t="s">
        <v>148</v>
      </c>
      <c r="BM285" s="197" t="s">
        <v>1370</v>
      </c>
    </row>
    <row r="286" spans="1:65" s="2" customFormat="1" ht="44.25" customHeight="1">
      <c r="A286" s="34"/>
      <c r="B286" s="35"/>
      <c r="C286" s="185" t="s">
        <v>164</v>
      </c>
      <c r="D286" s="185" t="s">
        <v>150</v>
      </c>
      <c r="E286" s="186" t="s">
        <v>792</v>
      </c>
      <c r="F286" s="187" t="s">
        <v>793</v>
      </c>
      <c r="G286" s="188" t="s">
        <v>233</v>
      </c>
      <c r="H286" s="189">
        <v>126.99299999999999</v>
      </c>
      <c r="I286" s="190"/>
      <c r="J286" s="191">
        <f>ROUND(I286*H286,2)</f>
        <v>0</v>
      </c>
      <c r="K286" s="192"/>
      <c r="L286" s="39"/>
      <c r="M286" s="193" t="s">
        <v>1</v>
      </c>
      <c r="N286" s="194" t="s">
        <v>42</v>
      </c>
      <c r="O286" s="71"/>
      <c r="P286" s="195">
        <f>O286*H286</f>
        <v>0</v>
      </c>
      <c r="Q286" s="195">
        <v>0</v>
      </c>
      <c r="R286" s="195">
        <f>Q286*H286</f>
        <v>0</v>
      </c>
      <c r="S286" s="195">
        <v>0</v>
      </c>
      <c r="T286" s="196">
        <f>S286*H286</f>
        <v>0</v>
      </c>
      <c r="U286" s="34"/>
      <c r="V286" s="34"/>
      <c r="W286" s="34"/>
      <c r="X286" s="34"/>
      <c r="Y286" s="34"/>
      <c r="Z286" s="34"/>
      <c r="AA286" s="34"/>
      <c r="AB286" s="34"/>
      <c r="AC286" s="34"/>
      <c r="AD286" s="34"/>
      <c r="AE286" s="34"/>
      <c r="AR286" s="197" t="s">
        <v>148</v>
      </c>
      <c r="AT286" s="197" t="s">
        <v>150</v>
      </c>
      <c r="AU286" s="197" t="s">
        <v>87</v>
      </c>
      <c r="AY286" s="17" t="s">
        <v>149</v>
      </c>
      <c r="BE286" s="198">
        <f>IF(N286="základní",J286,0)</f>
        <v>0</v>
      </c>
      <c r="BF286" s="198">
        <f>IF(N286="snížená",J286,0)</f>
        <v>0</v>
      </c>
      <c r="BG286" s="198">
        <f>IF(N286="zákl. přenesená",J286,0)</f>
        <v>0</v>
      </c>
      <c r="BH286" s="198">
        <f>IF(N286="sníž. přenesená",J286,0)</f>
        <v>0</v>
      </c>
      <c r="BI286" s="198">
        <f>IF(N286="nulová",J286,0)</f>
        <v>0</v>
      </c>
      <c r="BJ286" s="17" t="s">
        <v>85</v>
      </c>
      <c r="BK286" s="198">
        <f>ROUND(I286*H286,2)</f>
        <v>0</v>
      </c>
      <c r="BL286" s="17" t="s">
        <v>148</v>
      </c>
      <c r="BM286" s="197" t="s">
        <v>1371</v>
      </c>
    </row>
    <row r="287" spans="1:65" s="13" customFormat="1" ht="11.25">
      <c r="B287" s="206"/>
      <c r="C287" s="207"/>
      <c r="D287" s="199" t="s">
        <v>175</v>
      </c>
      <c r="E287" s="208" t="s">
        <v>1</v>
      </c>
      <c r="F287" s="209" t="s">
        <v>1372</v>
      </c>
      <c r="G287" s="207"/>
      <c r="H287" s="210">
        <v>126.99299999999999</v>
      </c>
      <c r="I287" s="211"/>
      <c r="J287" s="207"/>
      <c r="K287" s="207"/>
      <c r="L287" s="212"/>
      <c r="M287" s="213"/>
      <c r="N287" s="214"/>
      <c r="O287" s="214"/>
      <c r="P287" s="214"/>
      <c r="Q287" s="214"/>
      <c r="R287" s="214"/>
      <c r="S287" s="214"/>
      <c r="T287" s="215"/>
      <c r="AT287" s="216" t="s">
        <v>175</v>
      </c>
      <c r="AU287" s="216" t="s">
        <v>87</v>
      </c>
      <c r="AV287" s="13" t="s">
        <v>87</v>
      </c>
      <c r="AW287" s="13" t="s">
        <v>34</v>
      </c>
      <c r="AX287" s="13" t="s">
        <v>85</v>
      </c>
      <c r="AY287" s="216" t="s">
        <v>149</v>
      </c>
    </row>
    <row r="288" spans="1:65" s="2" customFormat="1" ht="33" customHeight="1">
      <c r="A288" s="34"/>
      <c r="B288" s="35"/>
      <c r="C288" s="185" t="s">
        <v>484</v>
      </c>
      <c r="D288" s="185" t="s">
        <v>150</v>
      </c>
      <c r="E288" s="186" t="s">
        <v>1373</v>
      </c>
      <c r="F288" s="187" t="s">
        <v>1374</v>
      </c>
      <c r="G288" s="188" t="s">
        <v>233</v>
      </c>
      <c r="H288" s="189">
        <v>0.35499999999999998</v>
      </c>
      <c r="I288" s="190"/>
      <c r="J288" s="191">
        <f>ROUND(I288*H288,2)</f>
        <v>0</v>
      </c>
      <c r="K288" s="192"/>
      <c r="L288" s="39"/>
      <c r="M288" s="193" t="s">
        <v>1</v>
      </c>
      <c r="N288" s="194" t="s">
        <v>42</v>
      </c>
      <c r="O288" s="71"/>
      <c r="P288" s="195">
        <f>O288*H288</f>
        <v>0</v>
      </c>
      <c r="Q288" s="195">
        <v>0</v>
      </c>
      <c r="R288" s="195">
        <f>Q288*H288</f>
        <v>0</v>
      </c>
      <c r="S288" s="195">
        <v>0</v>
      </c>
      <c r="T288" s="196">
        <f>S288*H288</f>
        <v>0</v>
      </c>
      <c r="U288" s="34"/>
      <c r="V288" s="34"/>
      <c r="W288" s="34"/>
      <c r="X288" s="34"/>
      <c r="Y288" s="34"/>
      <c r="Z288" s="34"/>
      <c r="AA288" s="34"/>
      <c r="AB288" s="34"/>
      <c r="AC288" s="34"/>
      <c r="AD288" s="34"/>
      <c r="AE288" s="34"/>
      <c r="AR288" s="197" t="s">
        <v>148</v>
      </c>
      <c r="AT288" s="197" t="s">
        <v>150</v>
      </c>
      <c r="AU288" s="197" t="s">
        <v>87</v>
      </c>
      <c r="AY288" s="17" t="s">
        <v>149</v>
      </c>
      <c r="BE288" s="198">
        <f>IF(N288="základní",J288,0)</f>
        <v>0</v>
      </c>
      <c r="BF288" s="198">
        <f>IF(N288="snížená",J288,0)</f>
        <v>0</v>
      </c>
      <c r="BG288" s="198">
        <f>IF(N288="zákl. přenesená",J288,0)</f>
        <v>0</v>
      </c>
      <c r="BH288" s="198">
        <f>IF(N288="sníž. přenesená",J288,0)</f>
        <v>0</v>
      </c>
      <c r="BI288" s="198">
        <f>IF(N288="nulová",J288,0)</f>
        <v>0</v>
      </c>
      <c r="BJ288" s="17" t="s">
        <v>85</v>
      </c>
      <c r="BK288" s="198">
        <f>ROUND(I288*H288,2)</f>
        <v>0</v>
      </c>
      <c r="BL288" s="17" t="s">
        <v>148</v>
      </c>
      <c r="BM288" s="197" t="s">
        <v>1375</v>
      </c>
    </row>
    <row r="289" spans="1:65" s="2" customFormat="1" ht="33" customHeight="1">
      <c r="A289" s="34"/>
      <c r="B289" s="35"/>
      <c r="C289" s="185" t="s">
        <v>488</v>
      </c>
      <c r="D289" s="185" t="s">
        <v>150</v>
      </c>
      <c r="E289" s="186" t="s">
        <v>1376</v>
      </c>
      <c r="F289" s="187" t="s">
        <v>1377</v>
      </c>
      <c r="G289" s="188" t="s">
        <v>233</v>
      </c>
      <c r="H289" s="189">
        <v>32.667999999999999</v>
      </c>
      <c r="I289" s="190"/>
      <c r="J289" s="191">
        <f>ROUND(I289*H289,2)</f>
        <v>0</v>
      </c>
      <c r="K289" s="192"/>
      <c r="L289" s="39"/>
      <c r="M289" s="193" t="s">
        <v>1</v>
      </c>
      <c r="N289" s="194" t="s">
        <v>42</v>
      </c>
      <c r="O289" s="71"/>
      <c r="P289" s="195">
        <f>O289*H289</f>
        <v>0</v>
      </c>
      <c r="Q289" s="195">
        <v>0</v>
      </c>
      <c r="R289" s="195">
        <f>Q289*H289</f>
        <v>0</v>
      </c>
      <c r="S289" s="195">
        <v>0</v>
      </c>
      <c r="T289" s="196">
        <f>S289*H289</f>
        <v>0</v>
      </c>
      <c r="U289" s="34"/>
      <c r="V289" s="34"/>
      <c r="W289" s="34"/>
      <c r="X289" s="34"/>
      <c r="Y289" s="34"/>
      <c r="Z289" s="34"/>
      <c r="AA289" s="34"/>
      <c r="AB289" s="34"/>
      <c r="AC289" s="34"/>
      <c r="AD289" s="34"/>
      <c r="AE289" s="34"/>
      <c r="AR289" s="197" t="s">
        <v>148</v>
      </c>
      <c r="AT289" s="197" t="s">
        <v>150</v>
      </c>
      <c r="AU289" s="197" t="s">
        <v>87</v>
      </c>
      <c r="AY289" s="17" t="s">
        <v>149</v>
      </c>
      <c r="BE289" s="198">
        <f>IF(N289="základní",J289,0)</f>
        <v>0</v>
      </c>
      <c r="BF289" s="198">
        <f>IF(N289="snížená",J289,0)</f>
        <v>0</v>
      </c>
      <c r="BG289" s="198">
        <f>IF(N289="zákl. přenesená",J289,0)</f>
        <v>0</v>
      </c>
      <c r="BH289" s="198">
        <f>IF(N289="sníž. přenesená",J289,0)</f>
        <v>0</v>
      </c>
      <c r="BI289" s="198">
        <f>IF(N289="nulová",J289,0)</f>
        <v>0</v>
      </c>
      <c r="BJ289" s="17" t="s">
        <v>85</v>
      </c>
      <c r="BK289" s="198">
        <f>ROUND(I289*H289,2)</f>
        <v>0</v>
      </c>
      <c r="BL289" s="17" t="s">
        <v>148</v>
      </c>
      <c r="BM289" s="197" t="s">
        <v>1378</v>
      </c>
    </row>
    <row r="290" spans="1:65" s="13" customFormat="1" ht="11.25">
      <c r="B290" s="206"/>
      <c r="C290" s="207"/>
      <c r="D290" s="199" t="s">
        <v>175</v>
      </c>
      <c r="E290" s="208" t="s">
        <v>1</v>
      </c>
      <c r="F290" s="209" t="s">
        <v>1379</v>
      </c>
      <c r="G290" s="207"/>
      <c r="H290" s="210">
        <v>32.667999999999999</v>
      </c>
      <c r="I290" s="211"/>
      <c r="J290" s="207"/>
      <c r="K290" s="207"/>
      <c r="L290" s="212"/>
      <c r="M290" s="213"/>
      <c r="N290" s="214"/>
      <c r="O290" s="214"/>
      <c r="P290" s="214"/>
      <c r="Q290" s="214"/>
      <c r="R290" s="214"/>
      <c r="S290" s="214"/>
      <c r="T290" s="215"/>
      <c r="AT290" s="216" t="s">
        <v>175</v>
      </c>
      <c r="AU290" s="216" t="s">
        <v>87</v>
      </c>
      <c r="AV290" s="13" t="s">
        <v>87</v>
      </c>
      <c r="AW290" s="13" t="s">
        <v>34</v>
      </c>
      <c r="AX290" s="13" t="s">
        <v>85</v>
      </c>
      <c r="AY290" s="216" t="s">
        <v>149</v>
      </c>
    </row>
    <row r="291" spans="1:65" s="12" customFormat="1" ht="25.9" customHeight="1">
      <c r="B291" s="171"/>
      <c r="C291" s="172"/>
      <c r="D291" s="173" t="s">
        <v>76</v>
      </c>
      <c r="E291" s="174" t="s">
        <v>274</v>
      </c>
      <c r="F291" s="174" t="s">
        <v>275</v>
      </c>
      <c r="G291" s="172"/>
      <c r="H291" s="172"/>
      <c r="I291" s="175"/>
      <c r="J291" s="176">
        <f>BK291</f>
        <v>0</v>
      </c>
      <c r="K291" s="172"/>
      <c r="L291" s="177"/>
      <c r="M291" s="178"/>
      <c r="N291" s="179"/>
      <c r="O291" s="179"/>
      <c r="P291" s="180">
        <f>P292+P296</f>
        <v>0</v>
      </c>
      <c r="Q291" s="179"/>
      <c r="R291" s="180">
        <f>R292+R296</f>
        <v>0.24423050000000002</v>
      </c>
      <c r="S291" s="179"/>
      <c r="T291" s="181">
        <f>T292+T296</f>
        <v>0</v>
      </c>
      <c r="AR291" s="182" t="s">
        <v>87</v>
      </c>
      <c r="AT291" s="183" t="s">
        <v>76</v>
      </c>
      <c r="AU291" s="183" t="s">
        <v>77</v>
      </c>
      <c r="AY291" s="182" t="s">
        <v>149</v>
      </c>
      <c r="BK291" s="184">
        <f>BK292+BK296</f>
        <v>0</v>
      </c>
    </row>
    <row r="292" spans="1:65" s="12" customFormat="1" ht="22.9" customHeight="1">
      <c r="B292" s="171"/>
      <c r="C292" s="172"/>
      <c r="D292" s="173" t="s">
        <v>76</v>
      </c>
      <c r="E292" s="204" t="s">
        <v>1380</v>
      </c>
      <c r="F292" s="204" t="s">
        <v>1381</v>
      </c>
      <c r="G292" s="172"/>
      <c r="H292" s="172"/>
      <c r="I292" s="175"/>
      <c r="J292" s="205">
        <f>BK292</f>
        <v>0</v>
      </c>
      <c r="K292" s="172"/>
      <c r="L292" s="177"/>
      <c r="M292" s="178"/>
      <c r="N292" s="179"/>
      <c r="O292" s="179"/>
      <c r="P292" s="180">
        <f>SUM(P293:P295)</f>
        <v>0</v>
      </c>
      <c r="Q292" s="179"/>
      <c r="R292" s="180">
        <f>SUM(R293:R295)</f>
        <v>0.1612305</v>
      </c>
      <c r="S292" s="179"/>
      <c r="T292" s="181">
        <f>SUM(T293:T295)</f>
        <v>0</v>
      </c>
      <c r="AR292" s="182" t="s">
        <v>87</v>
      </c>
      <c r="AT292" s="183" t="s">
        <v>76</v>
      </c>
      <c r="AU292" s="183" t="s">
        <v>85</v>
      </c>
      <c r="AY292" s="182" t="s">
        <v>149</v>
      </c>
      <c r="BK292" s="184">
        <f>SUM(BK293:BK295)</f>
        <v>0</v>
      </c>
    </row>
    <row r="293" spans="1:65" s="2" customFormat="1" ht="33" customHeight="1">
      <c r="A293" s="34"/>
      <c r="B293" s="35"/>
      <c r="C293" s="185" t="s">
        <v>492</v>
      </c>
      <c r="D293" s="185" t="s">
        <v>150</v>
      </c>
      <c r="E293" s="186" t="s">
        <v>1382</v>
      </c>
      <c r="F293" s="187" t="s">
        <v>1383</v>
      </c>
      <c r="G293" s="188" t="s">
        <v>225</v>
      </c>
      <c r="H293" s="189">
        <v>199.05</v>
      </c>
      <c r="I293" s="190"/>
      <c r="J293" s="191">
        <f>ROUND(I293*H293,2)</f>
        <v>0</v>
      </c>
      <c r="K293" s="192"/>
      <c r="L293" s="39"/>
      <c r="M293" s="193" t="s">
        <v>1</v>
      </c>
      <c r="N293" s="194" t="s">
        <v>42</v>
      </c>
      <c r="O293" s="71"/>
      <c r="P293" s="195">
        <f>O293*H293</f>
        <v>0</v>
      </c>
      <c r="Q293" s="195">
        <v>8.0999999999999996E-4</v>
      </c>
      <c r="R293" s="195">
        <f>Q293*H293</f>
        <v>0.1612305</v>
      </c>
      <c r="S293" s="195">
        <v>0</v>
      </c>
      <c r="T293" s="196">
        <f>S293*H293</f>
        <v>0</v>
      </c>
      <c r="U293" s="34"/>
      <c r="V293" s="34"/>
      <c r="W293" s="34"/>
      <c r="X293" s="34"/>
      <c r="Y293" s="34"/>
      <c r="Z293" s="34"/>
      <c r="AA293" s="34"/>
      <c r="AB293" s="34"/>
      <c r="AC293" s="34"/>
      <c r="AD293" s="34"/>
      <c r="AE293" s="34"/>
      <c r="AR293" s="197" t="s">
        <v>243</v>
      </c>
      <c r="AT293" s="197" t="s">
        <v>150</v>
      </c>
      <c r="AU293" s="197" t="s">
        <v>87</v>
      </c>
      <c r="AY293" s="17" t="s">
        <v>149</v>
      </c>
      <c r="BE293" s="198">
        <f>IF(N293="základní",J293,0)</f>
        <v>0</v>
      </c>
      <c r="BF293" s="198">
        <f>IF(N293="snížená",J293,0)</f>
        <v>0</v>
      </c>
      <c r="BG293" s="198">
        <f>IF(N293="zákl. přenesená",J293,0)</f>
        <v>0</v>
      </c>
      <c r="BH293" s="198">
        <f>IF(N293="sníž. přenesená",J293,0)</f>
        <v>0</v>
      </c>
      <c r="BI293" s="198">
        <f>IF(N293="nulová",J293,0)</f>
        <v>0</v>
      </c>
      <c r="BJ293" s="17" t="s">
        <v>85</v>
      </c>
      <c r="BK293" s="198">
        <f>ROUND(I293*H293,2)</f>
        <v>0</v>
      </c>
      <c r="BL293" s="17" t="s">
        <v>243</v>
      </c>
      <c r="BM293" s="197" t="s">
        <v>1384</v>
      </c>
    </row>
    <row r="294" spans="1:65" s="13" customFormat="1" ht="22.5">
      <c r="B294" s="206"/>
      <c r="C294" s="207"/>
      <c r="D294" s="199" t="s">
        <v>175</v>
      </c>
      <c r="E294" s="208" t="s">
        <v>1</v>
      </c>
      <c r="F294" s="209" t="s">
        <v>1385</v>
      </c>
      <c r="G294" s="207"/>
      <c r="H294" s="210">
        <v>199.05</v>
      </c>
      <c r="I294" s="211"/>
      <c r="J294" s="207"/>
      <c r="K294" s="207"/>
      <c r="L294" s="212"/>
      <c r="M294" s="213"/>
      <c r="N294" s="214"/>
      <c r="O294" s="214"/>
      <c r="P294" s="214"/>
      <c r="Q294" s="214"/>
      <c r="R294" s="214"/>
      <c r="S294" s="214"/>
      <c r="T294" s="215"/>
      <c r="AT294" s="216" t="s">
        <v>175</v>
      </c>
      <c r="AU294" s="216" t="s">
        <v>87</v>
      </c>
      <c r="AV294" s="13" t="s">
        <v>87</v>
      </c>
      <c r="AW294" s="13" t="s">
        <v>34</v>
      </c>
      <c r="AX294" s="13" t="s">
        <v>85</v>
      </c>
      <c r="AY294" s="216" t="s">
        <v>149</v>
      </c>
    </row>
    <row r="295" spans="1:65" s="2" customFormat="1" ht="21.75" customHeight="1">
      <c r="A295" s="34"/>
      <c r="B295" s="35"/>
      <c r="C295" s="185" t="s">
        <v>496</v>
      </c>
      <c r="D295" s="185" t="s">
        <v>150</v>
      </c>
      <c r="E295" s="186" t="s">
        <v>1386</v>
      </c>
      <c r="F295" s="187" t="s">
        <v>1387</v>
      </c>
      <c r="G295" s="188" t="s">
        <v>378</v>
      </c>
      <c r="H295" s="239"/>
      <c r="I295" s="190"/>
      <c r="J295" s="191">
        <f>ROUND(I295*H295,2)</f>
        <v>0</v>
      </c>
      <c r="K295" s="192"/>
      <c r="L295" s="39"/>
      <c r="M295" s="193" t="s">
        <v>1</v>
      </c>
      <c r="N295" s="194" t="s">
        <v>42</v>
      </c>
      <c r="O295" s="71"/>
      <c r="P295" s="195">
        <f>O295*H295</f>
        <v>0</v>
      </c>
      <c r="Q295" s="195">
        <v>0</v>
      </c>
      <c r="R295" s="195">
        <f>Q295*H295</f>
        <v>0</v>
      </c>
      <c r="S295" s="195">
        <v>0</v>
      </c>
      <c r="T295" s="196">
        <f>S295*H295</f>
        <v>0</v>
      </c>
      <c r="U295" s="34"/>
      <c r="V295" s="34"/>
      <c r="W295" s="34"/>
      <c r="X295" s="34"/>
      <c r="Y295" s="34"/>
      <c r="Z295" s="34"/>
      <c r="AA295" s="34"/>
      <c r="AB295" s="34"/>
      <c r="AC295" s="34"/>
      <c r="AD295" s="34"/>
      <c r="AE295" s="34"/>
      <c r="AR295" s="197" t="s">
        <v>243</v>
      </c>
      <c r="AT295" s="197" t="s">
        <v>150</v>
      </c>
      <c r="AU295" s="197" t="s">
        <v>87</v>
      </c>
      <c r="AY295" s="17" t="s">
        <v>149</v>
      </c>
      <c r="BE295" s="198">
        <f>IF(N295="základní",J295,0)</f>
        <v>0</v>
      </c>
      <c r="BF295" s="198">
        <f>IF(N295="snížená",J295,0)</f>
        <v>0</v>
      </c>
      <c r="BG295" s="198">
        <f>IF(N295="zákl. přenesená",J295,0)</f>
        <v>0</v>
      </c>
      <c r="BH295" s="198">
        <f>IF(N295="sníž. přenesená",J295,0)</f>
        <v>0</v>
      </c>
      <c r="BI295" s="198">
        <f>IF(N295="nulová",J295,0)</f>
        <v>0</v>
      </c>
      <c r="BJ295" s="17" t="s">
        <v>85</v>
      </c>
      <c r="BK295" s="198">
        <f>ROUND(I295*H295,2)</f>
        <v>0</v>
      </c>
      <c r="BL295" s="17" t="s">
        <v>243</v>
      </c>
      <c r="BM295" s="197" t="s">
        <v>1388</v>
      </c>
    </row>
    <row r="296" spans="1:65" s="12" customFormat="1" ht="22.9" customHeight="1">
      <c r="B296" s="171"/>
      <c r="C296" s="172"/>
      <c r="D296" s="173" t="s">
        <v>76</v>
      </c>
      <c r="E296" s="204" t="s">
        <v>539</v>
      </c>
      <c r="F296" s="204" t="s">
        <v>540</v>
      </c>
      <c r="G296" s="172"/>
      <c r="H296" s="172"/>
      <c r="I296" s="175"/>
      <c r="J296" s="205">
        <f>BK296</f>
        <v>0</v>
      </c>
      <c r="K296" s="172"/>
      <c r="L296" s="177"/>
      <c r="M296" s="178"/>
      <c r="N296" s="179"/>
      <c r="O296" s="179"/>
      <c r="P296" s="180">
        <f>SUM(P297:P303)</f>
        <v>0</v>
      </c>
      <c r="Q296" s="179"/>
      <c r="R296" s="180">
        <f>SUM(R297:R303)</f>
        <v>8.3000000000000004E-2</v>
      </c>
      <c r="S296" s="179"/>
      <c r="T296" s="181">
        <f>SUM(T297:T303)</f>
        <v>0</v>
      </c>
      <c r="AR296" s="182" t="s">
        <v>87</v>
      </c>
      <c r="AT296" s="183" t="s">
        <v>76</v>
      </c>
      <c r="AU296" s="183" t="s">
        <v>85</v>
      </c>
      <c r="AY296" s="182" t="s">
        <v>149</v>
      </c>
      <c r="BK296" s="184">
        <f>SUM(BK297:BK303)</f>
        <v>0</v>
      </c>
    </row>
    <row r="297" spans="1:65" s="2" customFormat="1" ht="21.75" customHeight="1">
      <c r="A297" s="34"/>
      <c r="B297" s="35"/>
      <c r="C297" s="185" t="s">
        <v>500</v>
      </c>
      <c r="D297" s="185" t="s">
        <v>150</v>
      </c>
      <c r="E297" s="186" t="s">
        <v>1389</v>
      </c>
      <c r="F297" s="187" t="s">
        <v>1390</v>
      </c>
      <c r="G297" s="188" t="s">
        <v>225</v>
      </c>
      <c r="H297" s="189">
        <v>3.5</v>
      </c>
      <c r="I297" s="190"/>
      <c r="J297" s="191">
        <f>ROUND(I297*H297,2)</f>
        <v>0</v>
      </c>
      <c r="K297" s="192"/>
      <c r="L297" s="39"/>
      <c r="M297" s="193" t="s">
        <v>1</v>
      </c>
      <c r="N297" s="194" t="s">
        <v>42</v>
      </c>
      <c r="O297" s="71"/>
      <c r="P297" s="195">
        <f>O297*H297</f>
        <v>0</v>
      </c>
      <c r="Q297" s="195">
        <v>0</v>
      </c>
      <c r="R297" s="195">
        <f>Q297*H297</f>
        <v>0</v>
      </c>
      <c r="S297" s="195">
        <v>0</v>
      </c>
      <c r="T297" s="196">
        <f>S297*H297</f>
        <v>0</v>
      </c>
      <c r="U297" s="34"/>
      <c r="V297" s="34"/>
      <c r="W297" s="34"/>
      <c r="X297" s="34"/>
      <c r="Y297" s="34"/>
      <c r="Z297" s="34"/>
      <c r="AA297" s="34"/>
      <c r="AB297" s="34"/>
      <c r="AC297" s="34"/>
      <c r="AD297" s="34"/>
      <c r="AE297" s="34"/>
      <c r="AR297" s="197" t="s">
        <v>243</v>
      </c>
      <c r="AT297" s="197" t="s">
        <v>150</v>
      </c>
      <c r="AU297" s="197" t="s">
        <v>87</v>
      </c>
      <c r="AY297" s="17" t="s">
        <v>149</v>
      </c>
      <c r="BE297" s="198">
        <f>IF(N297="základní",J297,0)</f>
        <v>0</v>
      </c>
      <c r="BF297" s="198">
        <f>IF(N297="snížená",J297,0)</f>
        <v>0</v>
      </c>
      <c r="BG297" s="198">
        <f>IF(N297="zákl. přenesená",J297,0)</f>
        <v>0</v>
      </c>
      <c r="BH297" s="198">
        <f>IF(N297="sníž. přenesená",J297,0)</f>
        <v>0</v>
      </c>
      <c r="BI297" s="198">
        <f>IF(N297="nulová",J297,0)</f>
        <v>0</v>
      </c>
      <c r="BJ297" s="17" t="s">
        <v>85</v>
      </c>
      <c r="BK297" s="198">
        <f>ROUND(I297*H297,2)</f>
        <v>0</v>
      </c>
      <c r="BL297" s="17" t="s">
        <v>243</v>
      </c>
      <c r="BM297" s="197" t="s">
        <v>1391</v>
      </c>
    </row>
    <row r="298" spans="1:65" s="13" customFormat="1" ht="11.25">
      <c r="B298" s="206"/>
      <c r="C298" s="207"/>
      <c r="D298" s="199" t="s">
        <v>175</v>
      </c>
      <c r="E298" s="208" t="s">
        <v>1</v>
      </c>
      <c r="F298" s="209" t="s">
        <v>1392</v>
      </c>
      <c r="G298" s="207"/>
      <c r="H298" s="210">
        <v>3.5</v>
      </c>
      <c r="I298" s="211"/>
      <c r="J298" s="207"/>
      <c r="K298" s="207"/>
      <c r="L298" s="212"/>
      <c r="M298" s="213"/>
      <c r="N298" s="214"/>
      <c r="O298" s="214"/>
      <c r="P298" s="214"/>
      <c r="Q298" s="214"/>
      <c r="R298" s="214"/>
      <c r="S298" s="214"/>
      <c r="T298" s="215"/>
      <c r="AT298" s="216" t="s">
        <v>175</v>
      </c>
      <c r="AU298" s="216" t="s">
        <v>87</v>
      </c>
      <c r="AV298" s="13" t="s">
        <v>87</v>
      </c>
      <c r="AW298" s="13" t="s">
        <v>34</v>
      </c>
      <c r="AX298" s="13" t="s">
        <v>85</v>
      </c>
      <c r="AY298" s="216" t="s">
        <v>149</v>
      </c>
    </row>
    <row r="299" spans="1:65" s="2" customFormat="1" ht="33" customHeight="1">
      <c r="A299" s="34"/>
      <c r="B299" s="35"/>
      <c r="C299" s="228" t="s">
        <v>504</v>
      </c>
      <c r="D299" s="228" t="s">
        <v>156</v>
      </c>
      <c r="E299" s="229" t="s">
        <v>1393</v>
      </c>
      <c r="F299" s="230" t="s">
        <v>1394</v>
      </c>
      <c r="G299" s="231" t="s">
        <v>225</v>
      </c>
      <c r="H299" s="232">
        <v>3.5</v>
      </c>
      <c r="I299" s="233"/>
      <c r="J299" s="234">
        <f>ROUND(I299*H299,2)</f>
        <v>0</v>
      </c>
      <c r="K299" s="235"/>
      <c r="L299" s="236"/>
      <c r="M299" s="237" t="s">
        <v>1</v>
      </c>
      <c r="N299" s="238" t="s">
        <v>42</v>
      </c>
      <c r="O299" s="71"/>
      <c r="P299" s="195">
        <f>O299*H299</f>
        <v>0</v>
      </c>
      <c r="Q299" s="195">
        <v>2.1999999999999999E-2</v>
      </c>
      <c r="R299" s="195">
        <f>Q299*H299</f>
        <v>7.6999999999999999E-2</v>
      </c>
      <c r="S299" s="195">
        <v>0</v>
      </c>
      <c r="T299" s="196">
        <f>S299*H299</f>
        <v>0</v>
      </c>
      <c r="U299" s="34"/>
      <c r="V299" s="34"/>
      <c r="W299" s="34"/>
      <c r="X299" s="34"/>
      <c r="Y299" s="34"/>
      <c r="Z299" s="34"/>
      <c r="AA299" s="34"/>
      <c r="AB299" s="34"/>
      <c r="AC299" s="34"/>
      <c r="AD299" s="34"/>
      <c r="AE299" s="34"/>
      <c r="AR299" s="197" t="s">
        <v>285</v>
      </c>
      <c r="AT299" s="197" t="s">
        <v>156</v>
      </c>
      <c r="AU299" s="197" t="s">
        <v>87</v>
      </c>
      <c r="AY299" s="17" t="s">
        <v>149</v>
      </c>
      <c r="BE299" s="198">
        <f>IF(N299="základní",J299,0)</f>
        <v>0</v>
      </c>
      <c r="BF299" s="198">
        <f>IF(N299="snížená",J299,0)</f>
        <v>0</v>
      </c>
      <c r="BG299" s="198">
        <f>IF(N299="zákl. přenesená",J299,0)</f>
        <v>0</v>
      </c>
      <c r="BH299" s="198">
        <f>IF(N299="sníž. přenesená",J299,0)</f>
        <v>0</v>
      </c>
      <c r="BI299" s="198">
        <f>IF(N299="nulová",J299,0)</f>
        <v>0</v>
      </c>
      <c r="BJ299" s="17" t="s">
        <v>85</v>
      </c>
      <c r="BK299" s="198">
        <f>ROUND(I299*H299,2)</f>
        <v>0</v>
      </c>
      <c r="BL299" s="17" t="s">
        <v>243</v>
      </c>
      <c r="BM299" s="197" t="s">
        <v>1395</v>
      </c>
    </row>
    <row r="300" spans="1:65" s="2" customFormat="1" ht="21.75" customHeight="1">
      <c r="A300" s="34"/>
      <c r="B300" s="35"/>
      <c r="C300" s="185" t="s">
        <v>508</v>
      </c>
      <c r="D300" s="185" t="s">
        <v>150</v>
      </c>
      <c r="E300" s="186" t="s">
        <v>1396</v>
      </c>
      <c r="F300" s="187" t="s">
        <v>1397</v>
      </c>
      <c r="G300" s="188" t="s">
        <v>202</v>
      </c>
      <c r="H300" s="189">
        <v>30</v>
      </c>
      <c r="I300" s="190"/>
      <c r="J300" s="191">
        <f>ROUND(I300*H300,2)</f>
        <v>0</v>
      </c>
      <c r="K300" s="192"/>
      <c r="L300" s="39"/>
      <c r="M300" s="193" t="s">
        <v>1</v>
      </c>
      <c r="N300" s="194" t="s">
        <v>42</v>
      </c>
      <c r="O300" s="71"/>
      <c r="P300" s="195">
        <f>O300*H300</f>
        <v>0</v>
      </c>
      <c r="Q300" s="195">
        <v>0</v>
      </c>
      <c r="R300" s="195">
        <f>Q300*H300</f>
        <v>0</v>
      </c>
      <c r="S300" s="195">
        <v>0</v>
      </c>
      <c r="T300" s="196">
        <f>S300*H300</f>
        <v>0</v>
      </c>
      <c r="U300" s="34"/>
      <c r="V300" s="34"/>
      <c r="W300" s="34"/>
      <c r="X300" s="34"/>
      <c r="Y300" s="34"/>
      <c r="Z300" s="34"/>
      <c r="AA300" s="34"/>
      <c r="AB300" s="34"/>
      <c r="AC300" s="34"/>
      <c r="AD300" s="34"/>
      <c r="AE300" s="34"/>
      <c r="AR300" s="197" t="s">
        <v>243</v>
      </c>
      <c r="AT300" s="197" t="s">
        <v>150</v>
      </c>
      <c r="AU300" s="197" t="s">
        <v>87</v>
      </c>
      <c r="AY300" s="17" t="s">
        <v>149</v>
      </c>
      <c r="BE300" s="198">
        <f>IF(N300="základní",J300,0)</f>
        <v>0</v>
      </c>
      <c r="BF300" s="198">
        <f>IF(N300="snížená",J300,0)</f>
        <v>0</v>
      </c>
      <c r="BG300" s="198">
        <f>IF(N300="zákl. přenesená",J300,0)</f>
        <v>0</v>
      </c>
      <c r="BH300" s="198">
        <f>IF(N300="sníž. přenesená",J300,0)</f>
        <v>0</v>
      </c>
      <c r="BI300" s="198">
        <f>IF(N300="nulová",J300,0)</f>
        <v>0</v>
      </c>
      <c r="BJ300" s="17" t="s">
        <v>85</v>
      </c>
      <c r="BK300" s="198">
        <f>ROUND(I300*H300,2)</f>
        <v>0</v>
      </c>
      <c r="BL300" s="17" t="s">
        <v>243</v>
      </c>
      <c r="BM300" s="197" t="s">
        <v>1398</v>
      </c>
    </row>
    <row r="301" spans="1:65" s="13" customFormat="1" ht="11.25">
      <c r="B301" s="206"/>
      <c r="C301" s="207"/>
      <c r="D301" s="199" t="s">
        <v>175</v>
      </c>
      <c r="E301" s="208" t="s">
        <v>1</v>
      </c>
      <c r="F301" s="209" t="s">
        <v>1399</v>
      </c>
      <c r="G301" s="207"/>
      <c r="H301" s="210">
        <v>30</v>
      </c>
      <c r="I301" s="211"/>
      <c r="J301" s="207"/>
      <c r="K301" s="207"/>
      <c r="L301" s="212"/>
      <c r="M301" s="213"/>
      <c r="N301" s="214"/>
      <c r="O301" s="214"/>
      <c r="P301" s="214"/>
      <c r="Q301" s="214"/>
      <c r="R301" s="214"/>
      <c r="S301" s="214"/>
      <c r="T301" s="215"/>
      <c r="AT301" s="216" t="s">
        <v>175</v>
      </c>
      <c r="AU301" s="216" t="s">
        <v>87</v>
      </c>
      <c r="AV301" s="13" t="s">
        <v>87</v>
      </c>
      <c r="AW301" s="13" t="s">
        <v>34</v>
      </c>
      <c r="AX301" s="13" t="s">
        <v>85</v>
      </c>
      <c r="AY301" s="216" t="s">
        <v>149</v>
      </c>
    </row>
    <row r="302" spans="1:65" s="2" customFormat="1" ht="21.75" customHeight="1">
      <c r="A302" s="34"/>
      <c r="B302" s="35"/>
      <c r="C302" s="228" t="s">
        <v>512</v>
      </c>
      <c r="D302" s="228" t="s">
        <v>156</v>
      </c>
      <c r="E302" s="229" t="s">
        <v>1400</v>
      </c>
      <c r="F302" s="230" t="s">
        <v>1401</v>
      </c>
      <c r="G302" s="231" t="s">
        <v>202</v>
      </c>
      <c r="H302" s="232">
        <v>30</v>
      </c>
      <c r="I302" s="233"/>
      <c r="J302" s="234">
        <f>ROUND(I302*H302,2)</f>
        <v>0</v>
      </c>
      <c r="K302" s="235"/>
      <c r="L302" s="236"/>
      <c r="M302" s="237" t="s">
        <v>1</v>
      </c>
      <c r="N302" s="238" t="s">
        <v>42</v>
      </c>
      <c r="O302" s="71"/>
      <c r="P302" s="195">
        <f>O302*H302</f>
        <v>0</v>
      </c>
      <c r="Q302" s="195">
        <v>2.0000000000000001E-4</v>
      </c>
      <c r="R302" s="195">
        <f>Q302*H302</f>
        <v>6.0000000000000001E-3</v>
      </c>
      <c r="S302" s="195">
        <v>0</v>
      </c>
      <c r="T302" s="196">
        <f>S302*H302</f>
        <v>0</v>
      </c>
      <c r="U302" s="34"/>
      <c r="V302" s="34"/>
      <c r="W302" s="34"/>
      <c r="X302" s="34"/>
      <c r="Y302" s="34"/>
      <c r="Z302" s="34"/>
      <c r="AA302" s="34"/>
      <c r="AB302" s="34"/>
      <c r="AC302" s="34"/>
      <c r="AD302" s="34"/>
      <c r="AE302" s="34"/>
      <c r="AR302" s="197" t="s">
        <v>285</v>
      </c>
      <c r="AT302" s="197" t="s">
        <v>156</v>
      </c>
      <c r="AU302" s="197" t="s">
        <v>87</v>
      </c>
      <c r="AY302" s="17" t="s">
        <v>149</v>
      </c>
      <c r="BE302" s="198">
        <f>IF(N302="základní",J302,0)</f>
        <v>0</v>
      </c>
      <c r="BF302" s="198">
        <f>IF(N302="snížená",J302,0)</f>
        <v>0</v>
      </c>
      <c r="BG302" s="198">
        <f>IF(N302="zákl. přenesená",J302,0)</f>
        <v>0</v>
      </c>
      <c r="BH302" s="198">
        <f>IF(N302="sníž. přenesená",J302,0)</f>
        <v>0</v>
      </c>
      <c r="BI302" s="198">
        <f>IF(N302="nulová",J302,0)</f>
        <v>0</v>
      </c>
      <c r="BJ302" s="17" t="s">
        <v>85</v>
      </c>
      <c r="BK302" s="198">
        <f>ROUND(I302*H302,2)</f>
        <v>0</v>
      </c>
      <c r="BL302" s="17" t="s">
        <v>243</v>
      </c>
      <c r="BM302" s="197" t="s">
        <v>1402</v>
      </c>
    </row>
    <row r="303" spans="1:65" s="2" customFormat="1" ht="21.75" customHeight="1">
      <c r="A303" s="34"/>
      <c r="B303" s="35"/>
      <c r="C303" s="185" t="s">
        <v>518</v>
      </c>
      <c r="D303" s="185" t="s">
        <v>150</v>
      </c>
      <c r="E303" s="186" t="s">
        <v>1403</v>
      </c>
      <c r="F303" s="187" t="s">
        <v>1404</v>
      </c>
      <c r="G303" s="188" t="s">
        <v>378</v>
      </c>
      <c r="H303" s="239"/>
      <c r="I303" s="190"/>
      <c r="J303" s="191">
        <f>ROUND(I303*H303,2)</f>
        <v>0</v>
      </c>
      <c r="K303" s="192"/>
      <c r="L303" s="39"/>
      <c r="M303" s="255" t="s">
        <v>1</v>
      </c>
      <c r="N303" s="256" t="s">
        <v>42</v>
      </c>
      <c r="O303" s="242"/>
      <c r="P303" s="257">
        <f>O303*H303</f>
        <v>0</v>
      </c>
      <c r="Q303" s="257">
        <v>0</v>
      </c>
      <c r="R303" s="257">
        <f>Q303*H303</f>
        <v>0</v>
      </c>
      <c r="S303" s="257">
        <v>0</v>
      </c>
      <c r="T303" s="258">
        <f>S303*H303</f>
        <v>0</v>
      </c>
      <c r="U303" s="34"/>
      <c r="V303" s="34"/>
      <c r="W303" s="34"/>
      <c r="X303" s="34"/>
      <c r="Y303" s="34"/>
      <c r="Z303" s="34"/>
      <c r="AA303" s="34"/>
      <c r="AB303" s="34"/>
      <c r="AC303" s="34"/>
      <c r="AD303" s="34"/>
      <c r="AE303" s="34"/>
      <c r="AR303" s="197" t="s">
        <v>243</v>
      </c>
      <c r="AT303" s="197" t="s">
        <v>150</v>
      </c>
      <c r="AU303" s="197" t="s">
        <v>87</v>
      </c>
      <c r="AY303" s="17" t="s">
        <v>149</v>
      </c>
      <c r="BE303" s="198">
        <f>IF(N303="základní",J303,0)</f>
        <v>0</v>
      </c>
      <c r="BF303" s="198">
        <f>IF(N303="snížená",J303,0)</f>
        <v>0</v>
      </c>
      <c r="BG303" s="198">
        <f>IF(N303="zákl. přenesená",J303,0)</f>
        <v>0</v>
      </c>
      <c r="BH303" s="198">
        <f>IF(N303="sníž. přenesená",J303,0)</f>
        <v>0</v>
      </c>
      <c r="BI303" s="198">
        <f>IF(N303="nulová",J303,0)</f>
        <v>0</v>
      </c>
      <c r="BJ303" s="17" t="s">
        <v>85</v>
      </c>
      <c r="BK303" s="198">
        <f>ROUND(I303*H303,2)</f>
        <v>0</v>
      </c>
      <c r="BL303" s="17" t="s">
        <v>243</v>
      </c>
      <c r="BM303" s="197" t="s">
        <v>1405</v>
      </c>
    </row>
    <row r="304" spans="1:65" s="2" customFormat="1" ht="6.95" customHeight="1">
      <c r="A304" s="34"/>
      <c r="B304" s="54"/>
      <c r="C304" s="55"/>
      <c r="D304" s="55"/>
      <c r="E304" s="55"/>
      <c r="F304" s="55"/>
      <c r="G304" s="55"/>
      <c r="H304" s="55"/>
      <c r="I304" s="55"/>
      <c r="J304" s="55"/>
      <c r="K304" s="55"/>
      <c r="L304" s="39"/>
      <c r="M304" s="34"/>
      <c r="O304" s="34"/>
      <c r="P304" s="34"/>
      <c r="Q304" s="34"/>
      <c r="R304" s="34"/>
      <c r="S304" s="34"/>
      <c r="T304" s="34"/>
      <c r="U304" s="34"/>
      <c r="V304" s="34"/>
      <c r="W304" s="34"/>
      <c r="X304" s="34"/>
      <c r="Y304" s="34"/>
      <c r="Z304" s="34"/>
      <c r="AA304" s="34"/>
      <c r="AB304" s="34"/>
      <c r="AC304" s="34"/>
      <c r="AD304" s="34"/>
      <c r="AE304" s="34"/>
    </row>
  </sheetData>
  <sheetProtection algorithmName="SHA-512" hashValue="dvJvmjriyAt+4DaJH347uArfBCsr9+wfpGgsGP1y3NEYulZzliJyh5IOCFPA3sGJSthTXl2ykxmXIAQyRQ4tfQ==" saltValue="2MNAVvgGXtxO3sJTN4iAJg==" spinCount="100000" sheet="1" objects="1" scenarios="1" formatColumns="0" formatRows="0" autoFilter="0"/>
  <autoFilter ref="C130:K303"/>
  <mergeCells count="9">
    <mergeCell ref="E87:H87"/>
    <mergeCell ref="E121:H121"/>
    <mergeCell ref="E123:H12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70"/>
  <sheetViews>
    <sheetView showGridLines="0" topLeftCell="A13" workbookViewId="0">
      <selection activeCell="F23" sqref="F23"/>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1"/>
      <c r="M2" s="301"/>
      <c r="N2" s="301"/>
      <c r="O2" s="301"/>
      <c r="P2" s="301"/>
      <c r="Q2" s="301"/>
      <c r="R2" s="301"/>
      <c r="S2" s="301"/>
      <c r="T2" s="301"/>
      <c r="U2" s="301"/>
      <c r="V2" s="301"/>
      <c r="AT2" s="17" t="s">
        <v>96</v>
      </c>
    </row>
    <row r="3" spans="1:46" s="1" customFormat="1" ht="6.95" customHeight="1">
      <c r="B3" s="108"/>
      <c r="C3" s="109"/>
      <c r="D3" s="109"/>
      <c r="E3" s="109"/>
      <c r="F3" s="109"/>
      <c r="G3" s="109"/>
      <c r="H3" s="109"/>
      <c r="I3" s="109"/>
      <c r="J3" s="109"/>
      <c r="K3" s="109"/>
      <c r="L3" s="20"/>
      <c r="AT3" s="17" t="s">
        <v>87</v>
      </c>
    </row>
    <row r="4" spans="1:46" s="1" customFormat="1" ht="24.95" customHeight="1">
      <c r="B4" s="20"/>
      <c r="D4" s="110" t="s">
        <v>110</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02" t="str">
        <f>'Rekapitulace zakázky'!K6</f>
        <v>Řevničov ON - oprava</v>
      </c>
      <c r="F7" s="303"/>
      <c r="G7" s="303"/>
      <c r="H7" s="303"/>
      <c r="L7" s="20"/>
    </row>
    <row r="8" spans="1:46" s="2" customFormat="1" ht="12" customHeight="1">
      <c r="A8" s="34"/>
      <c r="B8" s="39"/>
      <c r="C8" s="34"/>
      <c r="D8" s="112" t="s">
        <v>111</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304" t="s">
        <v>1406</v>
      </c>
      <c r="F9" s="305"/>
      <c r="G9" s="305"/>
      <c r="H9" s="305"/>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21</v>
      </c>
      <c r="G12" s="34"/>
      <c r="H12" s="34"/>
      <c r="I12" s="112" t="s">
        <v>22</v>
      </c>
      <c r="J12" s="114" t="str">
        <f>'Rekapitulace zakázky'!AN8</f>
        <v>7. 3. 2021</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
        <v>26</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
        <v>27</v>
      </c>
      <c r="F15" s="34"/>
      <c r="G15" s="34"/>
      <c r="H15" s="34"/>
      <c r="I15" s="112" t="s">
        <v>28</v>
      </c>
      <c r="J15" s="113" t="s">
        <v>29</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30</v>
      </c>
      <c r="E17" s="34"/>
      <c r="F17" s="34"/>
      <c r="G17" s="34"/>
      <c r="H17" s="34"/>
      <c r="I17" s="112" t="s">
        <v>25</v>
      </c>
      <c r="J17" s="30" t="str">
        <f>'Rekapitulace zakázky'!AN13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06" t="str">
        <f>'Rekapitulace zakázky'!E14</f>
        <v>Vyplň údaj</v>
      </c>
      <c r="F18" s="307"/>
      <c r="G18" s="307"/>
      <c r="H18" s="307"/>
      <c r="I18" s="112" t="s">
        <v>28</v>
      </c>
      <c r="J18" s="30" t="str">
        <f>'Rekapitulace zakázky'!AN14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32</v>
      </c>
      <c r="E20" s="34"/>
      <c r="F20" s="34"/>
      <c r="G20" s="34"/>
      <c r="H20" s="34"/>
      <c r="I20" s="112" t="s">
        <v>25</v>
      </c>
      <c r="J20" s="113" t="str">
        <f>IF('Rekapitulace zakázky'!AN16="","",'Rekapitulace zakázky'!AN16)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zakázky'!E17="","",'Rekapitulace zakázky'!E17)</f>
        <v xml:space="preserve"> </v>
      </c>
      <c r="F21" s="34"/>
      <c r="G21" s="34"/>
      <c r="H21" s="34"/>
      <c r="I21" s="112" t="s">
        <v>28</v>
      </c>
      <c r="J21" s="113" t="str">
        <f>IF('Rekapitulace zakázky'!AN17="","",'Rekapitulace zakázky'!AN17)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35</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c r="F24" s="34"/>
      <c r="G24" s="34"/>
      <c r="H24" s="34"/>
      <c r="I24" s="112" t="s">
        <v>28</v>
      </c>
      <c r="J24" s="113"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36</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8" t="s">
        <v>1</v>
      </c>
      <c r="F27" s="308"/>
      <c r="G27" s="308"/>
      <c r="H27" s="308"/>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37</v>
      </c>
      <c r="E30" s="34"/>
      <c r="F30" s="34"/>
      <c r="G30" s="34"/>
      <c r="H30" s="34"/>
      <c r="I30" s="34"/>
      <c r="J30" s="120">
        <f>ROUND(J133,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39</v>
      </c>
      <c r="G32" s="34"/>
      <c r="H32" s="34"/>
      <c r="I32" s="121" t="s">
        <v>38</v>
      </c>
      <c r="J32" s="121" t="s">
        <v>40</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41</v>
      </c>
      <c r="E33" s="112" t="s">
        <v>42</v>
      </c>
      <c r="F33" s="123">
        <f>ROUND((SUM(BE133:BE269)),  2)</f>
        <v>0</v>
      </c>
      <c r="G33" s="34"/>
      <c r="H33" s="34"/>
      <c r="I33" s="124">
        <v>0.21</v>
      </c>
      <c r="J33" s="123">
        <f>ROUND(((SUM(BE133:BE269))*I33),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43</v>
      </c>
      <c r="F34" s="123">
        <f>ROUND((SUM(BF133:BF269)),  2)</f>
        <v>0</v>
      </c>
      <c r="G34" s="34"/>
      <c r="H34" s="34"/>
      <c r="I34" s="124">
        <v>0.15</v>
      </c>
      <c r="J34" s="123">
        <f>ROUND(((SUM(BF133:BF269))*I34),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44</v>
      </c>
      <c r="F35" s="123">
        <f>ROUND((SUM(BG133:BG269)),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45</v>
      </c>
      <c r="F36" s="123">
        <f>ROUND((SUM(BH133:BH269)),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46</v>
      </c>
      <c r="F37" s="123">
        <f>ROUND((SUM(BI133:BI269)),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47</v>
      </c>
      <c r="E39" s="127"/>
      <c r="F39" s="127"/>
      <c r="G39" s="128" t="s">
        <v>48</v>
      </c>
      <c r="H39" s="129" t="s">
        <v>49</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50</v>
      </c>
      <c r="E50" s="133"/>
      <c r="F50" s="133"/>
      <c r="G50" s="132" t="s">
        <v>51</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34" t="s">
        <v>52</v>
      </c>
      <c r="E61" s="135"/>
      <c r="F61" s="136" t="s">
        <v>53</v>
      </c>
      <c r="G61" s="134" t="s">
        <v>52</v>
      </c>
      <c r="H61" s="135"/>
      <c r="I61" s="135"/>
      <c r="J61" s="137" t="s">
        <v>53</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2" t="s">
        <v>54</v>
      </c>
      <c r="E65" s="138"/>
      <c r="F65" s="138"/>
      <c r="G65" s="132" t="s">
        <v>55</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34" t="s">
        <v>52</v>
      </c>
      <c r="E76" s="135"/>
      <c r="F76" s="136" t="s">
        <v>53</v>
      </c>
      <c r="G76" s="134" t="s">
        <v>52</v>
      </c>
      <c r="H76" s="135"/>
      <c r="I76" s="135"/>
      <c r="J76" s="137" t="s">
        <v>53</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113</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9" t="str">
        <f>E7</f>
        <v>Řevničov ON - oprava</v>
      </c>
      <c r="F85" s="310"/>
      <c r="G85" s="310"/>
      <c r="H85" s="310"/>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111</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61" t="str">
        <f>E9</f>
        <v>004 - Oprava čekárny</v>
      </c>
      <c r="F87" s="311"/>
      <c r="G87" s="311"/>
      <c r="H87" s="311"/>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žst. Řevničov</v>
      </c>
      <c r="G89" s="36"/>
      <c r="H89" s="36"/>
      <c r="I89" s="29" t="s">
        <v>22</v>
      </c>
      <c r="J89" s="66" t="str">
        <f>IF(J12="","",J12)</f>
        <v>7. 3. 2021</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Správa železnic, státní organizace</v>
      </c>
      <c r="G91" s="36"/>
      <c r="H91" s="36"/>
      <c r="I91" s="29" t="s">
        <v>32</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30</v>
      </c>
      <c r="D92" s="36"/>
      <c r="E92" s="36"/>
      <c r="F92" s="27" t="str">
        <f>IF(E18="","",E18)</f>
        <v>Vyplň údaj</v>
      </c>
      <c r="G92" s="36"/>
      <c r="H92" s="36"/>
      <c r="I92" s="29" t="s">
        <v>35</v>
      </c>
      <c r="J92" s="32">
        <f>E24</f>
        <v>0</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114</v>
      </c>
      <c r="D94" s="144"/>
      <c r="E94" s="144"/>
      <c r="F94" s="144"/>
      <c r="G94" s="144"/>
      <c r="H94" s="144"/>
      <c r="I94" s="144"/>
      <c r="J94" s="145" t="s">
        <v>115</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116</v>
      </c>
      <c r="D96" s="36"/>
      <c r="E96" s="36"/>
      <c r="F96" s="36"/>
      <c r="G96" s="36"/>
      <c r="H96" s="36"/>
      <c r="I96" s="36"/>
      <c r="J96" s="84">
        <f>J133</f>
        <v>0</v>
      </c>
      <c r="K96" s="36"/>
      <c r="L96" s="51"/>
      <c r="S96" s="34"/>
      <c r="T96" s="34"/>
      <c r="U96" s="34"/>
      <c r="V96" s="34"/>
      <c r="W96" s="34"/>
      <c r="X96" s="34"/>
      <c r="Y96" s="34"/>
      <c r="Z96" s="34"/>
      <c r="AA96" s="34"/>
      <c r="AB96" s="34"/>
      <c r="AC96" s="34"/>
      <c r="AD96" s="34"/>
      <c r="AE96" s="34"/>
      <c r="AU96" s="17" t="s">
        <v>117</v>
      </c>
    </row>
    <row r="97" spans="2:12" s="9" customFormat="1" ht="24.95" customHeight="1">
      <c r="B97" s="147"/>
      <c r="C97" s="148"/>
      <c r="D97" s="149" t="s">
        <v>121</v>
      </c>
      <c r="E97" s="150"/>
      <c r="F97" s="150"/>
      <c r="G97" s="150"/>
      <c r="H97" s="150"/>
      <c r="I97" s="150"/>
      <c r="J97" s="151">
        <f>J134</f>
        <v>0</v>
      </c>
      <c r="K97" s="148"/>
      <c r="L97" s="152"/>
    </row>
    <row r="98" spans="2:12" s="10" customFormat="1" ht="19.899999999999999" customHeight="1">
      <c r="B98" s="153"/>
      <c r="C98" s="154"/>
      <c r="D98" s="155" t="s">
        <v>122</v>
      </c>
      <c r="E98" s="156"/>
      <c r="F98" s="156"/>
      <c r="G98" s="156"/>
      <c r="H98" s="156"/>
      <c r="I98" s="156"/>
      <c r="J98" s="157">
        <f>J135</f>
        <v>0</v>
      </c>
      <c r="K98" s="154"/>
      <c r="L98" s="158"/>
    </row>
    <row r="99" spans="2:12" s="10" customFormat="1" ht="19.899999999999999" customHeight="1">
      <c r="B99" s="153"/>
      <c r="C99" s="154"/>
      <c r="D99" s="155" t="s">
        <v>597</v>
      </c>
      <c r="E99" s="156"/>
      <c r="F99" s="156"/>
      <c r="G99" s="156"/>
      <c r="H99" s="156"/>
      <c r="I99" s="156"/>
      <c r="J99" s="157">
        <f>J140</f>
        <v>0</v>
      </c>
      <c r="K99" s="154"/>
      <c r="L99" s="158"/>
    </row>
    <row r="100" spans="2:12" s="10" customFormat="1" ht="19.899999999999999" customHeight="1">
      <c r="B100" s="153"/>
      <c r="C100" s="154"/>
      <c r="D100" s="155" t="s">
        <v>599</v>
      </c>
      <c r="E100" s="156"/>
      <c r="F100" s="156"/>
      <c r="G100" s="156"/>
      <c r="H100" s="156"/>
      <c r="I100" s="156"/>
      <c r="J100" s="157">
        <f>J162</f>
        <v>0</v>
      </c>
      <c r="K100" s="154"/>
      <c r="L100" s="158"/>
    </row>
    <row r="101" spans="2:12" s="10" customFormat="1" ht="19.899999999999999" customHeight="1">
      <c r="B101" s="153"/>
      <c r="C101" s="154"/>
      <c r="D101" s="155" t="s">
        <v>124</v>
      </c>
      <c r="E101" s="156"/>
      <c r="F101" s="156"/>
      <c r="G101" s="156"/>
      <c r="H101" s="156"/>
      <c r="I101" s="156"/>
      <c r="J101" s="157">
        <f>J179</f>
        <v>0</v>
      </c>
      <c r="K101" s="154"/>
      <c r="L101" s="158"/>
    </row>
    <row r="102" spans="2:12" s="10" customFormat="1" ht="19.899999999999999" customHeight="1">
      <c r="B102" s="153"/>
      <c r="C102" s="154"/>
      <c r="D102" s="155" t="s">
        <v>125</v>
      </c>
      <c r="E102" s="156"/>
      <c r="F102" s="156"/>
      <c r="G102" s="156"/>
      <c r="H102" s="156"/>
      <c r="I102" s="156"/>
      <c r="J102" s="157">
        <f>J189</f>
        <v>0</v>
      </c>
      <c r="K102" s="154"/>
      <c r="L102" s="158"/>
    </row>
    <row r="103" spans="2:12" s="9" customFormat="1" ht="24.95" customHeight="1">
      <c r="B103" s="147"/>
      <c r="C103" s="148"/>
      <c r="D103" s="149" t="s">
        <v>126</v>
      </c>
      <c r="E103" s="150"/>
      <c r="F103" s="150"/>
      <c r="G103" s="150"/>
      <c r="H103" s="150"/>
      <c r="I103" s="150"/>
      <c r="J103" s="151">
        <f>J191</f>
        <v>0</v>
      </c>
      <c r="K103" s="148"/>
      <c r="L103" s="152"/>
    </row>
    <row r="104" spans="2:12" s="10" customFormat="1" ht="19.899999999999999" customHeight="1">
      <c r="B104" s="153"/>
      <c r="C104" s="154"/>
      <c r="D104" s="155" t="s">
        <v>1407</v>
      </c>
      <c r="E104" s="156"/>
      <c r="F104" s="156"/>
      <c r="G104" s="156"/>
      <c r="H104" s="156"/>
      <c r="I104" s="156"/>
      <c r="J104" s="157">
        <f>J192</f>
        <v>0</v>
      </c>
      <c r="K104" s="154"/>
      <c r="L104" s="158"/>
    </row>
    <row r="105" spans="2:12" s="10" customFormat="1" ht="19.899999999999999" customHeight="1">
      <c r="B105" s="153"/>
      <c r="C105" s="154"/>
      <c r="D105" s="155" t="s">
        <v>1115</v>
      </c>
      <c r="E105" s="156"/>
      <c r="F105" s="156"/>
      <c r="G105" s="156"/>
      <c r="H105" s="156"/>
      <c r="I105" s="156"/>
      <c r="J105" s="157">
        <f>J198</f>
        <v>0</v>
      </c>
      <c r="K105" s="154"/>
      <c r="L105" s="158"/>
    </row>
    <row r="106" spans="2:12" s="10" customFormat="1" ht="19.899999999999999" customHeight="1">
      <c r="B106" s="153"/>
      <c r="C106" s="154"/>
      <c r="D106" s="155" t="s">
        <v>1408</v>
      </c>
      <c r="E106" s="156"/>
      <c r="F106" s="156"/>
      <c r="G106" s="156"/>
      <c r="H106" s="156"/>
      <c r="I106" s="156"/>
      <c r="J106" s="157">
        <f>J215</f>
        <v>0</v>
      </c>
      <c r="K106" s="154"/>
      <c r="L106" s="158"/>
    </row>
    <row r="107" spans="2:12" s="10" customFormat="1" ht="19.899999999999999" customHeight="1">
      <c r="B107" s="153"/>
      <c r="C107" s="154"/>
      <c r="D107" s="155" t="s">
        <v>1409</v>
      </c>
      <c r="E107" s="156"/>
      <c r="F107" s="156"/>
      <c r="G107" s="156"/>
      <c r="H107" s="156"/>
      <c r="I107" s="156"/>
      <c r="J107" s="157">
        <f>J220</f>
        <v>0</v>
      </c>
      <c r="K107" s="154"/>
      <c r="L107" s="158"/>
    </row>
    <row r="108" spans="2:12" s="10" customFormat="1" ht="19.899999999999999" customHeight="1">
      <c r="B108" s="153"/>
      <c r="C108" s="154"/>
      <c r="D108" s="155" t="s">
        <v>1410</v>
      </c>
      <c r="E108" s="156"/>
      <c r="F108" s="156"/>
      <c r="G108" s="156"/>
      <c r="H108" s="156"/>
      <c r="I108" s="156"/>
      <c r="J108" s="157">
        <f>J225</f>
        <v>0</v>
      </c>
      <c r="K108" s="154"/>
      <c r="L108" s="158"/>
    </row>
    <row r="109" spans="2:12" s="10" customFormat="1" ht="19.899999999999999" customHeight="1">
      <c r="B109" s="153"/>
      <c r="C109" s="154"/>
      <c r="D109" s="155" t="s">
        <v>1411</v>
      </c>
      <c r="E109" s="156"/>
      <c r="F109" s="156"/>
      <c r="G109" s="156"/>
      <c r="H109" s="156"/>
      <c r="I109" s="156"/>
      <c r="J109" s="157">
        <f>J234</f>
        <v>0</v>
      </c>
      <c r="K109" s="154"/>
      <c r="L109" s="158"/>
    </row>
    <row r="110" spans="2:12" s="10" customFormat="1" ht="19.899999999999999" customHeight="1">
      <c r="B110" s="153"/>
      <c r="C110" s="154"/>
      <c r="D110" s="155" t="s">
        <v>606</v>
      </c>
      <c r="E110" s="156"/>
      <c r="F110" s="156"/>
      <c r="G110" s="156"/>
      <c r="H110" s="156"/>
      <c r="I110" s="156"/>
      <c r="J110" s="157">
        <f>J238</f>
        <v>0</v>
      </c>
      <c r="K110" s="154"/>
      <c r="L110" s="158"/>
    </row>
    <row r="111" spans="2:12" s="10" customFormat="1" ht="19.899999999999999" customHeight="1">
      <c r="B111" s="153"/>
      <c r="C111" s="154"/>
      <c r="D111" s="155" t="s">
        <v>1412</v>
      </c>
      <c r="E111" s="156"/>
      <c r="F111" s="156"/>
      <c r="G111" s="156"/>
      <c r="H111" s="156"/>
      <c r="I111" s="156"/>
      <c r="J111" s="157">
        <f>J243</f>
        <v>0</v>
      </c>
      <c r="K111" s="154"/>
      <c r="L111" s="158"/>
    </row>
    <row r="112" spans="2:12" s="10" customFormat="1" ht="19.899999999999999" customHeight="1">
      <c r="B112" s="153"/>
      <c r="C112" s="154"/>
      <c r="D112" s="155" t="s">
        <v>1413</v>
      </c>
      <c r="E112" s="156"/>
      <c r="F112" s="156"/>
      <c r="G112" s="156"/>
      <c r="H112" s="156"/>
      <c r="I112" s="156"/>
      <c r="J112" s="157">
        <f>J251</f>
        <v>0</v>
      </c>
      <c r="K112" s="154"/>
      <c r="L112" s="158"/>
    </row>
    <row r="113" spans="1:31" s="9" customFormat="1" ht="24.95" customHeight="1">
      <c r="B113" s="147"/>
      <c r="C113" s="148"/>
      <c r="D113" s="149" t="s">
        <v>608</v>
      </c>
      <c r="E113" s="150"/>
      <c r="F113" s="150"/>
      <c r="G113" s="150"/>
      <c r="H113" s="150"/>
      <c r="I113" s="150"/>
      <c r="J113" s="151">
        <f>J254</f>
        <v>0</v>
      </c>
      <c r="K113" s="148"/>
      <c r="L113" s="152"/>
    </row>
    <row r="114" spans="1:31" s="2" customFormat="1" ht="21.75"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31" s="2" customFormat="1" ht="6.95" customHeight="1">
      <c r="A115" s="34"/>
      <c r="B115" s="54"/>
      <c r="C115" s="55"/>
      <c r="D115" s="55"/>
      <c r="E115" s="55"/>
      <c r="F115" s="55"/>
      <c r="G115" s="55"/>
      <c r="H115" s="55"/>
      <c r="I115" s="55"/>
      <c r="J115" s="55"/>
      <c r="K115" s="55"/>
      <c r="L115" s="51"/>
      <c r="S115" s="34"/>
      <c r="T115" s="34"/>
      <c r="U115" s="34"/>
      <c r="V115" s="34"/>
      <c r="W115" s="34"/>
      <c r="X115" s="34"/>
      <c r="Y115" s="34"/>
      <c r="Z115" s="34"/>
      <c r="AA115" s="34"/>
      <c r="AB115" s="34"/>
      <c r="AC115" s="34"/>
      <c r="AD115" s="34"/>
      <c r="AE115" s="34"/>
    </row>
    <row r="119" spans="1:31" s="2" customFormat="1" ht="6.95" customHeight="1">
      <c r="A119" s="34"/>
      <c r="B119" s="56"/>
      <c r="C119" s="57"/>
      <c r="D119" s="57"/>
      <c r="E119" s="57"/>
      <c r="F119" s="57"/>
      <c r="G119" s="57"/>
      <c r="H119" s="57"/>
      <c r="I119" s="57"/>
      <c r="J119" s="57"/>
      <c r="K119" s="57"/>
      <c r="L119" s="51"/>
      <c r="S119" s="34"/>
      <c r="T119" s="34"/>
      <c r="U119" s="34"/>
      <c r="V119" s="34"/>
      <c r="W119" s="34"/>
      <c r="X119" s="34"/>
      <c r="Y119" s="34"/>
      <c r="Z119" s="34"/>
      <c r="AA119" s="34"/>
      <c r="AB119" s="34"/>
      <c r="AC119" s="34"/>
      <c r="AD119" s="34"/>
      <c r="AE119" s="34"/>
    </row>
    <row r="120" spans="1:31" s="2" customFormat="1" ht="24.95" customHeight="1">
      <c r="A120" s="34"/>
      <c r="B120" s="35"/>
      <c r="C120" s="23" t="s">
        <v>133</v>
      </c>
      <c r="D120" s="36"/>
      <c r="E120" s="36"/>
      <c r="F120" s="36"/>
      <c r="G120" s="36"/>
      <c r="H120" s="36"/>
      <c r="I120" s="36"/>
      <c r="J120" s="36"/>
      <c r="K120" s="36"/>
      <c r="L120" s="51"/>
      <c r="S120" s="34"/>
      <c r="T120" s="34"/>
      <c r="U120" s="34"/>
      <c r="V120" s="34"/>
      <c r="W120" s="34"/>
      <c r="X120" s="34"/>
      <c r="Y120" s="34"/>
      <c r="Z120" s="34"/>
      <c r="AA120" s="34"/>
      <c r="AB120" s="34"/>
      <c r="AC120" s="34"/>
      <c r="AD120" s="34"/>
      <c r="AE120" s="34"/>
    </row>
    <row r="121" spans="1:31" s="2" customFormat="1" ht="6.95" customHeight="1">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31" s="2" customFormat="1" ht="12" customHeight="1">
      <c r="A122" s="34"/>
      <c r="B122" s="35"/>
      <c r="C122" s="29" t="s">
        <v>16</v>
      </c>
      <c r="D122" s="36"/>
      <c r="E122" s="36"/>
      <c r="F122" s="36"/>
      <c r="G122" s="36"/>
      <c r="H122" s="36"/>
      <c r="I122" s="36"/>
      <c r="J122" s="36"/>
      <c r="K122" s="36"/>
      <c r="L122" s="51"/>
      <c r="S122" s="34"/>
      <c r="T122" s="34"/>
      <c r="U122" s="34"/>
      <c r="V122" s="34"/>
      <c r="W122" s="34"/>
      <c r="X122" s="34"/>
      <c r="Y122" s="34"/>
      <c r="Z122" s="34"/>
      <c r="AA122" s="34"/>
      <c r="AB122" s="34"/>
      <c r="AC122" s="34"/>
      <c r="AD122" s="34"/>
      <c r="AE122" s="34"/>
    </row>
    <row r="123" spans="1:31" s="2" customFormat="1" ht="16.5" customHeight="1">
      <c r="A123" s="34"/>
      <c r="B123" s="35"/>
      <c r="C123" s="36"/>
      <c r="D123" s="36"/>
      <c r="E123" s="309" t="str">
        <f>E7</f>
        <v>Řevničov ON - oprava</v>
      </c>
      <c r="F123" s="310"/>
      <c r="G123" s="310"/>
      <c r="H123" s="310"/>
      <c r="I123" s="36"/>
      <c r="J123" s="36"/>
      <c r="K123" s="36"/>
      <c r="L123" s="51"/>
      <c r="S123" s="34"/>
      <c r="T123" s="34"/>
      <c r="U123" s="34"/>
      <c r="V123" s="34"/>
      <c r="W123" s="34"/>
      <c r="X123" s="34"/>
      <c r="Y123" s="34"/>
      <c r="Z123" s="34"/>
      <c r="AA123" s="34"/>
      <c r="AB123" s="34"/>
      <c r="AC123" s="34"/>
      <c r="AD123" s="34"/>
      <c r="AE123" s="34"/>
    </row>
    <row r="124" spans="1:31" s="2" customFormat="1" ht="12" customHeight="1">
      <c r="A124" s="34"/>
      <c r="B124" s="35"/>
      <c r="C124" s="29" t="s">
        <v>111</v>
      </c>
      <c r="D124" s="36"/>
      <c r="E124" s="36"/>
      <c r="F124" s="36"/>
      <c r="G124" s="36"/>
      <c r="H124" s="36"/>
      <c r="I124" s="36"/>
      <c r="J124" s="36"/>
      <c r="K124" s="36"/>
      <c r="L124" s="51"/>
      <c r="S124" s="34"/>
      <c r="T124" s="34"/>
      <c r="U124" s="34"/>
      <c r="V124" s="34"/>
      <c r="W124" s="34"/>
      <c r="X124" s="34"/>
      <c r="Y124" s="34"/>
      <c r="Z124" s="34"/>
      <c r="AA124" s="34"/>
      <c r="AB124" s="34"/>
      <c r="AC124" s="34"/>
      <c r="AD124" s="34"/>
      <c r="AE124" s="34"/>
    </row>
    <row r="125" spans="1:31" s="2" customFormat="1" ht="16.5" customHeight="1">
      <c r="A125" s="34"/>
      <c r="B125" s="35"/>
      <c r="C125" s="36"/>
      <c r="D125" s="36"/>
      <c r="E125" s="261" t="str">
        <f>E9</f>
        <v>004 - Oprava čekárny</v>
      </c>
      <c r="F125" s="311"/>
      <c r="G125" s="311"/>
      <c r="H125" s="311"/>
      <c r="I125" s="36"/>
      <c r="J125" s="36"/>
      <c r="K125" s="36"/>
      <c r="L125" s="51"/>
      <c r="S125" s="34"/>
      <c r="T125" s="34"/>
      <c r="U125" s="34"/>
      <c r="V125" s="34"/>
      <c r="W125" s="34"/>
      <c r="X125" s="34"/>
      <c r="Y125" s="34"/>
      <c r="Z125" s="34"/>
      <c r="AA125" s="34"/>
      <c r="AB125" s="34"/>
      <c r="AC125" s="34"/>
      <c r="AD125" s="34"/>
      <c r="AE125" s="34"/>
    </row>
    <row r="126" spans="1:31" s="2" customFormat="1" ht="6.95" customHeight="1">
      <c r="A126" s="34"/>
      <c r="B126" s="35"/>
      <c r="C126" s="36"/>
      <c r="D126" s="36"/>
      <c r="E126" s="36"/>
      <c r="F126" s="36"/>
      <c r="G126" s="36"/>
      <c r="H126" s="36"/>
      <c r="I126" s="36"/>
      <c r="J126" s="36"/>
      <c r="K126" s="36"/>
      <c r="L126" s="51"/>
      <c r="S126" s="34"/>
      <c r="T126" s="34"/>
      <c r="U126" s="34"/>
      <c r="V126" s="34"/>
      <c r="W126" s="34"/>
      <c r="X126" s="34"/>
      <c r="Y126" s="34"/>
      <c r="Z126" s="34"/>
      <c r="AA126" s="34"/>
      <c r="AB126" s="34"/>
      <c r="AC126" s="34"/>
      <c r="AD126" s="34"/>
      <c r="AE126" s="34"/>
    </row>
    <row r="127" spans="1:31" s="2" customFormat="1" ht="12" customHeight="1">
      <c r="A127" s="34"/>
      <c r="B127" s="35"/>
      <c r="C127" s="29" t="s">
        <v>20</v>
      </c>
      <c r="D127" s="36"/>
      <c r="E127" s="36"/>
      <c r="F127" s="27" t="str">
        <f>F12</f>
        <v>žst. Řevničov</v>
      </c>
      <c r="G127" s="36"/>
      <c r="H127" s="36"/>
      <c r="I127" s="29" t="s">
        <v>22</v>
      </c>
      <c r="J127" s="66" t="str">
        <f>IF(J12="","",J12)</f>
        <v>7. 3. 2021</v>
      </c>
      <c r="K127" s="36"/>
      <c r="L127" s="51"/>
      <c r="S127" s="34"/>
      <c r="T127" s="34"/>
      <c r="U127" s="34"/>
      <c r="V127" s="34"/>
      <c r="W127" s="34"/>
      <c r="X127" s="34"/>
      <c r="Y127" s="34"/>
      <c r="Z127" s="34"/>
      <c r="AA127" s="34"/>
      <c r="AB127" s="34"/>
      <c r="AC127" s="34"/>
      <c r="AD127" s="34"/>
      <c r="AE127" s="34"/>
    </row>
    <row r="128" spans="1:31" s="2" customFormat="1" ht="6.95" customHeight="1">
      <c r="A128" s="34"/>
      <c r="B128" s="35"/>
      <c r="C128" s="36"/>
      <c r="D128" s="36"/>
      <c r="E128" s="36"/>
      <c r="F128" s="36"/>
      <c r="G128" s="36"/>
      <c r="H128" s="36"/>
      <c r="I128" s="36"/>
      <c r="J128" s="36"/>
      <c r="K128" s="36"/>
      <c r="L128" s="51"/>
      <c r="S128" s="34"/>
      <c r="T128" s="34"/>
      <c r="U128" s="34"/>
      <c r="V128" s="34"/>
      <c r="W128" s="34"/>
      <c r="X128" s="34"/>
      <c r="Y128" s="34"/>
      <c r="Z128" s="34"/>
      <c r="AA128" s="34"/>
      <c r="AB128" s="34"/>
      <c r="AC128" s="34"/>
      <c r="AD128" s="34"/>
      <c r="AE128" s="34"/>
    </row>
    <row r="129" spans="1:65" s="2" customFormat="1" ht="15.2" customHeight="1">
      <c r="A129" s="34"/>
      <c r="B129" s="35"/>
      <c r="C129" s="29" t="s">
        <v>24</v>
      </c>
      <c r="D129" s="36"/>
      <c r="E129" s="36"/>
      <c r="F129" s="27" t="str">
        <f>E15</f>
        <v>Správa železnic, státní organizace</v>
      </c>
      <c r="G129" s="36"/>
      <c r="H129" s="36"/>
      <c r="I129" s="29" t="s">
        <v>32</v>
      </c>
      <c r="J129" s="32" t="str">
        <f>E21</f>
        <v xml:space="preserve"> </v>
      </c>
      <c r="K129" s="36"/>
      <c r="L129" s="51"/>
      <c r="S129" s="34"/>
      <c r="T129" s="34"/>
      <c r="U129" s="34"/>
      <c r="V129" s="34"/>
      <c r="W129" s="34"/>
      <c r="X129" s="34"/>
      <c r="Y129" s="34"/>
      <c r="Z129" s="34"/>
      <c r="AA129" s="34"/>
      <c r="AB129" s="34"/>
      <c r="AC129" s="34"/>
      <c r="AD129" s="34"/>
      <c r="AE129" s="34"/>
    </row>
    <row r="130" spans="1:65" s="2" customFormat="1" ht="15.2" customHeight="1">
      <c r="A130" s="34"/>
      <c r="B130" s="35"/>
      <c r="C130" s="29" t="s">
        <v>30</v>
      </c>
      <c r="D130" s="36"/>
      <c r="E130" s="36"/>
      <c r="F130" s="27" t="str">
        <f>IF(E18="","",E18)</f>
        <v>Vyplň údaj</v>
      </c>
      <c r="G130" s="36"/>
      <c r="H130" s="36"/>
      <c r="I130" s="29" t="s">
        <v>35</v>
      </c>
      <c r="J130" s="32">
        <f>E24</f>
        <v>0</v>
      </c>
      <c r="K130" s="36"/>
      <c r="L130" s="51"/>
      <c r="S130" s="34"/>
      <c r="T130" s="34"/>
      <c r="U130" s="34"/>
      <c r="V130" s="34"/>
      <c r="W130" s="34"/>
      <c r="X130" s="34"/>
      <c r="Y130" s="34"/>
      <c r="Z130" s="34"/>
      <c r="AA130" s="34"/>
      <c r="AB130" s="34"/>
      <c r="AC130" s="34"/>
      <c r="AD130" s="34"/>
      <c r="AE130" s="34"/>
    </row>
    <row r="131" spans="1:65" s="2" customFormat="1" ht="10.35" customHeight="1">
      <c r="A131" s="34"/>
      <c r="B131" s="35"/>
      <c r="C131" s="36"/>
      <c r="D131" s="36"/>
      <c r="E131" s="36"/>
      <c r="F131" s="36"/>
      <c r="G131" s="36"/>
      <c r="H131" s="36"/>
      <c r="I131" s="36"/>
      <c r="J131" s="36"/>
      <c r="K131" s="36"/>
      <c r="L131" s="51"/>
      <c r="S131" s="34"/>
      <c r="T131" s="34"/>
      <c r="U131" s="34"/>
      <c r="V131" s="34"/>
      <c r="W131" s="34"/>
      <c r="X131" s="34"/>
      <c r="Y131" s="34"/>
      <c r="Z131" s="34"/>
      <c r="AA131" s="34"/>
      <c r="AB131" s="34"/>
      <c r="AC131" s="34"/>
      <c r="AD131" s="34"/>
      <c r="AE131" s="34"/>
    </row>
    <row r="132" spans="1:65" s="11" customFormat="1" ht="29.25" customHeight="1">
      <c r="A132" s="159"/>
      <c r="B132" s="160"/>
      <c r="C132" s="161" t="s">
        <v>134</v>
      </c>
      <c r="D132" s="162" t="s">
        <v>62</v>
      </c>
      <c r="E132" s="162" t="s">
        <v>58</v>
      </c>
      <c r="F132" s="162" t="s">
        <v>59</v>
      </c>
      <c r="G132" s="162" t="s">
        <v>135</v>
      </c>
      <c r="H132" s="162" t="s">
        <v>136</v>
      </c>
      <c r="I132" s="162" t="s">
        <v>137</v>
      </c>
      <c r="J132" s="163" t="s">
        <v>115</v>
      </c>
      <c r="K132" s="164" t="s">
        <v>138</v>
      </c>
      <c r="L132" s="165"/>
      <c r="M132" s="75" t="s">
        <v>1</v>
      </c>
      <c r="N132" s="76" t="s">
        <v>41</v>
      </c>
      <c r="O132" s="76" t="s">
        <v>139</v>
      </c>
      <c r="P132" s="76" t="s">
        <v>140</v>
      </c>
      <c r="Q132" s="76" t="s">
        <v>141</v>
      </c>
      <c r="R132" s="76" t="s">
        <v>142</v>
      </c>
      <c r="S132" s="76" t="s">
        <v>143</v>
      </c>
      <c r="T132" s="77" t="s">
        <v>144</v>
      </c>
      <c r="U132" s="159"/>
      <c r="V132" s="159"/>
      <c r="W132" s="159"/>
      <c r="X132" s="159"/>
      <c r="Y132" s="159"/>
      <c r="Z132" s="159"/>
      <c r="AA132" s="159"/>
      <c r="AB132" s="159"/>
      <c r="AC132" s="159"/>
      <c r="AD132" s="159"/>
      <c r="AE132" s="159"/>
    </row>
    <row r="133" spans="1:65" s="2" customFormat="1" ht="22.9" customHeight="1">
      <c r="A133" s="34"/>
      <c r="B133" s="35"/>
      <c r="C133" s="82" t="s">
        <v>145</v>
      </c>
      <c r="D133" s="36"/>
      <c r="E133" s="36"/>
      <c r="F133" s="36"/>
      <c r="G133" s="36"/>
      <c r="H133" s="36"/>
      <c r="I133" s="36"/>
      <c r="J133" s="166">
        <f>BK133</f>
        <v>0</v>
      </c>
      <c r="K133" s="36"/>
      <c r="L133" s="39"/>
      <c r="M133" s="78"/>
      <c r="N133" s="167"/>
      <c r="O133" s="79"/>
      <c r="P133" s="168">
        <f>P134+P191+P254</f>
        <v>0</v>
      </c>
      <c r="Q133" s="79"/>
      <c r="R133" s="168">
        <f>R134+R191+R254</f>
        <v>30.846191040000004</v>
      </c>
      <c r="S133" s="79"/>
      <c r="T133" s="169">
        <f>T134+T191+T254</f>
        <v>27.094452500000003</v>
      </c>
      <c r="U133" s="34"/>
      <c r="V133" s="34"/>
      <c r="W133" s="34"/>
      <c r="X133" s="34"/>
      <c r="Y133" s="34"/>
      <c r="Z133" s="34"/>
      <c r="AA133" s="34"/>
      <c r="AB133" s="34"/>
      <c r="AC133" s="34"/>
      <c r="AD133" s="34"/>
      <c r="AE133" s="34"/>
      <c r="AT133" s="17" t="s">
        <v>76</v>
      </c>
      <c r="AU133" s="17" t="s">
        <v>117</v>
      </c>
      <c r="BK133" s="170">
        <f>BK134+BK191+BK254</f>
        <v>0</v>
      </c>
    </row>
    <row r="134" spans="1:65" s="12" customFormat="1" ht="25.9" customHeight="1">
      <c r="B134" s="171"/>
      <c r="C134" s="172"/>
      <c r="D134" s="173" t="s">
        <v>76</v>
      </c>
      <c r="E134" s="174" t="s">
        <v>167</v>
      </c>
      <c r="F134" s="174" t="s">
        <v>168</v>
      </c>
      <c r="G134" s="172"/>
      <c r="H134" s="172"/>
      <c r="I134" s="175"/>
      <c r="J134" s="176">
        <f>BK134</f>
        <v>0</v>
      </c>
      <c r="K134" s="172"/>
      <c r="L134" s="177"/>
      <c r="M134" s="178"/>
      <c r="N134" s="179"/>
      <c r="O134" s="179"/>
      <c r="P134" s="180">
        <f>P135+P140+P162+P179+P189</f>
        <v>0</v>
      </c>
      <c r="Q134" s="179"/>
      <c r="R134" s="180">
        <f>R135+R140+R162+R179+R189</f>
        <v>28.627829180000003</v>
      </c>
      <c r="S134" s="179"/>
      <c r="T134" s="181">
        <f>T135+T140+T162+T179+T189</f>
        <v>26.901500000000002</v>
      </c>
      <c r="AR134" s="182" t="s">
        <v>85</v>
      </c>
      <c r="AT134" s="183" t="s">
        <v>76</v>
      </c>
      <c r="AU134" s="183" t="s">
        <v>77</v>
      </c>
      <c r="AY134" s="182" t="s">
        <v>149</v>
      </c>
      <c r="BK134" s="184">
        <f>BK135+BK140+BK162+BK179+BK189</f>
        <v>0</v>
      </c>
    </row>
    <row r="135" spans="1:65" s="12" customFormat="1" ht="22.9" customHeight="1">
      <c r="B135" s="171"/>
      <c r="C135" s="172"/>
      <c r="D135" s="173" t="s">
        <v>76</v>
      </c>
      <c r="E135" s="204" t="s">
        <v>158</v>
      </c>
      <c r="F135" s="204" t="s">
        <v>169</v>
      </c>
      <c r="G135" s="172"/>
      <c r="H135" s="172"/>
      <c r="I135" s="175"/>
      <c r="J135" s="205">
        <f>BK135</f>
        <v>0</v>
      </c>
      <c r="K135" s="172"/>
      <c r="L135" s="177"/>
      <c r="M135" s="178"/>
      <c r="N135" s="179"/>
      <c r="O135" s="179"/>
      <c r="P135" s="180">
        <f>SUM(P136:P139)</f>
        <v>0</v>
      </c>
      <c r="Q135" s="179"/>
      <c r="R135" s="180">
        <f>SUM(R136:R139)</f>
        <v>1.5394939999999999</v>
      </c>
      <c r="S135" s="179"/>
      <c r="T135" s="181">
        <f>SUM(T136:T139)</f>
        <v>0</v>
      </c>
      <c r="AR135" s="182" t="s">
        <v>85</v>
      </c>
      <c r="AT135" s="183" t="s">
        <v>76</v>
      </c>
      <c r="AU135" s="183" t="s">
        <v>85</v>
      </c>
      <c r="AY135" s="182" t="s">
        <v>149</v>
      </c>
      <c r="BK135" s="184">
        <f>SUM(BK136:BK139)</f>
        <v>0</v>
      </c>
    </row>
    <row r="136" spans="1:65" s="2" customFormat="1" ht="33" customHeight="1">
      <c r="A136" s="34"/>
      <c r="B136" s="35"/>
      <c r="C136" s="185" t="s">
        <v>85</v>
      </c>
      <c r="D136" s="185" t="s">
        <v>150</v>
      </c>
      <c r="E136" s="186" t="s">
        <v>1414</v>
      </c>
      <c r="F136" s="187" t="s">
        <v>1415</v>
      </c>
      <c r="G136" s="188" t="s">
        <v>172</v>
      </c>
      <c r="H136" s="189">
        <v>1.1599999999999999</v>
      </c>
      <c r="I136" s="190"/>
      <c r="J136" s="191">
        <f>ROUND(I136*H136,2)</f>
        <v>0</v>
      </c>
      <c r="K136" s="192"/>
      <c r="L136" s="39"/>
      <c r="M136" s="193" t="s">
        <v>1</v>
      </c>
      <c r="N136" s="194" t="s">
        <v>42</v>
      </c>
      <c r="O136" s="71"/>
      <c r="P136" s="195">
        <f>O136*H136</f>
        <v>0</v>
      </c>
      <c r="Q136" s="195">
        <v>1.3271500000000001</v>
      </c>
      <c r="R136" s="195">
        <f>Q136*H136</f>
        <v>1.5394939999999999</v>
      </c>
      <c r="S136" s="195">
        <v>0</v>
      </c>
      <c r="T136" s="196">
        <f>S136*H136</f>
        <v>0</v>
      </c>
      <c r="U136" s="34"/>
      <c r="V136" s="34"/>
      <c r="W136" s="34"/>
      <c r="X136" s="34"/>
      <c r="Y136" s="34"/>
      <c r="Z136" s="34"/>
      <c r="AA136" s="34"/>
      <c r="AB136" s="34"/>
      <c r="AC136" s="34"/>
      <c r="AD136" s="34"/>
      <c r="AE136" s="34"/>
      <c r="AR136" s="197" t="s">
        <v>148</v>
      </c>
      <c r="AT136" s="197" t="s">
        <v>150</v>
      </c>
      <c r="AU136" s="197" t="s">
        <v>87</v>
      </c>
      <c r="AY136" s="17" t="s">
        <v>149</v>
      </c>
      <c r="BE136" s="198">
        <f>IF(N136="základní",J136,0)</f>
        <v>0</v>
      </c>
      <c r="BF136" s="198">
        <f>IF(N136="snížená",J136,0)</f>
        <v>0</v>
      </c>
      <c r="BG136" s="198">
        <f>IF(N136="zákl. přenesená",J136,0)</f>
        <v>0</v>
      </c>
      <c r="BH136" s="198">
        <f>IF(N136="sníž. přenesená",J136,0)</f>
        <v>0</v>
      </c>
      <c r="BI136" s="198">
        <f>IF(N136="nulová",J136,0)</f>
        <v>0</v>
      </c>
      <c r="BJ136" s="17" t="s">
        <v>85</v>
      </c>
      <c r="BK136" s="198">
        <f>ROUND(I136*H136,2)</f>
        <v>0</v>
      </c>
      <c r="BL136" s="17" t="s">
        <v>148</v>
      </c>
      <c r="BM136" s="197" t="s">
        <v>1416</v>
      </c>
    </row>
    <row r="137" spans="1:65" s="13" customFormat="1" ht="11.25">
      <c r="B137" s="206"/>
      <c r="C137" s="207"/>
      <c r="D137" s="199" t="s">
        <v>175</v>
      </c>
      <c r="E137" s="208" t="s">
        <v>1</v>
      </c>
      <c r="F137" s="209" t="s">
        <v>1417</v>
      </c>
      <c r="G137" s="207"/>
      <c r="H137" s="210">
        <v>0.36</v>
      </c>
      <c r="I137" s="211"/>
      <c r="J137" s="207"/>
      <c r="K137" s="207"/>
      <c r="L137" s="212"/>
      <c r="M137" s="213"/>
      <c r="N137" s="214"/>
      <c r="O137" s="214"/>
      <c r="P137" s="214"/>
      <c r="Q137" s="214"/>
      <c r="R137" s="214"/>
      <c r="S137" s="214"/>
      <c r="T137" s="215"/>
      <c r="AT137" s="216" t="s">
        <v>175</v>
      </c>
      <c r="AU137" s="216" t="s">
        <v>87</v>
      </c>
      <c r="AV137" s="13" t="s">
        <v>87</v>
      </c>
      <c r="AW137" s="13" t="s">
        <v>34</v>
      </c>
      <c r="AX137" s="13" t="s">
        <v>77</v>
      </c>
      <c r="AY137" s="216" t="s">
        <v>149</v>
      </c>
    </row>
    <row r="138" spans="1:65" s="13" customFormat="1" ht="11.25">
      <c r="B138" s="206"/>
      <c r="C138" s="207"/>
      <c r="D138" s="199" t="s">
        <v>175</v>
      </c>
      <c r="E138" s="208" t="s">
        <v>1</v>
      </c>
      <c r="F138" s="209" t="s">
        <v>1418</v>
      </c>
      <c r="G138" s="207"/>
      <c r="H138" s="210">
        <v>0.8</v>
      </c>
      <c r="I138" s="211"/>
      <c r="J138" s="207"/>
      <c r="K138" s="207"/>
      <c r="L138" s="212"/>
      <c r="M138" s="213"/>
      <c r="N138" s="214"/>
      <c r="O138" s="214"/>
      <c r="P138" s="214"/>
      <c r="Q138" s="214"/>
      <c r="R138" s="214"/>
      <c r="S138" s="214"/>
      <c r="T138" s="215"/>
      <c r="AT138" s="216" t="s">
        <v>175</v>
      </c>
      <c r="AU138" s="216" t="s">
        <v>87</v>
      </c>
      <c r="AV138" s="13" t="s">
        <v>87</v>
      </c>
      <c r="AW138" s="13" t="s">
        <v>34</v>
      </c>
      <c r="AX138" s="13" t="s">
        <v>77</v>
      </c>
      <c r="AY138" s="216" t="s">
        <v>149</v>
      </c>
    </row>
    <row r="139" spans="1:65" s="14" customFormat="1" ht="11.25">
      <c r="B139" s="217"/>
      <c r="C139" s="218"/>
      <c r="D139" s="199" t="s">
        <v>175</v>
      </c>
      <c r="E139" s="219" t="s">
        <v>1</v>
      </c>
      <c r="F139" s="220" t="s">
        <v>221</v>
      </c>
      <c r="G139" s="218"/>
      <c r="H139" s="221">
        <v>1.1599999999999999</v>
      </c>
      <c r="I139" s="222"/>
      <c r="J139" s="218"/>
      <c r="K139" s="218"/>
      <c r="L139" s="223"/>
      <c r="M139" s="224"/>
      <c r="N139" s="225"/>
      <c r="O139" s="225"/>
      <c r="P139" s="225"/>
      <c r="Q139" s="225"/>
      <c r="R139" s="225"/>
      <c r="S139" s="225"/>
      <c r="T139" s="226"/>
      <c r="AT139" s="227" t="s">
        <v>175</v>
      </c>
      <c r="AU139" s="227" t="s">
        <v>87</v>
      </c>
      <c r="AV139" s="14" t="s">
        <v>148</v>
      </c>
      <c r="AW139" s="14" t="s">
        <v>34</v>
      </c>
      <c r="AX139" s="14" t="s">
        <v>85</v>
      </c>
      <c r="AY139" s="227" t="s">
        <v>149</v>
      </c>
    </row>
    <row r="140" spans="1:65" s="12" customFormat="1" ht="22.9" customHeight="1">
      <c r="B140" s="171"/>
      <c r="C140" s="172"/>
      <c r="D140" s="173" t="s">
        <v>76</v>
      </c>
      <c r="E140" s="204" t="s">
        <v>189</v>
      </c>
      <c r="F140" s="204" t="s">
        <v>621</v>
      </c>
      <c r="G140" s="172"/>
      <c r="H140" s="172"/>
      <c r="I140" s="175"/>
      <c r="J140" s="205">
        <f>BK140</f>
        <v>0</v>
      </c>
      <c r="K140" s="172"/>
      <c r="L140" s="177"/>
      <c r="M140" s="178"/>
      <c r="N140" s="179"/>
      <c r="O140" s="179"/>
      <c r="P140" s="180">
        <f>SUM(P141:P161)</f>
        <v>0</v>
      </c>
      <c r="Q140" s="179"/>
      <c r="R140" s="180">
        <f>SUM(R141:R161)</f>
        <v>26.829670880000002</v>
      </c>
      <c r="S140" s="179"/>
      <c r="T140" s="181">
        <f>SUM(T141:T161)</f>
        <v>0</v>
      </c>
      <c r="AR140" s="182" t="s">
        <v>85</v>
      </c>
      <c r="AT140" s="183" t="s">
        <v>76</v>
      </c>
      <c r="AU140" s="183" t="s">
        <v>85</v>
      </c>
      <c r="AY140" s="182" t="s">
        <v>149</v>
      </c>
      <c r="BK140" s="184">
        <f>SUM(BK141:BK161)</f>
        <v>0</v>
      </c>
    </row>
    <row r="141" spans="1:65" s="2" customFormat="1" ht="21.75" customHeight="1">
      <c r="A141" s="34"/>
      <c r="B141" s="35"/>
      <c r="C141" s="185" t="s">
        <v>87</v>
      </c>
      <c r="D141" s="185" t="s">
        <v>150</v>
      </c>
      <c r="E141" s="186" t="s">
        <v>1419</v>
      </c>
      <c r="F141" s="187" t="s">
        <v>1420</v>
      </c>
      <c r="G141" s="188" t="s">
        <v>225</v>
      </c>
      <c r="H141" s="189">
        <v>10.4</v>
      </c>
      <c r="I141" s="190"/>
      <c r="J141" s="191">
        <f>ROUND(I141*H141,2)</f>
        <v>0</v>
      </c>
      <c r="K141" s="192"/>
      <c r="L141" s="39"/>
      <c r="M141" s="193" t="s">
        <v>1</v>
      </c>
      <c r="N141" s="194" t="s">
        <v>42</v>
      </c>
      <c r="O141" s="71"/>
      <c r="P141" s="195">
        <f>O141*H141</f>
        <v>0</v>
      </c>
      <c r="Q141" s="195">
        <v>2.0000000000000001E-4</v>
      </c>
      <c r="R141" s="195">
        <f>Q141*H141</f>
        <v>2.0800000000000003E-3</v>
      </c>
      <c r="S141" s="195">
        <v>0</v>
      </c>
      <c r="T141" s="196">
        <f>S141*H141</f>
        <v>0</v>
      </c>
      <c r="U141" s="34"/>
      <c r="V141" s="34"/>
      <c r="W141" s="34"/>
      <c r="X141" s="34"/>
      <c r="Y141" s="34"/>
      <c r="Z141" s="34"/>
      <c r="AA141" s="34"/>
      <c r="AB141" s="34"/>
      <c r="AC141" s="34"/>
      <c r="AD141" s="34"/>
      <c r="AE141" s="34"/>
      <c r="AR141" s="197" t="s">
        <v>148</v>
      </c>
      <c r="AT141" s="197" t="s">
        <v>150</v>
      </c>
      <c r="AU141" s="197" t="s">
        <v>87</v>
      </c>
      <c r="AY141" s="17" t="s">
        <v>149</v>
      </c>
      <c r="BE141" s="198">
        <f>IF(N141="základní",J141,0)</f>
        <v>0</v>
      </c>
      <c r="BF141" s="198">
        <f>IF(N141="snížená",J141,0)</f>
        <v>0</v>
      </c>
      <c r="BG141" s="198">
        <f>IF(N141="zákl. přenesená",J141,0)</f>
        <v>0</v>
      </c>
      <c r="BH141" s="198">
        <f>IF(N141="sníž. přenesená",J141,0)</f>
        <v>0</v>
      </c>
      <c r="BI141" s="198">
        <f>IF(N141="nulová",J141,0)</f>
        <v>0</v>
      </c>
      <c r="BJ141" s="17" t="s">
        <v>85</v>
      </c>
      <c r="BK141" s="198">
        <f>ROUND(I141*H141,2)</f>
        <v>0</v>
      </c>
      <c r="BL141" s="17" t="s">
        <v>148</v>
      </c>
      <c r="BM141" s="197" t="s">
        <v>1421</v>
      </c>
    </row>
    <row r="142" spans="1:65" s="13" customFormat="1" ht="11.25">
      <c r="B142" s="206"/>
      <c r="C142" s="207"/>
      <c r="D142" s="199" t="s">
        <v>175</v>
      </c>
      <c r="E142" s="208" t="s">
        <v>1</v>
      </c>
      <c r="F142" s="209" t="s">
        <v>1422</v>
      </c>
      <c r="G142" s="207"/>
      <c r="H142" s="210">
        <v>10.4</v>
      </c>
      <c r="I142" s="211"/>
      <c r="J142" s="207"/>
      <c r="K142" s="207"/>
      <c r="L142" s="212"/>
      <c r="M142" s="213"/>
      <c r="N142" s="214"/>
      <c r="O142" s="214"/>
      <c r="P142" s="214"/>
      <c r="Q142" s="214"/>
      <c r="R142" s="214"/>
      <c r="S142" s="214"/>
      <c r="T142" s="215"/>
      <c r="AT142" s="216" t="s">
        <v>175</v>
      </c>
      <c r="AU142" s="216" t="s">
        <v>87</v>
      </c>
      <c r="AV142" s="13" t="s">
        <v>87</v>
      </c>
      <c r="AW142" s="13" t="s">
        <v>34</v>
      </c>
      <c r="AX142" s="13" t="s">
        <v>85</v>
      </c>
      <c r="AY142" s="216" t="s">
        <v>149</v>
      </c>
    </row>
    <row r="143" spans="1:65" s="2" customFormat="1" ht="21.75" customHeight="1">
      <c r="A143" s="34"/>
      <c r="B143" s="35"/>
      <c r="C143" s="185" t="s">
        <v>158</v>
      </c>
      <c r="D143" s="185" t="s">
        <v>150</v>
      </c>
      <c r="E143" s="186" t="s">
        <v>1423</v>
      </c>
      <c r="F143" s="187" t="s">
        <v>1424</v>
      </c>
      <c r="G143" s="188" t="s">
        <v>225</v>
      </c>
      <c r="H143" s="189">
        <v>84.36</v>
      </c>
      <c r="I143" s="190"/>
      <c r="J143" s="191">
        <f>ROUND(I143*H143,2)</f>
        <v>0</v>
      </c>
      <c r="K143" s="192"/>
      <c r="L143" s="39"/>
      <c r="M143" s="193" t="s">
        <v>1</v>
      </c>
      <c r="N143" s="194" t="s">
        <v>42</v>
      </c>
      <c r="O143" s="71"/>
      <c r="P143" s="195">
        <f>O143*H143</f>
        <v>0</v>
      </c>
      <c r="Q143" s="195">
        <v>2.6200000000000001E-2</v>
      </c>
      <c r="R143" s="195">
        <f>Q143*H143</f>
        <v>2.210232</v>
      </c>
      <c r="S143" s="195">
        <v>0</v>
      </c>
      <c r="T143" s="196">
        <f>S143*H143</f>
        <v>0</v>
      </c>
      <c r="U143" s="34"/>
      <c r="V143" s="34"/>
      <c r="W143" s="34"/>
      <c r="X143" s="34"/>
      <c r="Y143" s="34"/>
      <c r="Z143" s="34"/>
      <c r="AA143" s="34"/>
      <c r="AB143" s="34"/>
      <c r="AC143" s="34"/>
      <c r="AD143" s="34"/>
      <c r="AE143" s="34"/>
      <c r="AR143" s="197" t="s">
        <v>148</v>
      </c>
      <c r="AT143" s="197" t="s">
        <v>150</v>
      </c>
      <c r="AU143" s="197" t="s">
        <v>87</v>
      </c>
      <c r="AY143" s="17" t="s">
        <v>149</v>
      </c>
      <c r="BE143" s="198">
        <f>IF(N143="základní",J143,0)</f>
        <v>0</v>
      </c>
      <c r="BF143" s="198">
        <f>IF(N143="snížená",J143,0)</f>
        <v>0</v>
      </c>
      <c r="BG143" s="198">
        <f>IF(N143="zákl. přenesená",J143,0)</f>
        <v>0</v>
      </c>
      <c r="BH143" s="198">
        <f>IF(N143="sníž. přenesená",J143,0)</f>
        <v>0</v>
      </c>
      <c r="BI143" s="198">
        <f>IF(N143="nulová",J143,0)</f>
        <v>0</v>
      </c>
      <c r="BJ143" s="17" t="s">
        <v>85</v>
      </c>
      <c r="BK143" s="198">
        <f>ROUND(I143*H143,2)</f>
        <v>0</v>
      </c>
      <c r="BL143" s="17" t="s">
        <v>148</v>
      </c>
      <c r="BM143" s="197" t="s">
        <v>1425</v>
      </c>
    </row>
    <row r="144" spans="1:65" s="13" customFormat="1" ht="11.25">
      <c r="B144" s="206"/>
      <c r="C144" s="207"/>
      <c r="D144" s="199" t="s">
        <v>175</v>
      </c>
      <c r="E144" s="208" t="s">
        <v>1</v>
      </c>
      <c r="F144" s="209" t="s">
        <v>1426</v>
      </c>
      <c r="G144" s="207"/>
      <c r="H144" s="210">
        <v>84.36</v>
      </c>
      <c r="I144" s="211"/>
      <c r="J144" s="207"/>
      <c r="K144" s="207"/>
      <c r="L144" s="212"/>
      <c r="M144" s="213"/>
      <c r="N144" s="214"/>
      <c r="O144" s="214"/>
      <c r="P144" s="214"/>
      <c r="Q144" s="214"/>
      <c r="R144" s="214"/>
      <c r="S144" s="214"/>
      <c r="T144" s="215"/>
      <c r="AT144" s="216" t="s">
        <v>175</v>
      </c>
      <c r="AU144" s="216" t="s">
        <v>87</v>
      </c>
      <c r="AV144" s="13" t="s">
        <v>87</v>
      </c>
      <c r="AW144" s="13" t="s">
        <v>34</v>
      </c>
      <c r="AX144" s="13" t="s">
        <v>85</v>
      </c>
      <c r="AY144" s="216" t="s">
        <v>149</v>
      </c>
    </row>
    <row r="145" spans="1:65" s="2" customFormat="1" ht="21.75" customHeight="1">
      <c r="A145" s="34"/>
      <c r="B145" s="35"/>
      <c r="C145" s="185" t="s">
        <v>148</v>
      </c>
      <c r="D145" s="185" t="s">
        <v>150</v>
      </c>
      <c r="E145" s="186" t="s">
        <v>1427</v>
      </c>
      <c r="F145" s="187" t="s">
        <v>1428</v>
      </c>
      <c r="G145" s="188" t="s">
        <v>225</v>
      </c>
      <c r="H145" s="189">
        <v>26.64</v>
      </c>
      <c r="I145" s="190"/>
      <c r="J145" s="191">
        <f>ROUND(I145*H145,2)</f>
        <v>0</v>
      </c>
      <c r="K145" s="192"/>
      <c r="L145" s="39"/>
      <c r="M145" s="193" t="s">
        <v>1</v>
      </c>
      <c r="N145" s="194" t="s">
        <v>42</v>
      </c>
      <c r="O145" s="71"/>
      <c r="P145" s="195">
        <f>O145*H145</f>
        <v>0</v>
      </c>
      <c r="Q145" s="195">
        <v>5.4599999999999996E-3</v>
      </c>
      <c r="R145" s="195">
        <f>Q145*H145</f>
        <v>0.14545439999999998</v>
      </c>
      <c r="S145" s="195">
        <v>0</v>
      </c>
      <c r="T145" s="196">
        <f>S145*H145</f>
        <v>0</v>
      </c>
      <c r="U145" s="34"/>
      <c r="V145" s="34"/>
      <c r="W145" s="34"/>
      <c r="X145" s="34"/>
      <c r="Y145" s="34"/>
      <c r="Z145" s="34"/>
      <c r="AA145" s="34"/>
      <c r="AB145" s="34"/>
      <c r="AC145" s="34"/>
      <c r="AD145" s="34"/>
      <c r="AE145" s="34"/>
      <c r="AR145" s="197" t="s">
        <v>148</v>
      </c>
      <c r="AT145" s="197" t="s">
        <v>150</v>
      </c>
      <c r="AU145" s="197" t="s">
        <v>87</v>
      </c>
      <c r="AY145" s="17" t="s">
        <v>149</v>
      </c>
      <c r="BE145" s="198">
        <f>IF(N145="základní",J145,0)</f>
        <v>0</v>
      </c>
      <c r="BF145" s="198">
        <f>IF(N145="snížená",J145,0)</f>
        <v>0</v>
      </c>
      <c r="BG145" s="198">
        <f>IF(N145="zákl. přenesená",J145,0)</f>
        <v>0</v>
      </c>
      <c r="BH145" s="198">
        <f>IF(N145="sníž. přenesená",J145,0)</f>
        <v>0</v>
      </c>
      <c r="BI145" s="198">
        <f>IF(N145="nulová",J145,0)</f>
        <v>0</v>
      </c>
      <c r="BJ145" s="17" t="s">
        <v>85</v>
      </c>
      <c r="BK145" s="198">
        <f>ROUND(I145*H145,2)</f>
        <v>0</v>
      </c>
      <c r="BL145" s="17" t="s">
        <v>148</v>
      </c>
      <c r="BM145" s="197" t="s">
        <v>1429</v>
      </c>
    </row>
    <row r="146" spans="1:65" s="13" customFormat="1" ht="11.25">
      <c r="B146" s="206"/>
      <c r="C146" s="207"/>
      <c r="D146" s="199" t="s">
        <v>175</v>
      </c>
      <c r="E146" s="208" t="s">
        <v>1</v>
      </c>
      <c r="F146" s="209" t="s">
        <v>1430</v>
      </c>
      <c r="G146" s="207"/>
      <c r="H146" s="210">
        <v>26.64</v>
      </c>
      <c r="I146" s="211"/>
      <c r="J146" s="207"/>
      <c r="K146" s="207"/>
      <c r="L146" s="212"/>
      <c r="M146" s="213"/>
      <c r="N146" s="214"/>
      <c r="O146" s="214"/>
      <c r="P146" s="214"/>
      <c r="Q146" s="214"/>
      <c r="R146" s="214"/>
      <c r="S146" s="214"/>
      <c r="T146" s="215"/>
      <c r="AT146" s="216" t="s">
        <v>175</v>
      </c>
      <c r="AU146" s="216" t="s">
        <v>87</v>
      </c>
      <c r="AV146" s="13" t="s">
        <v>87</v>
      </c>
      <c r="AW146" s="13" t="s">
        <v>34</v>
      </c>
      <c r="AX146" s="13" t="s">
        <v>85</v>
      </c>
      <c r="AY146" s="216" t="s">
        <v>149</v>
      </c>
    </row>
    <row r="147" spans="1:65" s="2" customFormat="1" ht="21.75" customHeight="1">
      <c r="A147" s="34"/>
      <c r="B147" s="35"/>
      <c r="C147" s="185" t="s">
        <v>181</v>
      </c>
      <c r="D147" s="185" t="s">
        <v>150</v>
      </c>
      <c r="E147" s="186" t="s">
        <v>1431</v>
      </c>
      <c r="F147" s="187" t="s">
        <v>1432</v>
      </c>
      <c r="G147" s="188" t="s">
        <v>225</v>
      </c>
      <c r="H147" s="189">
        <v>84.36</v>
      </c>
      <c r="I147" s="190"/>
      <c r="J147" s="191">
        <f>ROUND(I147*H147,2)</f>
        <v>0</v>
      </c>
      <c r="K147" s="192"/>
      <c r="L147" s="39"/>
      <c r="M147" s="193" t="s">
        <v>1</v>
      </c>
      <c r="N147" s="194" t="s">
        <v>42</v>
      </c>
      <c r="O147" s="71"/>
      <c r="P147" s="195">
        <f>O147*H147</f>
        <v>0</v>
      </c>
      <c r="Q147" s="195">
        <v>4.6999999999999999E-4</v>
      </c>
      <c r="R147" s="195">
        <f>Q147*H147</f>
        <v>3.9649199999999996E-2</v>
      </c>
      <c r="S147" s="195">
        <v>0</v>
      </c>
      <c r="T147" s="196">
        <f>S147*H147</f>
        <v>0</v>
      </c>
      <c r="U147" s="34"/>
      <c r="V147" s="34"/>
      <c r="W147" s="34"/>
      <c r="X147" s="34"/>
      <c r="Y147" s="34"/>
      <c r="Z147" s="34"/>
      <c r="AA147" s="34"/>
      <c r="AB147" s="34"/>
      <c r="AC147" s="34"/>
      <c r="AD147" s="34"/>
      <c r="AE147" s="34"/>
      <c r="AR147" s="197" t="s">
        <v>148</v>
      </c>
      <c r="AT147" s="197" t="s">
        <v>150</v>
      </c>
      <c r="AU147" s="197" t="s">
        <v>87</v>
      </c>
      <c r="AY147" s="17" t="s">
        <v>149</v>
      </c>
      <c r="BE147" s="198">
        <f>IF(N147="základní",J147,0)</f>
        <v>0</v>
      </c>
      <c r="BF147" s="198">
        <f>IF(N147="snížená",J147,0)</f>
        <v>0</v>
      </c>
      <c r="BG147" s="198">
        <f>IF(N147="zákl. přenesená",J147,0)</f>
        <v>0</v>
      </c>
      <c r="BH147" s="198">
        <f>IF(N147="sníž. přenesená",J147,0)</f>
        <v>0</v>
      </c>
      <c r="BI147" s="198">
        <f>IF(N147="nulová",J147,0)</f>
        <v>0</v>
      </c>
      <c r="BJ147" s="17" t="s">
        <v>85</v>
      </c>
      <c r="BK147" s="198">
        <f>ROUND(I147*H147,2)</f>
        <v>0</v>
      </c>
      <c r="BL147" s="17" t="s">
        <v>148</v>
      </c>
      <c r="BM147" s="197" t="s">
        <v>1433</v>
      </c>
    </row>
    <row r="148" spans="1:65" s="2" customFormat="1" ht="21.75" customHeight="1">
      <c r="A148" s="34"/>
      <c r="B148" s="35"/>
      <c r="C148" s="185" t="s">
        <v>189</v>
      </c>
      <c r="D148" s="185" t="s">
        <v>150</v>
      </c>
      <c r="E148" s="186" t="s">
        <v>1434</v>
      </c>
      <c r="F148" s="187" t="s">
        <v>1435</v>
      </c>
      <c r="G148" s="188" t="s">
        <v>225</v>
      </c>
      <c r="H148" s="189">
        <v>84.36</v>
      </c>
      <c r="I148" s="190"/>
      <c r="J148" s="191">
        <f>ROUND(I148*H148,2)</f>
        <v>0</v>
      </c>
      <c r="K148" s="192"/>
      <c r="L148" s="39"/>
      <c r="M148" s="193" t="s">
        <v>1</v>
      </c>
      <c r="N148" s="194" t="s">
        <v>42</v>
      </c>
      <c r="O148" s="71"/>
      <c r="P148" s="195">
        <f>O148*H148</f>
        <v>0</v>
      </c>
      <c r="Q148" s="195">
        <v>4.8900000000000002E-3</v>
      </c>
      <c r="R148" s="195">
        <f>Q148*H148</f>
        <v>0.41252040000000001</v>
      </c>
      <c r="S148" s="195">
        <v>0</v>
      </c>
      <c r="T148" s="196">
        <f>S148*H148</f>
        <v>0</v>
      </c>
      <c r="U148" s="34"/>
      <c r="V148" s="34"/>
      <c r="W148" s="34"/>
      <c r="X148" s="34"/>
      <c r="Y148" s="34"/>
      <c r="Z148" s="34"/>
      <c r="AA148" s="34"/>
      <c r="AB148" s="34"/>
      <c r="AC148" s="34"/>
      <c r="AD148" s="34"/>
      <c r="AE148" s="34"/>
      <c r="AR148" s="197" t="s">
        <v>148</v>
      </c>
      <c r="AT148" s="197" t="s">
        <v>150</v>
      </c>
      <c r="AU148" s="197" t="s">
        <v>87</v>
      </c>
      <c r="AY148" s="17" t="s">
        <v>149</v>
      </c>
      <c r="BE148" s="198">
        <f>IF(N148="základní",J148,0)</f>
        <v>0</v>
      </c>
      <c r="BF148" s="198">
        <f>IF(N148="snížená",J148,0)</f>
        <v>0</v>
      </c>
      <c r="BG148" s="198">
        <f>IF(N148="zákl. přenesená",J148,0)</f>
        <v>0</v>
      </c>
      <c r="BH148" s="198">
        <f>IF(N148="sníž. přenesená",J148,0)</f>
        <v>0</v>
      </c>
      <c r="BI148" s="198">
        <f>IF(N148="nulová",J148,0)</f>
        <v>0</v>
      </c>
      <c r="BJ148" s="17" t="s">
        <v>85</v>
      </c>
      <c r="BK148" s="198">
        <f>ROUND(I148*H148,2)</f>
        <v>0</v>
      </c>
      <c r="BL148" s="17" t="s">
        <v>148</v>
      </c>
      <c r="BM148" s="197" t="s">
        <v>1436</v>
      </c>
    </row>
    <row r="149" spans="1:65" s="2" customFormat="1" ht="21.75" customHeight="1">
      <c r="A149" s="34"/>
      <c r="B149" s="35"/>
      <c r="C149" s="185" t="s">
        <v>194</v>
      </c>
      <c r="D149" s="185" t="s">
        <v>150</v>
      </c>
      <c r="E149" s="186" t="s">
        <v>1437</v>
      </c>
      <c r="F149" s="187" t="s">
        <v>1438</v>
      </c>
      <c r="G149" s="188" t="s">
        <v>225</v>
      </c>
      <c r="H149" s="189">
        <v>84.36</v>
      </c>
      <c r="I149" s="190"/>
      <c r="J149" s="191">
        <f>ROUND(I149*H149,2)</f>
        <v>0</v>
      </c>
      <c r="K149" s="192"/>
      <c r="L149" s="39"/>
      <c r="M149" s="193" t="s">
        <v>1</v>
      </c>
      <c r="N149" s="194" t="s">
        <v>42</v>
      </c>
      <c r="O149" s="71"/>
      <c r="P149" s="195">
        <f>O149*H149</f>
        <v>0</v>
      </c>
      <c r="Q149" s="195">
        <v>3.0000000000000001E-3</v>
      </c>
      <c r="R149" s="195">
        <f>Q149*H149</f>
        <v>0.25308000000000003</v>
      </c>
      <c r="S149" s="195">
        <v>0</v>
      </c>
      <c r="T149" s="196">
        <f>S149*H149</f>
        <v>0</v>
      </c>
      <c r="U149" s="34"/>
      <c r="V149" s="34"/>
      <c r="W149" s="34"/>
      <c r="X149" s="34"/>
      <c r="Y149" s="34"/>
      <c r="Z149" s="34"/>
      <c r="AA149" s="34"/>
      <c r="AB149" s="34"/>
      <c r="AC149" s="34"/>
      <c r="AD149" s="34"/>
      <c r="AE149" s="34"/>
      <c r="AR149" s="197" t="s">
        <v>148</v>
      </c>
      <c r="AT149" s="197" t="s">
        <v>150</v>
      </c>
      <c r="AU149" s="197" t="s">
        <v>87</v>
      </c>
      <c r="AY149" s="17" t="s">
        <v>149</v>
      </c>
      <c r="BE149" s="198">
        <f>IF(N149="základní",J149,0)</f>
        <v>0</v>
      </c>
      <c r="BF149" s="198">
        <f>IF(N149="snížená",J149,0)</f>
        <v>0</v>
      </c>
      <c r="BG149" s="198">
        <f>IF(N149="zákl. přenesená",J149,0)</f>
        <v>0</v>
      </c>
      <c r="BH149" s="198">
        <f>IF(N149="sníž. přenesená",J149,0)</f>
        <v>0</v>
      </c>
      <c r="BI149" s="198">
        <f>IF(N149="nulová",J149,0)</f>
        <v>0</v>
      </c>
      <c r="BJ149" s="17" t="s">
        <v>85</v>
      </c>
      <c r="BK149" s="198">
        <f>ROUND(I149*H149,2)</f>
        <v>0</v>
      </c>
      <c r="BL149" s="17" t="s">
        <v>148</v>
      </c>
      <c r="BM149" s="197" t="s">
        <v>1439</v>
      </c>
    </row>
    <row r="150" spans="1:65" s="2" customFormat="1" ht="21.75" customHeight="1">
      <c r="A150" s="34"/>
      <c r="B150" s="35"/>
      <c r="C150" s="185" t="s">
        <v>199</v>
      </c>
      <c r="D150" s="185" t="s">
        <v>150</v>
      </c>
      <c r="E150" s="186" t="s">
        <v>1440</v>
      </c>
      <c r="F150" s="187" t="s">
        <v>1441</v>
      </c>
      <c r="G150" s="188" t="s">
        <v>172</v>
      </c>
      <c r="H150" s="189">
        <v>2.4710000000000001</v>
      </c>
      <c r="I150" s="190"/>
      <c r="J150" s="191">
        <f>ROUND(I150*H150,2)</f>
        <v>0</v>
      </c>
      <c r="K150" s="192"/>
      <c r="L150" s="39"/>
      <c r="M150" s="193" t="s">
        <v>1</v>
      </c>
      <c r="N150" s="194" t="s">
        <v>42</v>
      </c>
      <c r="O150" s="71"/>
      <c r="P150" s="195">
        <f>O150*H150</f>
        <v>0</v>
      </c>
      <c r="Q150" s="195">
        <v>2.45329</v>
      </c>
      <c r="R150" s="195">
        <f>Q150*H150</f>
        <v>6.0620795899999997</v>
      </c>
      <c r="S150" s="195">
        <v>0</v>
      </c>
      <c r="T150" s="196">
        <f>S150*H150</f>
        <v>0</v>
      </c>
      <c r="U150" s="34"/>
      <c r="V150" s="34"/>
      <c r="W150" s="34"/>
      <c r="X150" s="34"/>
      <c r="Y150" s="34"/>
      <c r="Z150" s="34"/>
      <c r="AA150" s="34"/>
      <c r="AB150" s="34"/>
      <c r="AC150" s="34"/>
      <c r="AD150" s="34"/>
      <c r="AE150" s="34"/>
      <c r="AR150" s="197" t="s">
        <v>148</v>
      </c>
      <c r="AT150" s="197" t="s">
        <v>150</v>
      </c>
      <c r="AU150" s="197" t="s">
        <v>87</v>
      </c>
      <c r="AY150" s="17" t="s">
        <v>149</v>
      </c>
      <c r="BE150" s="198">
        <f>IF(N150="základní",J150,0)</f>
        <v>0</v>
      </c>
      <c r="BF150" s="198">
        <f>IF(N150="snížená",J150,0)</f>
        <v>0</v>
      </c>
      <c r="BG150" s="198">
        <f>IF(N150="zákl. přenesená",J150,0)</f>
        <v>0</v>
      </c>
      <c r="BH150" s="198">
        <f>IF(N150="sníž. přenesená",J150,0)</f>
        <v>0</v>
      </c>
      <c r="BI150" s="198">
        <f>IF(N150="nulová",J150,0)</f>
        <v>0</v>
      </c>
      <c r="BJ150" s="17" t="s">
        <v>85</v>
      </c>
      <c r="BK150" s="198">
        <f>ROUND(I150*H150,2)</f>
        <v>0</v>
      </c>
      <c r="BL150" s="17" t="s">
        <v>148</v>
      </c>
      <c r="BM150" s="197" t="s">
        <v>1442</v>
      </c>
    </row>
    <row r="151" spans="1:65" s="13" customFormat="1" ht="11.25">
      <c r="B151" s="206"/>
      <c r="C151" s="207"/>
      <c r="D151" s="199" t="s">
        <v>175</v>
      </c>
      <c r="E151" s="208" t="s">
        <v>1</v>
      </c>
      <c r="F151" s="209" t="s">
        <v>1443</v>
      </c>
      <c r="G151" s="207"/>
      <c r="H151" s="210">
        <v>2.4710000000000001</v>
      </c>
      <c r="I151" s="211"/>
      <c r="J151" s="207"/>
      <c r="K151" s="207"/>
      <c r="L151" s="212"/>
      <c r="M151" s="213"/>
      <c r="N151" s="214"/>
      <c r="O151" s="214"/>
      <c r="P151" s="214"/>
      <c r="Q151" s="214"/>
      <c r="R151" s="214"/>
      <c r="S151" s="214"/>
      <c r="T151" s="215"/>
      <c r="AT151" s="216" t="s">
        <v>175</v>
      </c>
      <c r="AU151" s="216" t="s">
        <v>87</v>
      </c>
      <c r="AV151" s="13" t="s">
        <v>87</v>
      </c>
      <c r="AW151" s="13" t="s">
        <v>34</v>
      </c>
      <c r="AX151" s="13" t="s">
        <v>85</v>
      </c>
      <c r="AY151" s="216" t="s">
        <v>149</v>
      </c>
    </row>
    <row r="152" spans="1:65" s="2" customFormat="1" ht="21.75" customHeight="1">
      <c r="A152" s="34"/>
      <c r="B152" s="35"/>
      <c r="C152" s="185" t="s">
        <v>187</v>
      </c>
      <c r="D152" s="185" t="s">
        <v>150</v>
      </c>
      <c r="E152" s="186" t="s">
        <v>1444</v>
      </c>
      <c r="F152" s="187" t="s">
        <v>1445</v>
      </c>
      <c r="G152" s="188" t="s">
        <v>172</v>
      </c>
      <c r="H152" s="189">
        <v>3.089</v>
      </c>
      <c r="I152" s="190"/>
      <c r="J152" s="191">
        <f>ROUND(I152*H152,2)</f>
        <v>0</v>
      </c>
      <c r="K152" s="192"/>
      <c r="L152" s="39"/>
      <c r="M152" s="193" t="s">
        <v>1</v>
      </c>
      <c r="N152" s="194" t="s">
        <v>42</v>
      </c>
      <c r="O152" s="71"/>
      <c r="P152" s="195">
        <f>O152*H152</f>
        <v>0</v>
      </c>
      <c r="Q152" s="195">
        <v>2.45329</v>
      </c>
      <c r="R152" s="195">
        <f>Q152*H152</f>
        <v>7.5782128100000001</v>
      </c>
      <c r="S152" s="195">
        <v>0</v>
      </c>
      <c r="T152" s="196">
        <f>S152*H152</f>
        <v>0</v>
      </c>
      <c r="U152" s="34"/>
      <c r="V152" s="34"/>
      <c r="W152" s="34"/>
      <c r="X152" s="34"/>
      <c r="Y152" s="34"/>
      <c r="Z152" s="34"/>
      <c r="AA152" s="34"/>
      <c r="AB152" s="34"/>
      <c r="AC152" s="34"/>
      <c r="AD152" s="34"/>
      <c r="AE152" s="34"/>
      <c r="AR152" s="197" t="s">
        <v>148</v>
      </c>
      <c r="AT152" s="197" t="s">
        <v>150</v>
      </c>
      <c r="AU152" s="197" t="s">
        <v>87</v>
      </c>
      <c r="AY152" s="17" t="s">
        <v>149</v>
      </c>
      <c r="BE152" s="198">
        <f>IF(N152="základní",J152,0)</f>
        <v>0</v>
      </c>
      <c r="BF152" s="198">
        <f>IF(N152="snížená",J152,0)</f>
        <v>0</v>
      </c>
      <c r="BG152" s="198">
        <f>IF(N152="zákl. přenesená",J152,0)</f>
        <v>0</v>
      </c>
      <c r="BH152" s="198">
        <f>IF(N152="sníž. přenesená",J152,0)</f>
        <v>0</v>
      </c>
      <c r="BI152" s="198">
        <f>IF(N152="nulová",J152,0)</f>
        <v>0</v>
      </c>
      <c r="BJ152" s="17" t="s">
        <v>85</v>
      </c>
      <c r="BK152" s="198">
        <f>ROUND(I152*H152,2)</f>
        <v>0</v>
      </c>
      <c r="BL152" s="17" t="s">
        <v>148</v>
      </c>
      <c r="BM152" s="197" t="s">
        <v>1446</v>
      </c>
    </row>
    <row r="153" spans="1:65" s="13" customFormat="1" ht="11.25">
      <c r="B153" s="206"/>
      <c r="C153" s="207"/>
      <c r="D153" s="199" t="s">
        <v>175</v>
      </c>
      <c r="E153" s="208" t="s">
        <v>1</v>
      </c>
      <c r="F153" s="209" t="s">
        <v>1447</v>
      </c>
      <c r="G153" s="207"/>
      <c r="H153" s="210">
        <v>3.089</v>
      </c>
      <c r="I153" s="211"/>
      <c r="J153" s="207"/>
      <c r="K153" s="207"/>
      <c r="L153" s="212"/>
      <c r="M153" s="213"/>
      <c r="N153" s="214"/>
      <c r="O153" s="214"/>
      <c r="P153" s="214"/>
      <c r="Q153" s="214"/>
      <c r="R153" s="214"/>
      <c r="S153" s="214"/>
      <c r="T153" s="215"/>
      <c r="AT153" s="216" t="s">
        <v>175</v>
      </c>
      <c r="AU153" s="216" t="s">
        <v>87</v>
      </c>
      <c r="AV153" s="13" t="s">
        <v>87</v>
      </c>
      <c r="AW153" s="13" t="s">
        <v>34</v>
      </c>
      <c r="AX153" s="13" t="s">
        <v>85</v>
      </c>
      <c r="AY153" s="216" t="s">
        <v>149</v>
      </c>
    </row>
    <row r="154" spans="1:65" s="2" customFormat="1" ht="21.75" customHeight="1">
      <c r="A154" s="34"/>
      <c r="B154" s="35"/>
      <c r="C154" s="185" t="s">
        <v>209</v>
      </c>
      <c r="D154" s="185" t="s">
        <v>150</v>
      </c>
      <c r="E154" s="186" t="s">
        <v>1448</v>
      </c>
      <c r="F154" s="187" t="s">
        <v>1449</v>
      </c>
      <c r="G154" s="188" t="s">
        <v>172</v>
      </c>
      <c r="H154" s="189">
        <v>3.089</v>
      </c>
      <c r="I154" s="190"/>
      <c r="J154" s="191">
        <f>ROUND(I154*H154,2)</f>
        <v>0</v>
      </c>
      <c r="K154" s="192"/>
      <c r="L154" s="39"/>
      <c r="M154" s="193" t="s">
        <v>1</v>
      </c>
      <c r="N154" s="194" t="s">
        <v>42</v>
      </c>
      <c r="O154" s="71"/>
      <c r="P154" s="195">
        <f>O154*H154</f>
        <v>0</v>
      </c>
      <c r="Q154" s="195">
        <v>0</v>
      </c>
      <c r="R154" s="195">
        <f>Q154*H154</f>
        <v>0</v>
      </c>
      <c r="S154" s="195">
        <v>0</v>
      </c>
      <c r="T154" s="196">
        <f>S154*H154</f>
        <v>0</v>
      </c>
      <c r="U154" s="34"/>
      <c r="V154" s="34"/>
      <c r="W154" s="34"/>
      <c r="X154" s="34"/>
      <c r="Y154" s="34"/>
      <c r="Z154" s="34"/>
      <c r="AA154" s="34"/>
      <c r="AB154" s="34"/>
      <c r="AC154" s="34"/>
      <c r="AD154" s="34"/>
      <c r="AE154" s="34"/>
      <c r="AR154" s="197" t="s">
        <v>148</v>
      </c>
      <c r="AT154" s="197" t="s">
        <v>150</v>
      </c>
      <c r="AU154" s="197" t="s">
        <v>87</v>
      </c>
      <c r="AY154" s="17" t="s">
        <v>149</v>
      </c>
      <c r="BE154" s="198">
        <f>IF(N154="základní",J154,0)</f>
        <v>0</v>
      </c>
      <c r="BF154" s="198">
        <f>IF(N154="snížená",J154,0)</f>
        <v>0</v>
      </c>
      <c r="BG154" s="198">
        <f>IF(N154="zákl. přenesená",J154,0)</f>
        <v>0</v>
      </c>
      <c r="BH154" s="198">
        <f>IF(N154="sníž. přenesená",J154,0)</f>
        <v>0</v>
      </c>
      <c r="BI154" s="198">
        <f>IF(N154="nulová",J154,0)</f>
        <v>0</v>
      </c>
      <c r="BJ154" s="17" t="s">
        <v>85</v>
      </c>
      <c r="BK154" s="198">
        <f>ROUND(I154*H154,2)</f>
        <v>0</v>
      </c>
      <c r="BL154" s="17" t="s">
        <v>148</v>
      </c>
      <c r="BM154" s="197" t="s">
        <v>1450</v>
      </c>
    </row>
    <row r="155" spans="1:65" s="2" customFormat="1" ht="16.5" customHeight="1">
      <c r="A155" s="34"/>
      <c r="B155" s="35"/>
      <c r="C155" s="185" t="s">
        <v>214</v>
      </c>
      <c r="D155" s="185" t="s">
        <v>150</v>
      </c>
      <c r="E155" s="186" t="s">
        <v>1451</v>
      </c>
      <c r="F155" s="187" t="s">
        <v>1452</v>
      </c>
      <c r="G155" s="188" t="s">
        <v>233</v>
      </c>
      <c r="H155" s="189">
        <v>0.108</v>
      </c>
      <c r="I155" s="190"/>
      <c r="J155" s="191">
        <f>ROUND(I155*H155,2)</f>
        <v>0</v>
      </c>
      <c r="K155" s="192"/>
      <c r="L155" s="39"/>
      <c r="M155" s="193" t="s">
        <v>1</v>
      </c>
      <c r="N155" s="194" t="s">
        <v>42</v>
      </c>
      <c r="O155" s="71"/>
      <c r="P155" s="195">
        <f>O155*H155</f>
        <v>0</v>
      </c>
      <c r="Q155" s="195">
        <v>1.0530600000000001</v>
      </c>
      <c r="R155" s="195">
        <f>Q155*H155</f>
        <v>0.11373048000000001</v>
      </c>
      <c r="S155" s="195">
        <v>0</v>
      </c>
      <c r="T155" s="196">
        <f>S155*H155</f>
        <v>0</v>
      </c>
      <c r="U155" s="34"/>
      <c r="V155" s="34"/>
      <c r="W155" s="34"/>
      <c r="X155" s="34"/>
      <c r="Y155" s="34"/>
      <c r="Z155" s="34"/>
      <c r="AA155" s="34"/>
      <c r="AB155" s="34"/>
      <c r="AC155" s="34"/>
      <c r="AD155" s="34"/>
      <c r="AE155" s="34"/>
      <c r="AR155" s="197" t="s">
        <v>148</v>
      </c>
      <c r="AT155" s="197" t="s">
        <v>150</v>
      </c>
      <c r="AU155" s="197" t="s">
        <v>87</v>
      </c>
      <c r="AY155" s="17" t="s">
        <v>149</v>
      </c>
      <c r="BE155" s="198">
        <f>IF(N155="základní",J155,0)</f>
        <v>0</v>
      </c>
      <c r="BF155" s="198">
        <f>IF(N155="snížená",J155,0)</f>
        <v>0</v>
      </c>
      <c r="BG155" s="198">
        <f>IF(N155="zákl. přenesená",J155,0)</f>
        <v>0</v>
      </c>
      <c r="BH155" s="198">
        <f>IF(N155="sníž. přenesená",J155,0)</f>
        <v>0</v>
      </c>
      <c r="BI155" s="198">
        <f>IF(N155="nulová",J155,0)</f>
        <v>0</v>
      </c>
      <c r="BJ155" s="17" t="s">
        <v>85</v>
      </c>
      <c r="BK155" s="198">
        <f>ROUND(I155*H155,2)</f>
        <v>0</v>
      </c>
      <c r="BL155" s="17" t="s">
        <v>148</v>
      </c>
      <c r="BM155" s="197" t="s">
        <v>1453</v>
      </c>
    </row>
    <row r="156" spans="1:65" s="2" customFormat="1" ht="19.5">
      <c r="A156" s="34"/>
      <c r="B156" s="35"/>
      <c r="C156" s="36"/>
      <c r="D156" s="199" t="s">
        <v>154</v>
      </c>
      <c r="E156" s="36"/>
      <c r="F156" s="200" t="s">
        <v>1454</v>
      </c>
      <c r="G156" s="36"/>
      <c r="H156" s="36"/>
      <c r="I156" s="201"/>
      <c r="J156" s="36"/>
      <c r="K156" s="36"/>
      <c r="L156" s="39"/>
      <c r="M156" s="202"/>
      <c r="N156" s="203"/>
      <c r="O156" s="71"/>
      <c r="P156" s="71"/>
      <c r="Q156" s="71"/>
      <c r="R156" s="71"/>
      <c r="S156" s="71"/>
      <c r="T156" s="72"/>
      <c r="U156" s="34"/>
      <c r="V156" s="34"/>
      <c r="W156" s="34"/>
      <c r="X156" s="34"/>
      <c r="Y156" s="34"/>
      <c r="Z156" s="34"/>
      <c r="AA156" s="34"/>
      <c r="AB156" s="34"/>
      <c r="AC156" s="34"/>
      <c r="AD156" s="34"/>
      <c r="AE156" s="34"/>
      <c r="AT156" s="17" t="s">
        <v>154</v>
      </c>
      <c r="AU156" s="17" t="s">
        <v>87</v>
      </c>
    </row>
    <row r="157" spans="1:65" s="2" customFormat="1" ht="21.75" customHeight="1">
      <c r="A157" s="34"/>
      <c r="B157" s="35"/>
      <c r="C157" s="185" t="s">
        <v>222</v>
      </c>
      <c r="D157" s="185" t="s">
        <v>150</v>
      </c>
      <c r="E157" s="186" t="s">
        <v>1455</v>
      </c>
      <c r="F157" s="187" t="s">
        <v>1456</v>
      </c>
      <c r="G157" s="188" t="s">
        <v>202</v>
      </c>
      <c r="H157" s="189">
        <v>22.8</v>
      </c>
      <c r="I157" s="190"/>
      <c r="J157" s="191">
        <f>ROUND(I157*H157,2)</f>
        <v>0</v>
      </c>
      <c r="K157" s="192"/>
      <c r="L157" s="39"/>
      <c r="M157" s="193" t="s">
        <v>1</v>
      </c>
      <c r="N157" s="194" t="s">
        <v>42</v>
      </c>
      <c r="O157" s="71"/>
      <c r="P157" s="195">
        <f>O157*H157</f>
        <v>0</v>
      </c>
      <c r="Q157" s="195">
        <v>6.0000000000000002E-5</v>
      </c>
      <c r="R157" s="195">
        <f>Q157*H157</f>
        <v>1.3680000000000001E-3</v>
      </c>
      <c r="S157" s="195">
        <v>0</v>
      </c>
      <c r="T157" s="196">
        <f>S157*H157</f>
        <v>0</v>
      </c>
      <c r="U157" s="34"/>
      <c r="V157" s="34"/>
      <c r="W157" s="34"/>
      <c r="X157" s="34"/>
      <c r="Y157" s="34"/>
      <c r="Z157" s="34"/>
      <c r="AA157" s="34"/>
      <c r="AB157" s="34"/>
      <c r="AC157" s="34"/>
      <c r="AD157" s="34"/>
      <c r="AE157" s="34"/>
      <c r="AR157" s="197" t="s">
        <v>148</v>
      </c>
      <c r="AT157" s="197" t="s">
        <v>150</v>
      </c>
      <c r="AU157" s="197" t="s">
        <v>87</v>
      </c>
      <c r="AY157" s="17" t="s">
        <v>149</v>
      </c>
      <c r="BE157" s="198">
        <f>IF(N157="základní",J157,0)</f>
        <v>0</v>
      </c>
      <c r="BF157" s="198">
        <f>IF(N157="snížená",J157,0)</f>
        <v>0</v>
      </c>
      <c r="BG157" s="198">
        <f>IF(N157="zákl. přenesená",J157,0)</f>
        <v>0</v>
      </c>
      <c r="BH157" s="198">
        <f>IF(N157="sníž. přenesená",J157,0)</f>
        <v>0</v>
      </c>
      <c r="BI157" s="198">
        <f>IF(N157="nulová",J157,0)</f>
        <v>0</v>
      </c>
      <c r="BJ157" s="17" t="s">
        <v>85</v>
      </c>
      <c r="BK157" s="198">
        <f>ROUND(I157*H157,2)</f>
        <v>0</v>
      </c>
      <c r="BL157" s="17" t="s">
        <v>148</v>
      </c>
      <c r="BM157" s="197" t="s">
        <v>1457</v>
      </c>
    </row>
    <row r="158" spans="1:65" s="13" customFormat="1" ht="11.25">
      <c r="B158" s="206"/>
      <c r="C158" s="207"/>
      <c r="D158" s="199" t="s">
        <v>175</v>
      </c>
      <c r="E158" s="208" t="s">
        <v>1</v>
      </c>
      <c r="F158" s="209" t="s">
        <v>1458</v>
      </c>
      <c r="G158" s="207"/>
      <c r="H158" s="210">
        <v>22.8</v>
      </c>
      <c r="I158" s="211"/>
      <c r="J158" s="207"/>
      <c r="K158" s="207"/>
      <c r="L158" s="212"/>
      <c r="M158" s="213"/>
      <c r="N158" s="214"/>
      <c r="O158" s="214"/>
      <c r="P158" s="214"/>
      <c r="Q158" s="214"/>
      <c r="R158" s="214"/>
      <c r="S158" s="214"/>
      <c r="T158" s="215"/>
      <c r="AT158" s="216" t="s">
        <v>175</v>
      </c>
      <c r="AU158" s="216" t="s">
        <v>87</v>
      </c>
      <c r="AV158" s="13" t="s">
        <v>87</v>
      </c>
      <c r="AW158" s="13" t="s">
        <v>34</v>
      </c>
      <c r="AX158" s="13" t="s">
        <v>85</v>
      </c>
      <c r="AY158" s="216" t="s">
        <v>149</v>
      </c>
    </row>
    <row r="159" spans="1:65" s="2" customFormat="1" ht="21.75" customHeight="1">
      <c r="A159" s="34"/>
      <c r="B159" s="35"/>
      <c r="C159" s="185" t="s">
        <v>230</v>
      </c>
      <c r="D159" s="185" t="s">
        <v>150</v>
      </c>
      <c r="E159" s="186" t="s">
        <v>1459</v>
      </c>
      <c r="F159" s="187" t="s">
        <v>1460</v>
      </c>
      <c r="G159" s="188" t="s">
        <v>202</v>
      </c>
      <c r="H159" s="189">
        <v>22.8</v>
      </c>
      <c r="I159" s="190"/>
      <c r="J159" s="191">
        <f>ROUND(I159*H159,2)</f>
        <v>0</v>
      </c>
      <c r="K159" s="192"/>
      <c r="L159" s="39"/>
      <c r="M159" s="193" t="s">
        <v>1</v>
      </c>
      <c r="N159" s="194" t="s">
        <v>42</v>
      </c>
      <c r="O159" s="71"/>
      <c r="P159" s="195">
        <f>O159*H159</f>
        <v>0</v>
      </c>
      <c r="Q159" s="195">
        <v>8.0000000000000007E-5</v>
      </c>
      <c r="R159" s="195">
        <f>Q159*H159</f>
        <v>1.8240000000000001E-3</v>
      </c>
      <c r="S159" s="195">
        <v>0</v>
      </c>
      <c r="T159" s="196">
        <f>S159*H159</f>
        <v>0</v>
      </c>
      <c r="U159" s="34"/>
      <c r="V159" s="34"/>
      <c r="W159" s="34"/>
      <c r="X159" s="34"/>
      <c r="Y159" s="34"/>
      <c r="Z159" s="34"/>
      <c r="AA159" s="34"/>
      <c r="AB159" s="34"/>
      <c r="AC159" s="34"/>
      <c r="AD159" s="34"/>
      <c r="AE159" s="34"/>
      <c r="AR159" s="197" t="s">
        <v>148</v>
      </c>
      <c r="AT159" s="197" t="s">
        <v>150</v>
      </c>
      <c r="AU159" s="197" t="s">
        <v>87</v>
      </c>
      <c r="AY159" s="17" t="s">
        <v>149</v>
      </c>
      <c r="BE159" s="198">
        <f>IF(N159="základní",J159,0)</f>
        <v>0</v>
      </c>
      <c r="BF159" s="198">
        <f>IF(N159="snížená",J159,0)</f>
        <v>0</v>
      </c>
      <c r="BG159" s="198">
        <f>IF(N159="zákl. přenesená",J159,0)</f>
        <v>0</v>
      </c>
      <c r="BH159" s="198">
        <f>IF(N159="sníž. přenesená",J159,0)</f>
        <v>0</v>
      </c>
      <c r="BI159" s="198">
        <f>IF(N159="nulová",J159,0)</f>
        <v>0</v>
      </c>
      <c r="BJ159" s="17" t="s">
        <v>85</v>
      </c>
      <c r="BK159" s="198">
        <f>ROUND(I159*H159,2)</f>
        <v>0</v>
      </c>
      <c r="BL159" s="17" t="s">
        <v>148</v>
      </c>
      <c r="BM159" s="197" t="s">
        <v>1461</v>
      </c>
    </row>
    <row r="160" spans="1:65" s="2" customFormat="1" ht="21.75" customHeight="1">
      <c r="A160" s="34"/>
      <c r="B160" s="35"/>
      <c r="C160" s="185" t="s">
        <v>235</v>
      </c>
      <c r="D160" s="185" t="s">
        <v>150</v>
      </c>
      <c r="E160" s="186" t="s">
        <v>1462</v>
      </c>
      <c r="F160" s="187" t="s">
        <v>1463</v>
      </c>
      <c r="G160" s="188" t="s">
        <v>172</v>
      </c>
      <c r="H160" s="189">
        <v>4.6340000000000003</v>
      </c>
      <c r="I160" s="190"/>
      <c r="J160" s="191">
        <f>ROUND(I160*H160,2)</f>
        <v>0</v>
      </c>
      <c r="K160" s="192"/>
      <c r="L160" s="39"/>
      <c r="M160" s="193" t="s">
        <v>1</v>
      </c>
      <c r="N160" s="194" t="s">
        <v>42</v>
      </c>
      <c r="O160" s="71"/>
      <c r="P160" s="195">
        <f>O160*H160</f>
        <v>0</v>
      </c>
      <c r="Q160" s="195">
        <v>2.16</v>
      </c>
      <c r="R160" s="195">
        <f>Q160*H160</f>
        <v>10.009440000000001</v>
      </c>
      <c r="S160" s="195">
        <v>0</v>
      </c>
      <c r="T160" s="196">
        <f>S160*H160</f>
        <v>0</v>
      </c>
      <c r="U160" s="34"/>
      <c r="V160" s="34"/>
      <c r="W160" s="34"/>
      <c r="X160" s="34"/>
      <c r="Y160" s="34"/>
      <c r="Z160" s="34"/>
      <c r="AA160" s="34"/>
      <c r="AB160" s="34"/>
      <c r="AC160" s="34"/>
      <c r="AD160" s="34"/>
      <c r="AE160" s="34"/>
      <c r="AR160" s="197" t="s">
        <v>148</v>
      </c>
      <c r="AT160" s="197" t="s">
        <v>150</v>
      </c>
      <c r="AU160" s="197" t="s">
        <v>87</v>
      </c>
      <c r="AY160" s="17" t="s">
        <v>149</v>
      </c>
      <c r="BE160" s="198">
        <f>IF(N160="základní",J160,0)</f>
        <v>0</v>
      </c>
      <c r="BF160" s="198">
        <f>IF(N160="snížená",J160,0)</f>
        <v>0</v>
      </c>
      <c r="BG160" s="198">
        <f>IF(N160="zákl. přenesená",J160,0)</f>
        <v>0</v>
      </c>
      <c r="BH160" s="198">
        <f>IF(N160="sníž. přenesená",J160,0)</f>
        <v>0</v>
      </c>
      <c r="BI160" s="198">
        <f>IF(N160="nulová",J160,0)</f>
        <v>0</v>
      </c>
      <c r="BJ160" s="17" t="s">
        <v>85</v>
      </c>
      <c r="BK160" s="198">
        <f>ROUND(I160*H160,2)</f>
        <v>0</v>
      </c>
      <c r="BL160" s="17" t="s">
        <v>148</v>
      </c>
      <c r="BM160" s="197" t="s">
        <v>1464</v>
      </c>
    </row>
    <row r="161" spans="1:65" s="13" customFormat="1" ht="11.25">
      <c r="B161" s="206"/>
      <c r="C161" s="207"/>
      <c r="D161" s="199" t="s">
        <v>175</v>
      </c>
      <c r="E161" s="208" t="s">
        <v>1</v>
      </c>
      <c r="F161" s="209" t="s">
        <v>1465</v>
      </c>
      <c r="G161" s="207"/>
      <c r="H161" s="210">
        <v>4.6340000000000003</v>
      </c>
      <c r="I161" s="211"/>
      <c r="J161" s="207"/>
      <c r="K161" s="207"/>
      <c r="L161" s="212"/>
      <c r="M161" s="213"/>
      <c r="N161" s="214"/>
      <c r="O161" s="214"/>
      <c r="P161" s="214"/>
      <c r="Q161" s="214"/>
      <c r="R161" s="214"/>
      <c r="S161" s="214"/>
      <c r="T161" s="215"/>
      <c r="AT161" s="216" t="s">
        <v>175</v>
      </c>
      <c r="AU161" s="216" t="s">
        <v>87</v>
      </c>
      <c r="AV161" s="13" t="s">
        <v>87</v>
      </c>
      <c r="AW161" s="13" t="s">
        <v>34</v>
      </c>
      <c r="AX161" s="13" t="s">
        <v>85</v>
      </c>
      <c r="AY161" s="216" t="s">
        <v>149</v>
      </c>
    </row>
    <row r="162" spans="1:65" s="12" customFormat="1" ht="22.9" customHeight="1">
      <c r="B162" s="171"/>
      <c r="C162" s="172"/>
      <c r="D162" s="173" t="s">
        <v>76</v>
      </c>
      <c r="E162" s="204" t="s">
        <v>187</v>
      </c>
      <c r="F162" s="204" t="s">
        <v>705</v>
      </c>
      <c r="G162" s="172"/>
      <c r="H162" s="172"/>
      <c r="I162" s="175"/>
      <c r="J162" s="205">
        <f>BK162</f>
        <v>0</v>
      </c>
      <c r="K162" s="172"/>
      <c r="L162" s="177"/>
      <c r="M162" s="178"/>
      <c r="N162" s="179"/>
      <c r="O162" s="179"/>
      <c r="P162" s="180">
        <f>SUM(P163:P178)</f>
        <v>0</v>
      </c>
      <c r="Q162" s="179"/>
      <c r="R162" s="180">
        <f>SUM(R163:R178)</f>
        <v>0.25866430000000001</v>
      </c>
      <c r="S162" s="179"/>
      <c r="T162" s="181">
        <f>SUM(T163:T178)</f>
        <v>26.901500000000002</v>
      </c>
      <c r="AR162" s="182" t="s">
        <v>85</v>
      </c>
      <c r="AT162" s="183" t="s">
        <v>76</v>
      </c>
      <c r="AU162" s="183" t="s">
        <v>85</v>
      </c>
      <c r="AY162" s="182" t="s">
        <v>149</v>
      </c>
      <c r="BK162" s="184">
        <f>SUM(BK163:BK178)</f>
        <v>0</v>
      </c>
    </row>
    <row r="163" spans="1:65" s="2" customFormat="1" ht="21.75" customHeight="1">
      <c r="A163" s="34"/>
      <c r="B163" s="35"/>
      <c r="C163" s="185" t="s">
        <v>8</v>
      </c>
      <c r="D163" s="185" t="s">
        <v>150</v>
      </c>
      <c r="E163" s="186" t="s">
        <v>1466</v>
      </c>
      <c r="F163" s="187" t="s">
        <v>1467</v>
      </c>
      <c r="G163" s="188" t="s">
        <v>225</v>
      </c>
      <c r="H163" s="189">
        <v>4</v>
      </c>
      <c r="I163" s="190"/>
      <c r="J163" s="191">
        <f>ROUND(I163*H163,2)</f>
        <v>0</v>
      </c>
      <c r="K163" s="192"/>
      <c r="L163" s="39"/>
      <c r="M163" s="193" t="s">
        <v>1</v>
      </c>
      <c r="N163" s="194" t="s">
        <v>42</v>
      </c>
      <c r="O163" s="71"/>
      <c r="P163" s="195">
        <f>O163*H163</f>
        <v>0</v>
      </c>
      <c r="Q163" s="195">
        <v>0</v>
      </c>
      <c r="R163" s="195">
        <f>Q163*H163</f>
        <v>0</v>
      </c>
      <c r="S163" s="195">
        <v>8.2000000000000003E-2</v>
      </c>
      <c r="T163" s="196">
        <f>S163*H163</f>
        <v>0.32800000000000001</v>
      </c>
      <c r="U163" s="34"/>
      <c r="V163" s="34"/>
      <c r="W163" s="34"/>
      <c r="X163" s="34"/>
      <c r="Y163" s="34"/>
      <c r="Z163" s="34"/>
      <c r="AA163" s="34"/>
      <c r="AB163" s="34"/>
      <c r="AC163" s="34"/>
      <c r="AD163" s="34"/>
      <c r="AE163" s="34"/>
      <c r="AR163" s="197" t="s">
        <v>148</v>
      </c>
      <c r="AT163" s="197" t="s">
        <v>150</v>
      </c>
      <c r="AU163" s="197" t="s">
        <v>87</v>
      </c>
      <c r="AY163" s="17" t="s">
        <v>149</v>
      </c>
      <c r="BE163" s="198">
        <f>IF(N163="základní",J163,0)</f>
        <v>0</v>
      </c>
      <c r="BF163" s="198">
        <f>IF(N163="snížená",J163,0)</f>
        <v>0</v>
      </c>
      <c r="BG163" s="198">
        <f>IF(N163="zákl. přenesená",J163,0)</f>
        <v>0</v>
      </c>
      <c r="BH163" s="198">
        <f>IF(N163="sníž. přenesená",J163,0)</f>
        <v>0</v>
      </c>
      <c r="BI163" s="198">
        <f>IF(N163="nulová",J163,0)</f>
        <v>0</v>
      </c>
      <c r="BJ163" s="17" t="s">
        <v>85</v>
      </c>
      <c r="BK163" s="198">
        <f>ROUND(I163*H163,2)</f>
        <v>0</v>
      </c>
      <c r="BL163" s="17" t="s">
        <v>148</v>
      </c>
      <c r="BM163" s="197" t="s">
        <v>1468</v>
      </c>
    </row>
    <row r="164" spans="1:65" s="13" customFormat="1" ht="11.25">
      <c r="B164" s="206"/>
      <c r="C164" s="207"/>
      <c r="D164" s="199" t="s">
        <v>175</v>
      </c>
      <c r="E164" s="208" t="s">
        <v>1</v>
      </c>
      <c r="F164" s="209" t="s">
        <v>1469</v>
      </c>
      <c r="G164" s="207"/>
      <c r="H164" s="210">
        <v>4</v>
      </c>
      <c r="I164" s="211"/>
      <c r="J164" s="207"/>
      <c r="K164" s="207"/>
      <c r="L164" s="212"/>
      <c r="M164" s="213"/>
      <c r="N164" s="214"/>
      <c r="O164" s="214"/>
      <c r="P164" s="214"/>
      <c r="Q164" s="214"/>
      <c r="R164" s="214"/>
      <c r="S164" s="214"/>
      <c r="T164" s="215"/>
      <c r="AT164" s="216" t="s">
        <v>175</v>
      </c>
      <c r="AU164" s="216" t="s">
        <v>87</v>
      </c>
      <c r="AV164" s="13" t="s">
        <v>87</v>
      </c>
      <c r="AW164" s="13" t="s">
        <v>34</v>
      </c>
      <c r="AX164" s="13" t="s">
        <v>85</v>
      </c>
      <c r="AY164" s="216" t="s">
        <v>149</v>
      </c>
    </row>
    <row r="165" spans="1:65" s="2" customFormat="1" ht="33" customHeight="1">
      <c r="A165" s="34"/>
      <c r="B165" s="35"/>
      <c r="C165" s="185" t="s">
        <v>243</v>
      </c>
      <c r="D165" s="185" t="s">
        <v>150</v>
      </c>
      <c r="E165" s="186" t="s">
        <v>1470</v>
      </c>
      <c r="F165" s="187" t="s">
        <v>1471</v>
      </c>
      <c r="G165" s="188" t="s">
        <v>172</v>
      </c>
      <c r="H165" s="189">
        <v>4.6340000000000003</v>
      </c>
      <c r="I165" s="190"/>
      <c r="J165" s="191">
        <f>ROUND(I165*H165,2)</f>
        <v>0</v>
      </c>
      <c r="K165" s="192"/>
      <c r="L165" s="39"/>
      <c r="M165" s="193" t="s">
        <v>1</v>
      </c>
      <c r="N165" s="194" t="s">
        <v>42</v>
      </c>
      <c r="O165" s="71"/>
      <c r="P165" s="195">
        <f>O165*H165</f>
        <v>0</v>
      </c>
      <c r="Q165" s="195">
        <v>0</v>
      </c>
      <c r="R165" s="195">
        <f>Q165*H165</f>
        <v>0</v>
      </c>
      <c r="S165" s="195">
        <v>2.2000000000000002</v>
      </c>
      <c r="T165" s="196">
        <f>S165*H165</f>
        <v>10.194800000000001</v>
      </c>
      <c r="U165" s="34"/>
      <c r="V165" s="34"/>
      <c r="W165" s="34"/>
      <c r="X165" s="34"/>
      <c r="Y165" s="34"/>
      <c r="Z165" s="34"/>
      <c r="AA165" s="34"/>
      <c r="AB165" s="34"/>
      <c r="AC165" s="34"/>
      <c r="AD165" s="34"/>
      <c r="AE165" s="34"/>
      <c r="AR165" s="197" t="s">
        <v>148</v>
      </c>
      <c r="AT165" s="197" t="s">
        <v>150</v>
      </c>
      <c r="AU165" s="197" t="s">
        <v>87</v>
      </c>
      <c r="AY165" s="17" t="s">
        <v>149</v>
      </c>
      <c r="BE165" s="198">
        <f>IF(N165="základní",J165,0)</f>
        <v>0</v>
      </c>
      <c r="BF165" s="198">
        <f>IF(N165="snížená",J165,0)</f>
        <v>0</v>
      </c>
      <c r="BG165" s="198">
        <f>IF(N165="zákl. přenesená",J165,0)</f>
        <v>0</v>
      </c>
      <c r="BH165" s="198">
        <f>IF(N165="sníž. přenesená",J165,0)</f>
        <v>0</v>
      </c>
      <c r="BI165" s="198">
        <f>IF(N165="nulová",J165,0)</f>
        <v>0</v>
      </c>
      <c r="BJ165" s="17" t="s">
        <v>85</v>
      </c>
      <c r="BK165" s="198">
        <f>ROUND(I165*H165,2)</f>
        <v>0</v>
      </c>
      <c r="BL165" s="17" t="s">
        <v>148</v>
      </c>
      <c r="BM165" s="197" t="s">
        <v>1472</v>
      </c>
    </row>
    <row r="166" spans="1:65" s="13" customFormat="1" ht="11.25">
      <c r="B166" s="206"/>
      <c r="C166" s="207"/>
      <c r="D166" s="199" t="s">
        <v>175</v>
      </c>
      <c r="E166" s="208" t="s">
        <v>1</v>
      </c>
      <c r="F166" s="209" t="s">
        <v>1473</v>
      </c>
      <c r="G166" s="207"/>
      <c r="H166" s="210">
        <v>4.6340000000000003</v>
      </c>
      <c r="I166" s="211"/>
      <c r="J166" s="207"/>
      <c r="K166" s="207"/>
      <c r="L166" s="212"/>
      <c r="M166" s="213"/>
      <c r="N166" s="214"/>
      <c r="O166" s="214"/>
      <c r="P166" s="214"/>
      <c r="Q166" s="214"/>
      <c r="R166" s="214"/>
      <c r="S166" s="214"/>
      <c r="T166" s="215"/>
      <c r="AT166" s="216" t="s">
        <v>175</v>
      </c>
      <c r="AU166" s="216" t="s">
        <v>87</v>
      </c>
      <c r="AV166" s="13" t="s">
        <v>87</v>
      </c>
      <c r="AW166" s="13" t="s">
        <v>34</v>
      </c>
      <c r="AX166" s="13" t="s">
        <v>85</v>
      </c>
      <c r="AY166" s="216" t="s">
        <v>149</v>
      </c>
    </row>
    <row r="167" spans="1:65" s="2" customFormat="1" ht="16.5" customHeight="1">
      <c r="A167" s="34"/>
      <c r="B167" s="35"/>
      <c r="C167" s="185" t="s">
        <v>248</v>
      </c>
      <c r="D167" s="185" t="s">
        <v>150</v>
      </c>
      <c r="E167" s="186" t="s">
        <v>1474</v>
      </c>
      <c r="F167" s="187" t="s">
        <v>1475</v>
      </c>
      <c r="G167" s="188" t="s">
        <v>172</v>
      </c>
      <c r="H167" s="189">
        <v>9.2669999999999995</v>
      </c>
      <c r="I167" s="190"/>
      <c r="J167" s="191">
        <f>ROUND(I167*H167,2)</f>
        <v>0</v>
      </c>
      <c r="K167" s="192"/>
      <c r="L167" s="39"/>
      <c r="M167" s="193" t="s">
        <v>1</v>
      </c>
      <c r="N167" s="194" t="s">
        <v>42</v>
      </c>
      <c r="O167" s="71"/>
      <c r="P167" s="195">
        <f>O167*H167</f>
        <v>0</v>
      </c>
      <c r="Q167" s="195">
        <v>0</v>
      </c>
      <c r="R167" s="195">
        <f>Q167*H167</f>
        <v>0</v>
      </c>
      <c r="S167" s="195">
        <v>1.4</v>
      </c>
      <c r="T167" s="196">
        <f>S167*H167</f>
        <v>12.973799999999999</v>
      </c>
      <c r="U167" s="34"/>
      <c r="V167" s="34"/>
      <c r="W167" s="34"/>
      <c r="X167" s="34"/>
      <c r="Y167" s="34"/>
      <c r="Z167" s="34"/>
      <c r="AA167" s="34"/>
      <c r="AB167" s="34"/>
      <c r="AC167" s="34"/>
      <c r="AD167" s="34"/>
      <c r="AE167" s="34"/>
      <c r="AR167" s="197" t="s">
        <v>148</v>
      </c>
      <c r="AT167" s="197" t="s">
        <v>150</v>
      </c>
      <c r="AU167" s="197" t="s">
        <v>87</v>
      </c>
      <c r="AY167" s="17" t="s">
        <v>149</v>
      </c>
      <c r="BE167" s="198">
        <f>IF(N167="základní",J167,0)</f>
        <v>0</v>
      </c>
      <c r="BF167" s="198">
        <f>IF(N167="snížená",J167,0)</f>
        <v>0</v>
      </c>
      <c r="BG167" s="198">
        <f>IF(N167="zákl. přenesená",J167,0)</f>
        <v>0</v>
      </c>
      <c r="BH167" s="198">
        <f>IF(N167="sníž. přenesená",J167,0)</f>
        <v>0</v>
      </c>
      <c r="BI167" s="198">
        <f>IF(N167="nulová",J167,0)</f>
        <v>0</v>
      </c>
      <c r="BJ167" s="17" t="s">
        <v>85</v>
      </c>
      <c r="BK167" s="198">
        <f>ROUND(I167*H167,2)</f>
        <v>0</v>
      </c>
      <c r="BL167" s="17" t="s">
        <v>148</v>
      </c>
      <c r="BM167" s="197" t="s">
        <v>1476</v>
      </c>
    </row>
    <row r="168" spans="1:65" s="13" customFormat="1" ht="11.25">
      <c r="B168" s="206"/>
      <c r="C168" s="207"/>
      <c r="D168" s="199" t="s">
        <v>175</v>
      </c>
      <c r="E168" s="208" t="s">
        <v>1</v>
      </c>
      <c r="F168" s="209" t="s">
        <v>1477</v>
      </c>
      <c r="G168" s="207"/>
      <c r="H168" s="210">
        <v>9.2669999999999995</v>
      </c>
      <c r="I168" s="211"/>
      <c r="J168" s="207"/>
      <c r="K168" s="207"/>
      <c r="L168" s="212"/>
      <c r="M168" s="213"/>
      <c r="N168" s="214"/>
      <c r="O168" s="214"/>
      <c r="P168" s="214"/>
      <c r="Q168" s="214"/>
      <c r="R168" s="214"/>
      <c r="S168" s="214"/>
      <c r="T168" s="215"/>
      <c r="AT168" s="216" t="s">
        <v>175</v>
      </c>
      <c r="AU168" s="216" t="s">
        <v>87</v>
      </c>
      <c r="AV168" s="13" t="s">
        <v>87</v>
      </c>
      <c r="AW168" s="13" t="s">
        <v>34</v>
      </c>
      <c r="AX168" s="13" t="s">
        <v>85</v>
      </c>
      <c r="AY168" s="216" t="s">
        <v>149</v>
      </c>
    </row>
    <row r="169" spans="1:65" s="2" customFormat="1" ht="21.75" customHeight="1">
      <c r="A169" s="34"/>
      <c r="B169" s="35"/>
      <c r="C169" s="185" t="s">
        <v>252</v>
      </c>
      <c r="D169" s="185" t="s">
        <v>150</v>
      </c>
      <c r="E169" s="186" t="s">
        <v>1478</v>
      </c>
      <c r="F169" s="187" t="s">
        <v>1479</v>
      </c>
      <c r="G169" s="188" t="s">
        <v>225</v>
      </c>
      <c r="H169" s="189">
        <v>1.2</v>
      </c>
      <c r="I169" s="190"/>
      <c r="J169" s="191">
        <f>ROUND(I169*H169,2)</f>
        <v>0</v>
      </c>
      <c r="K169" s="192"/>
      <c r="L169" s="39"/>
      <c r="M169" s="193" t="s">
        <v>1</v>
      </c>
      <c r="N169" s="194" t="s">
        <v>42</v>
      </c>
      <c r="O169" s="71"/>
      <c r="P169" s="195">
        <f>O169*H169</f>
        <v>0</v>
      </c>
      <c r="Q169" s="195">
        <v>0</v>
      </c>
      <c r="R169" s="195">
        <f>Q169*H169</f>
        <v>0</v>
      </c>
      <c r="S169" s="195">
        <v>3.1E-2</v>
      </c>
      <c r="T169" s="196">
        <f>S169*H169</f>
        <v>3.7199999999999997E-2</v>
      </c>
      <c r="U169" s="34"/>
      <c r="V169" s="34"/>
      <c r="W169" s="34"/>
      <c r="X169" s="34"/>
      <c r="Y169" s="34"/>
      <c r="Z169" s="34"/>
      <c r="AA169" s="34"/>
      <c r="AB169" s="34"/>
      <c r="AC169" s="34"/>
      <c r="AD169" s="34"/>
      <c r="AE169" s="34"/>
      <c r="AR169" s="197" t="s">
        <v>148</v>
      </c>
      <c r="AT169" s="197" t="s">
        <v>150</v>
      </c>
      <c r="AU169" s="197" t="s">
        <v>87</v>
      </c>
      <c r="AY169" s="17" t="s">
        <v>149</v>
      </c>
      <c r="BE169" s="198">
        <f>IF(N169="základní",J169,0)</f>
        <v>0</v>
      </c>
      <c r="BF169" s="198">
        <f>IF(N169="snížená",J169,0)</f>
        <v>0</v>
      </c>
      <c r="BG169" s="198">
        <f>IF(N169="zákl. přenesená",J169,0)</f>
        <v>0</v>
      </c>
      <c r="BH169" s="198">
        <f>IF(N169="sníž. přenesená",J169,0)</f>
        <v>0</v>
      </c>
      <c r="BI169" s="198">
        <f>IF(N169="nulová",J169,0)</f>
        <v>0</v>
      </c>
      <c r="BJ169" s="17" t="s">
        <v>85</v>
      </c>
      <c r="BK169" s="198">
        <f>ROUND(I169*H169,2)</f>
        <v>0</v>
      </c>
      <c r="BL169" s="17" t="s">
        <v>148</v>
      </c>
      <c r="BM169" s="197" t="s">
        <v>1480</v>
      </c>
    </row>
    <row r="170" spans="1:65" s="13" customFormat="1" ht="11.25">
      <c r="B170" s="206"/>
      <c r="C170" s="207"/>
      <c r="D170" s="199" t="s">
        <v>175</v>
      </c>
      <c r="E170" s="208" t="s">
        <v>1</v>
      </c>
      <c r="F170" s="209" t="s">
        <v>1481</v>
      </c>
      <c r="G170" s="207"/>
      <c r="H170" s="210">
        <v>1.2</v>
      </c>
      <c r="I170" s="211"/>
      <c r="J170" s="207"/>
      <c r="K170" s="207"/>
      <c r="L170" s="212"/>
      <c r="M170" s="213"/>
      <c r="N170" s="214"/>
      <c r="O170" s="214"/>
      <c r="P170" s="214"/>
      <c r="Q170" s="214"/>
      <c r="R170" s="214"/>
      <c r="S170" s="214"/>
      <c r="T170" s="215"/>
      <c r="AT170" s="216" t="s">
        <v>175</v>
      </c>
      <c r="AU170" s="216" t="s">
        <v>87</v>
      </c>
      <c r="AV170" s="13" t="s">
        <v>87</v>
      </c>
      <c r="AW170" s="13" t="s">
        <v>34</v>
      </c>
      <c r="AX170" s="13" t="s">
        <v>85</v>
      </c>
      <c r="AY170" s="216" t="s">
        <v>149</v>
      </c>
    </row>
    <row r="171" spans="1:65" s="2" customFormat="1" ht="21.75" customHeight="1">
      <c r="A171" s="34"/>
      <c r="B171" s="35"/>
      <c r="C171" s="185" t="s">
        <v>256</v>
      </c>
      <c r="D171" s="185" t="s">
        <v>150</v>
      </c>
      <c r="E171" s="186" t="s">
        <v>1482</v>
      </c>
      <c r="F171" s="187" t="s">
        <v>1483</v>
      </c>
      <c r="G171" s="188" t="s">
        <v>202</v>
      </c>
      <c r="H171" s="189">
        <v>11.1</v>
      </c>
      <c r="I171" s="190"/>
      <c r="J171" s="191">
        <f>ROUND(I171*H171,2)</f>
        <v>0</v>
      </c>
      <c r="K171" s="192"/>
      <c r="L171" s="39"/>
      <c r="M171" s="193" t="s">
        <v>1</v>
      </c>
      <c r="N171" s="194" t="s">
        <v>42</v>
      </c>
      <c r="O171" s="71"/>
      <c r="P171" s="195">
        <f>O171*H171</f>
        <v>0</v>
      </c>
      <c r="Q171" s="195">
        <v>2.283E-2</v>
      </c>
      <c r="R171" s="195">
        <f>Q171*H171</f>
        <v>0.253413</v>
      </c>
      <c r="S171" s="195">
        <v>0</v>
      </c>
      <c r="T171" s="196">
        <f>S171*H171</f>
        <v>0</v>
      </c>
      <c r="U171" s="34"/>
      <c r="V171" s="34"/>
      <c r="W171" s="34"/>
      <c r="X171" s="34"/>
      <c r="Y171" s="34"/>
      <c r="Z171" s="34"/>
      <c r="AA171" s="34"/>
      <c r="AB171" s="34"/>
      <c r="AC171" s="34"/>
      <c r="AD171" s="34"/>
      <c r="AE171" s="34"/>
      <c r="AR171" s="197" t="s">
        <v>148</v>
      </c>
      <c r="AT171" s="197" t="s">
        <v>150</v>
      </c>
      <c r="AU171" s="197" t="s">
        <v>87</v>
      </c>
      <c r="AY171" s="17" t="s">
        <v>149</v>
      </c>
      <c r="BE171" s="198">
        <f>IF(N171="základní",J171,0)</f>
        <v>0</v>
      </c>
      <c r="BF171" s="198">
        <f>IF(N171="snížená",J171,0)</f>
        <v>0</v>
      </c>
      <c r="BG171" s="198">
        <f>IF(N171="zákl. přenesená",J171,0)</f>
        <v>0</v>
      </c>
      <c r="BH171" s="198">
        <f>IF(N171="sníž. přenesená",J171,0)</f>
        <v>0</v>
      </c>
      <c r="BI171" s="198">
        <f>IF(N171="nulová",J171,0)</f>
        <v>0</v>
      </c>
      <c r="BJ171" s="17" t="s">
        <v>85</v>
      </c>
      <c r="BK171" s="198">
        <f>ROUND(I171*H171,2)</f>
        <v>0</v>
      </c>
      <c r="BL171" s="17" t="s">
        <v>148</v>
      </c>
      <c r="BM171" s="197" t="s">
        <v>1484</v>
      </c>
    </row>
    <row r="172" spans="1:65" s="13" customFormat="1" ht="11.25">
      <c r="B172" s="206"/>
      <c r="C172" s="207"/>
      <c r="D172" s="199" t="s">
        <v>175</v>
      </c>
      <c r="E172" s="208" t="s">
        <v>1</v>
      </c>
      <c r="F172" s="209" t="s">
        <v>1485</v>
      </c>
      <c r="G172" s="207"/>
      <c r="H172" s="210">
        <v>11.1</v>
      </c>
      <c r="I172" s="211"/>
      <c r="J172" s="207"/>
      <c r="K172" s="207"/>
      <c r="L172" s="212"/>
      <c r="M172" s="213"/>
      <c r="N172" s="214"/>
      <c r="O172" s="214"/>
      <c r="P172" s="214"/>
      <c r="Q172" s="214"/>
      <c r="R172" s="214"/>
      <c r="S172" s="214"/>
      <c r="T172" s="215"/>
      <c r="AT172" s="216" t="s">
        <v>175</v>
      </c>
      <c r="AU172" s="216" t="s">
        <v>87</v>
      </c>
      <c r="AV172" s="13" t="s">
        <v>87</v>
      </c>
      <c r="AW172" s="13" t="s">
        <v>34</v>
      </c>
      <c r="AX172" s="13" t="s">
        <v>85</v>
      </c>
      <c r="AY172" s="216" t="s">
        <v>149</v>
      </c>
    </row>
    <row r="173" spans="1:65" s="2" customFormat="1" ht="21.75" customHeight="1">
      <c r="A173" s="34"/>
      <c r="B173" s="35"/>
      <c r="C173" s="185" t="s">
        <v>260</v>
      </c>
      <c r="D173" s="185" t="s">
        <v>150</v>
      </c>
      <c r="E173" s="186" t="s">
        <v>1486</v>
      </c>
      <c r="F173" s="187" t="s">
        <v>1487</v>
      </c>
      <c r="G173" s="188" t="s">
        <v>192</v>
      </c>
      <c r="H173" s="189">
        <v>1</v>
      </c>
      <c r="I173" s="190"/>
      <c r="J173" s="191">
        <f t="shared" ref="J173:J178" si="0">ROUND(I173*H173,2)</f>
        <v>0</v>
      </c>
      <c r="K173" s="192"/>
      <c r="L173" s="39"/>
      <c r="M173" s="193" t="s">
        <v>1</v>
      </c>
      <c r="N173" s="194" t="s">
        <v>42</v>
      </c>
      <c r="O173" s="71"/>
      <c r="P173" s="195">
        <f t="shared" ref="P173:P178" si="1">O173*H173</f>
        <v>0</v>
      </c>
      <c r="Q173" s="195">
        <v>0</v>
      </c>
      <c r="R173" s="195">
        <f t="shared" ref="R173:R178" si="2">Q173*H173</f>
        <v>0</v>
      </c>
      <c r="S173" s="195">
        <v>6.8000000000000005E-2</v>
      </c>
      <c r="T173" s="196">
        <f t="shared" ref="T173:T178" si="3">S173*H173</f>
        <v>6.8000000000000005E-2</v>
      </c>
      <c r="U173" s="34"/>
      <c r="V173" s="34"/>
      <c r="W173" s="34"/>
      <c r="X173" s="34"/>
      <c r="Y173" s="34"/>
      <c r="Z173" s="34"/>
      <c r="AA173" s="34"/>
      <c r="AB173" s="34"/>
      <c r="AC173" s="34"/>
      <c r="AD173" s="34"/>
      <c r="AE173" s="34"/>
      <c r="AR173" s="197" t="s">
        <v>148</v>
      </c>
      <c r="AT173" s="197" t="s">
        <v>150</v>
      </c>
      <c r="AU173" s="197" t="s">
        <v>87</v>
      </c>
      <c r="AY173" s="17" t="s">
        <v>149</v>
      </c>
      <c r="BE173" s="198">
        <f t="shared" ref="BE173:BE178" si="4">IF(N173="základní",J173,0)</f>
        <v>0</v>
      </c>
      <c r="BF173" s="198">
        <f t="shared" ref="BF173:BF178" si="5">IF(N173="snížená",J173,0)</f>
        <v>0</v>
      </c>
      <c r="BG173" s="198">
        <f t="shared" ref="BG173:BG178" si="6">IF(N173="zákl. přenesená",J173,0)</f>
        <v>0</v>
      </c>
      <c r="BH173" s="198">
        <f t="shared" ref="BH173:BH178" si="7">IF(N173="sníž. přenesená",J173,0)</f>
        <v>0</v>
      </c>
      <c r="BI173" s="198">
        <f t="shared" ref="BI173:BI178" si="8">IF(N173="nulová",J173,0)</f>
        <v>0</v>
      </c>
      <c r="BJ173" s="17" t="s">
        <v>85</v>
      </c>
      <c r="BK173" s="198">
        <f t="shared" ref="BK173:BK178" si="9">ROUND(I173*H173,2)</f>
        <v>0</v>
      </c>
      <c r="BL173" s="17" t="s">
        <v>148</v>
      </c>
      <c r="BM173" s="197" t="s">
        <v>1488</v>
      </c>
    </row>
    <row r="174" spans="1:65" s="2" customFormat="1" ht="44.25" customHeight="1">
      <c r="A174" s="34"/>
      <c r="B174" s="35"/>
      <c r="C174" s="185" t="s">
        <v>7</v>
      </c>
      <c r="D174" s="185" t="s">
        <v>150</v>
      </c>
      <c r="E174" s="186" t="s">
        <v>1489</v>
      </c>
      <c r="F174" s="187" t="s">
        <v>1490</v>
      </c>
      <c r="G174" s="188" t="s">
        <v>192</v>
      </c>
      <c r="H174" s="189">
        <v>1</v>
      </c>
      <c r="I174" s="190"/>
      <c r="J174" s="191">
        <f t="shared" si="0"/>
        <v>0</v>
      </c>
      <c r="K174" s="192"/>
      <c r="L174" s="39"/>
      <c r="M174" s="193" t="s">
        <v>1</v>
      </c>
      <c r="N174" s="194" t="s">
        <v>42</v>
      </c>
      <c r="O174" s="71"/>
      <c r="P174" s="195">
        <f t="shared" si="1"/>
        <v>0</v>
      </c>
      <c r="Q174" s="195">
        <v>0</v>
      </c>
      <c r="R174" s="195">
        <f t="shared" si="2"/>
        <v>0</v>
      </c>
      <c r="S174" s="195">
        <v>6.8000000000000005E-2</v>
      </c>
      <c r="T174" s="196">
        <f t="shared" si="3"/>
        <v>6.8000000000000005E-2</v>
      </c>
      <c r="U174" s="34"/>
      <c r="V174" s="34"/>
      <c r="W174" s="34"/>
      <c r="X174" s="34"/>
      <c r="Y174" s="34"/>
      <c r="Z174" s="34"/>
      <c r="AA174" s="34"/>
      <c r="AB174" s="34"/>
      <c r="AC174" s="34"/>
      <c r="AD174" s="34"/>
      <c r="AE174" s="34"/>
      <c r="AR174" s="197" t="s">
        <v>148</v>
      </c>
      <c r="AT174" s="197" t="s">
        <v>150</v>
      </c>
      <c r="AU174" s="197" t="s">
        <v>87</v>
      </c>
      <c r="AY174" s="17" t="s">
        <v>149</v>
      </c>
      <c r="BE174" s="198">
        <f t="shared" si="4"/>
        <v>0</v>
      </c>
      <c r="BF174" s="198">
        <f t="shared" si="5"/>
        <v>0</v>
      </c>
      <c r="BG174" s="198">
        <f t="shared" si="6"/>
        <v>0</v>
      </c>
      <c r="BH174" s="198">
        <f t="shared" si="7"/>
        <v>0</v>
      </c>
      <c r="BI174" s="198">
        <f t="shared" si="8"/>
        <v>0</v>
      </c>
      <c r="BJ174" s="17" t="s">
        <v>85</v>
      </c>
      <c r="BK174" s="198">
        <f t="shared" si="9"/>
        <v>0</v>
      </c>
      <c r="BL174" s="17" t="s">
        <v>148</v>
      </c>
      <c r="BM174" s="197" t="s">
        <v>1491</v>
      </c>
    </row>
    <row r="175" spans="1:65" s="2" customFormat="1" ht="21.75" customHeight="1">
      <c r="A175" s="34"/>
      <c r="B175" s="35"/>
      <c r="C175" s="185" t="s">
        <v>270</v>
      </c>
      <c r="D175" s="185" t="s">
        <v>150</v>
      </c>
      <c r="E175" s="186" t="s">
        <v>1492</v>
      </c>
      <c r="F175" s="187" t="s">
        <v>1493</v>
      </c>
      <c r="G175" s="188" t="s">
        <v>225</v>
      </c>
      <c r="H175" s="189">
        <v>30.89</v>
      </c>
      <c r="I175" s="190"/>
      <c r="J175" s="191">
        <f t="shared" si="0"/>
        <v>0</v>
      </c>
      <c r="K175" s="192"/>
      <c r="L175" s="39"/>
      <c r="M175" s="193" t="s">
        <v>1</v>
      </c>
      <c r="N175" s="194" t="s">
        <v>42</v>
      </c>
      <c r="O175" s="71"/>
      <c r="P175" s="195">
        <f t="shared" si="1"/>
        <v>0</v>
      </c>
      <c r="Q175" s="195">
        <v>0</v>
      </c>
      <c r="R175" s="195">
        <f t="shared" si="2"/>
        <v>0</v>
      </c>
      <c r="S175" s="195">
        <v>0.05</v>
      </c>
      <c r="T175" s="196">
        <f t="shared" si="3"/>
        <v>1.5445000000000002</v>
      </c>
      <c r="U175" s="34"/>
      <c r="V175" s="34"/>
      <c r="W175" s="34"/>
      <c r="X175" s="34"/>
      <c r="Y175" s="34"/>
      <c r="Z175" s="34"/>
      <c r="AA175" s="34"/>
      <c r="AB175" s="34"/>
      <c r="AC175" s="34"/>
      <c r="AD175" s="34"/>
      <c r="AE175" s="34"/>
      <c r="AR175" s="197" t="s">
        <v>148</v>
      </c>
      <c r="AT175" s="197" t="s">
        <v>150</v>
      </c>
      <c r="AU175" s="197" t="s">
        <v>87</v>
      </c>
      <c r="AY175" s="17" t="s">
        <v>149</v>
      </c>
      <c r="BE175" s="198">
        <f t="shared" si="4"/>
        <v>0</v>
      </c>
      <c r="BF175" s="198">
        <f t="shared" si="5"/>
        <v>0</v>
      </c>
      <c r="BG175" s="198">
        <f t="shared" si="6"/>
        <v>0</v>
      </c>
      <c r="BH175" s="198">
        <f t="shared" si="7"/>
        <v>0</v>
      </c>
      <c r="BI175" s="198">
        <f t="shared" si="8"/>
        <v>0</v>
      </c>
      <c r="BJ175" s="17" t="s">
        <v>85</v>
      </c>
      <c r="BK175" s="198">
        <f t="shared" si="9"/>
        <v>0</v>
      </c>
      <c r="BL175" s="17" t="s">
        <v>148</v>
      </c>
      <c r="BM175" s="197" t="s">
        <v>1494</v>
      </c>
    </row>
    <row r="176" spans="1:65" s="2" customFormat="1" ht="21.75" customHeight="1">
      <c r="A176" s="34"/>
      <c r="B176" s="35"/>
      <c r="C176" s="185" t="s">
        <v>278</v>
      </c>
      <c r="D176" s="185" t="s">
        <v>150</v>
      </c>
      <c r="E176" s="186" t="s">
        <v>1495</v>
      </c>
      <c r="F176" s="187" t="s">
        <v>1496</v>
      </c>
      <c r="G176" s="188" t="s">
        <v>225</v>
      </c>
      <c r="H176" s="189">
        <v>84.36</v>
      </c>
      <c r="I176" s="190"/>
      <c r="J176" s="191">
        <f t="shared" si="0"/>
        <v>0</v>
      </c>
      <c r="K176" s="192"/>
      <c r="L176" s="39"/>
      <c r="M176" s="193" t="s">
        <v>1</v>
      </c>
      <c r="N176" s="194" t="s">
        <v>42</v>
      </c>
      <c r="O176" s="71"/>
      <c r="P176" s="195">
        <f t="shared" si="1"/>
        <v>0</v>
      </c>
      <c r="Q176" s="195">
        <v>0</v>
      </c>
      <c r="R176" s="195">
        <f t="shared" si="2"/>
        <v>0</v>
      </c>
      <c r="S176" s="195">
        <v>0.02</v>
      </c>
      <c r="T176" s="196">
        <f t="shared" si="3"/>
        <v>1.6872</v>
      </c>
      <c r="U176" s="34"/>
      <c r="V176" s="34"/>
      <c r="W176" s="34"/>
      <c r="X176" s="34"/>
      <c r="Y176" s="34"/>
      <c r="Z176" s="34"/>
      <c r="AA176" s="34"/>
      <c r="AB176" s="34"/>
      <c r="AC176" s="34"/>
      <c r="AD176" s="34"/>
      <c r="AE176" s="34"/>
      <c r="AR176" s="197" t="s">
        <v>148</v>
      </c>
      <c r="AT176" s="197" t="s">
        <v>150</v>
      </c>
      <c r="AU176" s="197" t="s">
        <v>87</v>
      </c>
      <c r="AY176" s="17" t="s">
        <v>149</v>
      </c>
      <c r="BE176" s="198">
        <f t="shared" si="4"/>
        <v>0</v>
      </c>
      <c r="BF176" s="198">
        <f t="shared" si="5"/>
        <v>0</v>
      </c>
      <c r="BG176" s="198">
        <f t="shared" si="6"/>
        <v>0</v>
      </c>
      <c r="BH176" s="198">
        <f t="shared" si="7"/>
        <v>0</v>
      </c>
      <c r="BI176" s="198">
        <f t="shared" si="8"/>
        <v>0</v>
      </c>
      <c r="BJ176" s="17" t="s">
        <v>85</v>
      </c>
      <c r="BK176" s="198">
        <f t="shared" si="9"/>
        <v>0</v>
      </c>
      <c r="BL176" s="17" t="s">
        <v>148</v>
      </c>
      <c r="BM176" s="197" t="s">
        <v>1497</v>
      </c>
    </row>
    <row r="177" spans="1:65" s="2" customFormat="1" ht="33" customHeight="1">
      <c r="A177" s="34"/>
      <c r="B177" s="35"/>
      <c r="C177" s="185" t="s">
        <v>282</v>
      </c>
      <c r="D177" s="185" t="s">
        <v>150</v>
      </c>
      <c r="E177" s="186" t="s">
        <v>1498</v>
      </c>
      <c r="F177" s="187" t="s">
        <v>1499</v>
      </c>
      <c r="G177" s="188" t="s">
        <v>225</v>
      </c>
      <c r="H177" s="189">
        <v>30.89</v>
      </c>
      <c r="I177" s="190"/>
      <c r="J177" s="191">
        <f t="shared" si="0"/>
        <v>0</v>
      </c>
      <c r="K177" s="192"/>
      <c r="L177" s="39"/>
      <c r="M177" s="193" t="s">
        <v>1</v>
      </c>
      <c r="N177" s="194" t="s">
        <v>42</v>
      </c>
      <c r="O177" s="71"/>
      <c r="P177" s="195">
        <f t="shared" si="1"/>
        <v>0</v>
      </c>
      <c r="Q177" s="195">
        <v>1.2999999999999999E-4</v>
      </c>
      <c r="R177" s="195">
        <f t="shared" si="2"/>
        <v>4.0156999999999997E-3</v>
      </c>
      <c r="S177" s="195">
        <v>0</v>
      </c>
      <c r="T177" s="196">
        <f t="shared" si="3"/>
        <v>0</v>
      </c>
      <c r="U177" s="34"/>
      <c r="V177" s="34"/>
      <c r="W177" s="34"/>
      <c r="X177" s="34"/>
      <c r="Y177" s="34"/>
      <c r="Z177" s="34"/>
      <c r="AA177" s="34"/>
      <c r="AB177" s="34"/>
      <c r="AC177" s="34"/>
      <c r="AD177" s="34"/>
      <c r="AE177" s="34"/>
      <c r="AR177" s="197" t="s">
        <v>148</v>
      </c>
      <c r="AT177" s="197" t="s">
        <v>150</v>
      </c>
      <c r="AU177" s="197" t="s">
        <v>87</v>
      </c>
      <c r="AY177" s="17" t="s">
        <v>149</v>
      </c>
      <c r="BE177" s="198">
        <f t="shared" si="4"/>
        <v>0</v>
      </c>
      <c r="BF177" s="198">
        <f t="shared" si="5"/>
        <v>0</v>
      </c>
      <c r="BG177" s="198">
        <f t="shared" si="6"/>
        <v>0</v>
      </c>
      <c r="BH177" s="198">
        <f t="shared" si="7"/>
        <v>0</v>
      </c>
      <c r="BI177" s="198">
        <f t="shared" si="8"/>
        <v>0</v>
      </c>
      <c r="BJ177" s="17" t="s">
        <v>85</v>
      </c>
      <c r="BK177" s="198">
        <f t="shared" si="9"/>
        <v>0</v>
      </c>
      <c r="BL177" s="17" t="s">
        <v>148</v>
      </c>
      <c r="BM177" s="197" t="s">
        <v>1500</v>
      </c>
    </row>
    <row r="178" spans="1:65" s="2" customFormat="1" ht="21.75" customHeight="1">
      <c r="A178" s="34"/>
      <c r="B178" s="35"/>
      <c r="C178" s="185" t="s">
        <v>287</v>
      </c>
      <c r="D178" s="185" t="s">
        <v>150</v>
      </c>
      <c r="E178" s="186" t="s">
        <v>1501</v>
      </c>
      <c r="F178" s="187" t="s">
        <v>1502</v>
      </c>
      <c r="G178" s="188" t="s">
        <v>225</v>
      </c>
      <c r="H178" s="189">
        <v>30.89</v>
      </c>
      <c r="I178" s="190"/>
      <c r="J178" s="191">
        <f t="shared" si="0"/>
        <v>0</v>
      </c>
      <c r="K178" s="192"/>
      <c r="L178" s="39"/>
      <c r="M178" s="193" t="s">
        <v>1</v>
      </c>
      <c r="N178" s="194" t="s">
        <v>42</v>
      </c>
      <c r="O178" s="71"/>
      <c r="P178" s="195">
        <f t="shared" si="1"/>
        <v>0</v>
      </c>
      <c r="Q178" s="195">
        <v>4.0000000000000003E-5</v>
      </c>
      <c r="R178" s="195">
        <f t="shared" si="2"/>
        <v>1.2356000000000001E-3</v>
      </c>
      <c r="S178" s="195">
        <v>0</v>
      </c>
      <c r="T178" s="196">
        <f t="shared" si="3"/>
        <v>0</v>
      </c>
      <c r="U178" s="34"/>
      <c r="V178" s="34"/>
      <c r="W178" s="34"/>
      <c r="X178" s="34"/>
      <c r="Y178" s="34"/>
      <c r="Z178" s="34"/>
      <c r="AA178" s="34"/>
      <c r="AB178" s="34"/>
      <c r="AC178" s="34"/>
      <c r="AD178" s="34"/>
      <c r="AE178" s="34"/>
      <c r="AR178" s="197" t="s">
        <v>148</v>
      </c>
      <c r="AT178" s="197" t="s">
        <v>150</v>
      </c>
      <c r="AU178" s="197" t="s">
        <v>87</v>
      </c>
      <c r="AY178" s="17" t="s">
        <v>149</v>
      </c>
      <c r="BE178" s="198">
        <f t="shared" si="4"/>
        <v>0</v>
      </c>
      <c r="BF178" s="198">
        <f t="shared" si="5"/>
        <v>0</v>
      </c>
      <c r="BG178" s="198">
        <f t="shared" si="6"/>
        <v>0</v>
      </c>
      <c r="BH178" s="198">
        <f t="shared" si="7"/>
        <v>0</v>
      </c>
      <c r="BI178" s="198">
        <f t="shared" si="8"/>
        <v>0</v>
      </c>
      <c r="BJ178" s="17" t="s">
        <v>85</v>
      </c>
      <c r="BK178" s="198">
        <f t="shared" si="9"/>
        <v>0</v>
      </c>
      <c r="BL178" s="17" t="s">
        <v>148</v>
      </c>
      <c r="BM178" s="197" t="s">
        <v>1503</v>
      </c>
    </row>
    <row r="179" spans="1:65" s="12" customFormat="1" ht="22.9" customHeight="1">
      <c r="B179" s="171"/>
      <c r="C179" s="172"/>
      <c r="D179" s="173" t="s">
        <v>76</v>
      </c>
      <c r="E179" s="204" t="s">
        <v>228</v>
      </c>
      <c r="F179" s="204" t="s">
        <v>229</v>
      </c>
      <c r="G179" s="172"/>
      <c r="H179" s="172"/>
      <c r="I179" s="175"/>
      <c r="J179" s="205">
        <f>BK179</f>
        <v>0</v>
      </c>
      <c r="K179" s="172"/>
      <c r="L179" s="177"/>
      <c r="M179" s="178"/>
      <c r="N179" s="179"/>
      <c r="O179" s="179"/>
      <c r="P179" s="180">
        <f>SUM(P180:P188)</f>
        <v>0</v>
      </c>
      <c r="Q179" s="179"/>
      <c r="R179" s="180">
        <f>SUM(R180:R188)</f>
        <v>0</v>
      </c>
      <c r="S179" s="179"/>
      <c r="T179" s="181">
        <f>SUM(T180:T188)</f>
        <v>0</v>
      </c>
      <c r="AR179" s="182" t="s">
        <v>85</v>
      </c>
      <c r="AT179" s="183" t="s">
        <v>76</v>
      </c>
      <c r="AU179" s="183" t="s">
        <v>85</v>
      </c>
      <c r="AY179" s="182" t="s">
        <v>149</v>
      </c>
      <c r="BK179" s="184">
        <f>SUM(BK180:BK188)</f>
        <v>0</v>
      </c>
    </row>
    <row r="180" spans="1:65" s="2" customFormat="1" ht="21.75" customHeight="1">
      <c r="A180" s="34"/>
      <c r="B180" s="35"/>
      <c r="C180" s="185" t="s">
        <v>293</v>
      </c>
      <c r="D180" s="185" t="s">
        <v>150</v>
      </c>
      <c r="E180" s="186" t="s">
        <v>1504</v>
      </c>
      <c r="F180" s="187" t="s">
        <v>1505</v>
      </c>
      <c r="G180" s="188" t="s">
        <v>233</v>
      </c>
      <c r="H180" s="189">
        <v>27.094000000000001</v>
      </c>
      <c r="I180" s="190"/>
      <c r="J180" s="191">
        <f>ROUND(I180*H180,2)</f>
        <v>0</v>
      </c>
      <c r="K180" s="192"/>
      <c r="L180" s="39"/>
      <c r="M180" s="193" t="s">
        <v>1</v>
      </c>
      <c r="N180" s="194" t="s">
        <v>42</v>
      </c>
      <c r="O180" s="71"/>
      <c r="P180" s="195">
        <f>O180*H180</f>
        <v>0</v>
      </c>
      <c r="Q180" s="195">
        <v>0</v>
      </c>
      <c r="R180" s="195">
        <f>Q180*H180</f>
        <v>0</v>
      </c>
      <c r="S180" s="195">
        <v>0</v>
      </c>
      <c r="T180" s="196">
        <f>S180*H180</f>
        <v>0</v>
      </c>
      <c r="U180" s="34"/>
      <c r="V180" s="34"/>
      <c r="W180" s="34"/>
      <c r="X180" s="34"/>
      <c r="Y180" s="34"/>
      <c r="Z180" s="34"/>
      <c r="AA180" s="34"/>
      <c r="AB180" s="34"/>
      <c r="AC180" s="34"/>
      <c r="AD180" s="34"/>
      <c r="AE180" s="34"/>
      <c r="AR180" s="197" t="s">
        <v>148</v>
      </c>
      <c r="AT180" s="197" t="s">
        <v>150</v>
      </c>
      <c r="AU180" s="197" t="s">
        <v>87</v>
      </c>
      <c r="AY180" s="17" t="s">
        <v>149</v>
      </c>
      <c r="BE180" s="198">
        <f>IF(N180="základní",J180,0)</f>
        <v>0</v>
      </c>
      <c r="BF180" s="198">
        <f>IF(N180="snížená",J180,0)</f>
        <v>0</v>
      </c>
      <c r="BG180" s="198">
        <f>IF(N180="zákl. přenesená",J180,0)</f>
        <v>0</v>
      </c>
      <c r="BH180" s="198">
        <f>IF(N180="sníž. přenesená",J180,0)</f>
        <v>0</v>
      </c>
      <c r="BI180" s="198">
        <f>IF(N180="nulová",J180,0)</f>
        <v>0</v>
      </c>
      <c r="BJ180" s="17" t="s">
        <v>85</v>
      </c>
      <c r="BK180" s="198">
        <f>ROUND(I180*H180,2)</f>
        <v>0</v>
      </c>
      <c r="BL180" s="17" t="s">
        <v>148</v>
      </c>
      <c r="BM180" s="197" t="s">
        <v>1506</v>
      </c>
    </row>
    <row r="181" spans="1:65" s="2" customFormat="1" ht="21.75" customHeight="1">
      <c r="A181" s="34"/>
      <c r="B181" s="35"/>
      <c r="C181" s="185" t="s">
        <v>299</v>
      </c>
      <c r="D181" s="185" t="s">
        <v>150</v>
      </c>
      <c r="E181" s="186" t="s">
        <v>236</v>
      </c>
      <c r="F181" s="187" t="s">
        <v>237</v>
      </c>
      <c r="G181" s="188" t="s">
        <v>233</v>
      </c>
      <c r="H181" s="189">
        <v>27.094000000000001</v>
      </c>
      <c r="I181" s="190"/>
      <c r="J181" s="191">
        <f>ROUND(I181*H181,2)</f>
        <v>0</v>
      </c>
      <c r="K181" s="192"/>
      <c r="L181" s="39"/>
      <c r="M181" s="193" t="s">
        <v>1</v>
      </c>
      <c r="N181" s="194" t="s">
        <v>42</v>
      </c>
      <c r="O181" s="71"/>
      <c r="P181" s="195">
        <f>O181*H181</f>
        <v>0</v>
      </c>
      <c r="Q181" s="195">
        <v>0</v>
      </c>
      <c r="R181" s="195">
        <f>Q181*H181</f>
        <v>0</v>
      </c>
      <c r="S181" s="195">
        <v>0</v>
      </c>
      <c r="T181" s="196">
        <f>S181*H181</f>
        <v>0</v>
      </c>
      <c r="U181" s="34"/>
      <c r="V181" s="34"/>
      <c r="W181" s="34"/>
      <c r="X181" s="34"/>
      <c r="Y181" s="34"/>
      <c r="Z181" s="34"/>
      <c r="AA181" s="34"/>
      <c r="AB181" s="34"/>
      <c r="AC181" s="34"/>
      <c r="AD181" s="34"/>
      <c r="AE181" s="34"/>
      <c r="AR181" s="197" t="s">
        <v>148</v>
      </c>
      <c r="AT181" s="197" t="s">
        <v>150</v>
      </c>
      <c r="AU181" s="197" t="s">
        <v>87</v>
      </c>
      <c r="AY181" s="17" t="s">
        <v>149</v>
      </c>
      <c r="BE181" s="198">
        <f>IF(N181="základní",J181,0)</f>
        <v>0</v>
      </c>
      <c r="BF181" s="198">
        <f>IF(N181="snížená",J181,0)</f>
        <v>0</v>
      </c>
      <c r="BG181" s="198">
        <f>IF(N181="zákl. přenesená",J181,0)</f>
        <v>0</v>
      </c>
      <c r="BH181" s="198">
        <f>IF(N181="sníž. přenesená",J181,0)</f>
        <v>0</v>
      </c>
      <c r="BI181" s="198">
        <f>IF(N181="nulová",J181,0)</f>
        <v>0</v>
      </c>
      <c r="BJ181" s="17" t="s">
        <v>85</v>
      </c>
      <c r="BK181" s="198">
        <f>ROUND(I181*H181,2)</f>
        <v>0</v>
      </c>
      <c r="BL181" s="17" t="s">
        <v>148</v>
      </c>
      <c r="BM181" s="197" t="s">
        <v>1507</v>
      </c>
    </row>
    <row r="182" spans="1:65" s="2" customFormat="1" ht="21.75" customHeight="1">
      <c r="A182" s="34"/>
      <c r="B182" s="35"/>
      <c r="C182" s="185" t="s">
        <v>304</v>
      </c>
      <c r="D182" s="185" t="s">
        <v>150</v>
      </c>
      <c r="E182" s="186" t="s">
        <v>239</v>
      </c>
      <c r="F182" s="187" t="s">
        <v>240</v>
      </c>
      <c r="G182" s="188" t="s">
        <v>233</v>
      </c>
      <c r="H182" s="189">
        <v>514.78599999999994</v>
      </c>
      <c r="I182" s="190"/>
      <c r="J182" s="191">
        <f>ROUND(I182*H182,2)</f>
        <v>0</v>
      </c>
      <c r="K182" s="192"/>
      <c r="L182" s="39"/>
      <c r="M182" s="193" t="s">
        <v>1</v>
      </c>
      <c r="N182" s="194" t="s">
        <v>42</v>
      </c>
      <c r="O182" s="71"/>
      <c r="P182" s="195">
        <f>O182*H182</f>
        <v>0</v>
      </c>
      <c r="Q182" s="195">
        <v>0</v>
      </c>
      <c r="R182" s="195">
        <f>Q182*H182</f>
        <v>0</v>
      </c>
      <c r="S182" s="195">
        <v>0</v>
      </c>
      <c r="T182" s="196">
        <f>S182*H182</f>
        <v>0</v>
      </c>
      <c r="U182" s="34"/>
      <c r="V182" s="34"/>
      <c r="W182" s="34"/>
      <c r="X182" s="34"/>
      <c r="Y182" s="34"/>
      <c r="Z182" s="34"/>
      <c r="AA182" s="34"/>
      <c r="AB182" s="34"/>
      <c r="AC182" s="34"/>
      <c r="AD182" s="34"/>
      <c r="AE182" s="34"/>
      <c r="AR182" s="197" t="s">
        <v>148</v>
      </c>
      <c r="AT182" s="197" t="s">
        <v>150</v>
      </c>
      <c r="AU182" s="197" t="s">
        <v>87</v>
      </c>
      <c r="AY182" s="17" t="s">
        <v>149</v>
      </c>
      <c r="BE182" s="198">
        <f>IF(N182="základní",J182,0)</f>
        <v>0</v>
      </c>
      <c r="BF182" s="198">
        <f>IF(N182="snížená",J182,0)</f>
        <v>0</v>
      </c>
      <c r="BG182" s="198">
        <f>IF(N182="zákl. přenesená",J182,0)</f>
        <v>0</v>
      </c>
      <c r="BH182" s="198">
        <f>IF(N182="sníž. přenesená",J182,0)</f>
        <v>0</v>
      </c>
      <c r="BI182" s="198">
        <f>IF(N182="nulová",J182,0)</f>
        <v>0</v>
      </c>
      <c r="BJ182" s="17" t="s">
        <v>85</v>
      </c>
      <c r="BK182" s="198">
        <f>ROUND(I182*H182,2)</f>
        <v>0</v>
      </c>
      <c r="BL182" s="17" t="s">
        <v>148</v>
      </c>
      <c r="BM182" s="197" t="s">
        <v>1508</v>
      </c>
    </row>
    <row r="183" spans="1:65" s="13" customFormat="1" ht="11.25">
      <c r="B183" s="206"/>
      <c r="C183" s="207"/>
      <c r="D183" s="199" t="s">
        <v>175</v>
      </c>
      <c r="E183" s="207"/>
      <c r="F183" s="209" t="s">
        <v>1509</v>
      </c>
      <c r="G183" s="207"/>
      <c r="H183" s="210">
        <v>514.78599999999994</v>
      </c>
      <c r="I183" s="211"/>
      <c r="J183" s="207"/>
      <c r="K183" s="207"/>
      <c r="L183" s="212"/>
      <c r="M183" s="213"/>
      <c r="N183" s="214"/>
      <c r="O183" s="214"/>
      <c r="P183" s="214"/>
      <c r="Q183" s="214"/>
      <c r="R183" s="214"/>
      <c r="S183" s="214"/>
      <c r="T183" s="215"/>
      <c r="AT183" s="216" t="s">
        <v>175</v>
      </c>
      <c r="AU183" s="216" t="s">
        <v>87</v>
      </c>
      <c r="AV183" s="13" t="s">
        <v>87</v>
      </c>
      <c r="AW183" s="13" t="s">
        <v>4</v>
      </c>
      <c r="AX183" s="13" t="s">
        <v>85</v>
      </c>
      <c r="AY183" s="216" t="s">
        <v>149</v>
      </c>
    </row>
    <row r="184" spans="1:65" s="2" customFormat="1" ht="44.25" customHeight="1">
      <c r="A184" s="34"/>
      <c r="B184" s="35"/>
      <c r="C184" s="185" t="s">
        <v>310</v>
      </c>
      <c r="D184" s="185" t="s">
        <v>150</v>
      </c>
      <c r="E184" s="186" t="s">
        <v>792</v>
      </c>
      <c r="F184" s="187" t="s">
        <v>793</v>
      </c>
      <c r="G184" s="188" t="s">
        <v>233</v>
      </c>
      <c r="H184" s="189">
        <v>10.195</v>
      </c>
      <c r="I184" s="190"/>
      <c r="J184" s="191">
        <f>ROUND(I184*H184,2)</f>
        <v>0</v>
      </c>
      <c r="K184" s="192"/>
      <c r="L184" s="39"/>
      <c r="M184" s="193" t="s">
        <v>1</v>
      </c>
      <c r="N184" s="194" t="s">
        <v>42</v>
      </c>
      <c r="O184" s="71"/>
      <c r="P184" s="195">
        <f>O184*H184</f>
        <v>0</v>
      </c>
      <c r="Q184" s="195">
        <v>0</v>
      </c>
      <c r="R184" s="195">
        <f>Q184*H184</f>
        <v>0</v>
      </c>
      <c r="S184" s="195">
        <v>0</v>
      </c>
      <c r="T184" s="196">
        <f>S184*H184</f>
        <v>0</v>
      </c>
      <c r="U184" s="34"/>
      <c r="V184" s="34"/>
      <c r="W184" s="34"/>
      <c r="X184" s="34"/>
      <c r="Y184" s="34"/>
      <c r="Z184" s="34"/>
      <c r="AA184" s="34"/>
      <c r="AB184" s="34"/>
      <c r="AC184" s="34"/>
      <c r="AD184" s="34"/>
      <c r="AE184" s="34"/>
      <c r="AR184" s="197" t="s">
        <v>148</v>
      </c>
      <c r="AT184" s="197" t="s">
        <v>150</v>
      </c>
      <c r="AU184" s="197" t="s">
        <v>87</v>
      </c>
      <c r="AY184" s="17" t="s">
        <v>149</v>
      </c>
      <c r="BE184" s="198">
        <f>IF(N184="základní",J184,0)</f>
        <v>0</v>
      </c>
      <c r="BF184" s="198">
        <f>IF(N184="snížená",J184,0)</f>
        <v>0</v>
      </c>
      <c r="BG184" s="198">
        <f>IF(N184="zákl. přenesená",J184,0)</f>
        <v>0</v>
      </c>
      <c r="BH184" s="198">
        <f>IF(N184="sníž. přenesená",J184,0)</f>
        <v>0</v>
      </c>
      <c r="BI184" s="198">
        <f>IF(N184="nulová",J184,0)</f>
        <v>0</v>
      </c>
      <c r="BJ184" s="17" t="s">
        <v>85</v>
      </c>
      <c r="BK184" s="198">
        <f>ROUND(I184*H184,2)</f>
        <v>0</v>
      </c>
      <c r="BL184" s="17" t="s">
        <v>148</v>
      </c>
      <c r="BM184" s="197" t="s">
        <v>1510</v>
      </c>
    </row>
    <row r="185" spans="1:65" s="2" customFormat="1" ht="33" customHeight="1">
      <c r="A185" s="34"/>
      <c r="B185" s="35"/>
      <c r="C185" s="185" t="s">
        <v>315</v>
      </c>
      <c r="D185" s="185" t="s">
        <v>150</v>
      </c>
      <c r="E185" s="186" t="s">
        <v>1511</v>
      </c>
      <c r="F185" s="187" t="s">
        <v>1512</v>
      </c>
      <c r="G185" s="188" t="s">
        <v>233</v>
      </c>
      <c r="H185" s="189">
        <v>0.32800000000000001</v>
      </c>
      <c r="I185" s="190"/>
      <c r="J185" s="191">
        <f>ROUND(I185*H185,2)</f>
        <v>0</v>
      </c>
      <c r="K185" s="192"/>
      <c r="L185" s="39"/>
      <c r="M185" s="193" t="s">
        <v>1</v>
      </c>
      <c r="N185" s="194" t="s">
        <v>42</v>
      </c>
      <c r="O185" s="71"/>
      <c r="P185" s="195">
        <f>O185*H185</f>
        <v>0</v>
      </c>
      <c r="Q185" s="195">
        <v>0</v>
      </c>
      <c r="R185" s="195">
        <f>Q185*H185</f>
        <v>0</v>
      </c>
      <c r="S185" s="195">
        <v>0</v>
      </c>
      <c r="T185" s="196">
        <f>S185*H185</f>
        <v>0</v>
      </c>
      <c r="U185" s="34"/>
      <c r="V185" s="34"/>
      <c r="W185" s="34"/>
      <c r="X185" s="34"/>
      <c r="Y185" s="34"/>
      <c r="Z185" s="34"/>
      <c r="AA185" s="34"/>
      <c r="AB185" s="34"/>
      <c r="AC185" s="34"/>
      <c r="AD185" s="34"/>
      <c r="AE185" s="34"/>
      <c r="AR185" s="197" t="s">
        <v>148</v>
      </c>
      <c r="AT185" s="197" t="s">
        <v>150</v>
      </c>
      <c r="AU185" s="197" t="s">
        <v>87</v>
      </c>
      <c r="AY185" s="17" t="s">
        <v>149</v>
      </c>
      <c r="BE185" s="198">
        <f>IF(N185="základní",J185,0)</f>
        <v>0</v>
      </c>
      <c r="BF185" s="198">
        <f>IF(N185="snížená",J185,0)</f>
        <v>0</v>
      </c>
      <c r="BG185" s="198">
        <f>IF(N185="zákl. přenesená",J185,0)</f>
        <v>0</v>
      </c>
      <c r="BH185" s="198">
        <f>IF(N185="sníž. přenesená",J185,0)</f>
        <v>0</v>
      </c>
      <c r="BI185" s="198">
        <f>IF(N185="nulová",J185,0)</f>
        <v>0</v>
      </c>
      <c r="BJ185" s="17" t="s">
        <v>85</v>
      </c>
      <c r="BK185" s="198">
        <f>ROUND(I185*H185,2)</f>
        <v>0</v>
      </c>
      <c r="BL185" s="17" t="s">
        <v>148</v>
      </c>
      <c r="BM185" s="197" t="s">
        <v>1513</v>
      </c>
    </row>
    <row r="186" spans="1:65" s="2" customFormat="1" ht="21.75" customHeight="1">
      <c r="A186" s="34"/>
      <c r="B186" s="35"/>
      <c r="C186" s="185" t="s">
        <v>321</v>
      </c>
      <c r="D186" s="185" t="s">
        <v>150</v>
      </c>
      <c r="E186" s="186" t="s">
        <v>1167</v>
      </c>
      <c r="F186" s="187" t="s">
        <v>1514</v>
      </c>
      <c r="G186" s="188" t="s">
        <v>233</v>
      </c>
      <c r="H186" s="189">
        <v>12.974</v>
      </c>
      <c r="I186" s="190"/>
      <c r="J186" s="191">
        <f>ROUND(I186*H186,2)</f>
        <v>0</v>
      </c>
      <c r="K186" s="192"/>
      <c r="L186" s="39"/>
      <c r="M186" s="193" t="s">
        <v>1</v>
      </c>
      <c r="N186" s="194" t="s">
        <v>42</v>
      </c>
      <c r="O186" s="71"/>
      <c r="P186" s="195">
        <f>O186*H186</f>
        <v>0</v>
      </c>
      <c r="Q186" s="195">
        <v>0</v>
      </c>
      <c r="R186" s="195">
        <f>Q186*H186</f>
        <v>0</v>
      </c>
      <c r="S186" s="195">
        <v>0</v>
      </c>
      <c r="T186" s="196">
        <f>S186*H186</f>
        <v>0</v>
      </c>
      <c r="U186" s="34"/>
      <c r="V186" s="34"/>
      <c r="W186" s="34"/>
      <c r="X186" s="34"/>
      <c r="Y186" s="34"/>
      <c r="Z186" s="34"/>
      <c r="AA186" s="34"/>
      <c r="AB186" s="34"/>
      <c r="AC186" s="34"/>
      <c r="AD186" s="34"/>
      <c r="AE186" s="34"/>
      <c r="AR186" s="197" t="s">
        <v>148</v>
      </c>
      <c r="AT186" s="197" t="s">
        <v>150</v>
      </c>
      <c r="AU186" s="197" t="s">
        <v>87</v>
      </c>
      <c r="AY186" s="17" t="s">
        <v>149</v>
      </c>
      <c r="BE186" s="198">
        <f>IF(N186="základní",J186,0)</f>
        <v>0</v>
      </c>
      <c r="BF186" s="198">
        <f>IF(N186="snížená",J186,0)</f>
        <v>0</v>
      </c>
      <c r="BG186" s="198">
        <f>IF(N186="zákl. přenesená",J186,0)</f>
        <v>0</v>
      </c>
      <c r="BH186" s="198">
        <f>IF(N186="sníž. přenesená",J186,0)</f>
        <v>0</v>
      </c>
      <c r="BI186" s="198">
        <f>IF(N186="nulová",J186,0)</f>
        <v>0</v>
      </c>
      <c r="BJ186" s="17" t="s">
        <v>85</v>
      </c>
      <c r="BK186" s="198">
        <f>ROUND(I186*H186,2)</f>
        <v>0</v>
      </c>
      <c r="BL186" s="17" t="s">
        <v>148</v>
      </c>
      <c r="BM186" s="197" t="s">
        <v>1515</v>
      </c>
    </row>
    <row r="187" spans="1:65" s="2" customFormat="1" ht="33" customHeight="1">
      <c r="A187" s="34"/>
      <c r="B187" s="35"/>
      <c r="C187" s="185" t="s">
        <v>285</v>
      </c>
      <c r="D187" s="185" t="s">
        <v>150</v>
      </c>
      <c r="E187" s="186" t="s">
        <v>1376</v>
      </c>
      <c r="F187" s="187" t="s">
        <v>1377</v>
      </c>
      <c r="G187" s="188" t="s">
        <v>233</v>
      </c>
      <c r="H187" s="189">
        <v>3.597</v>
      </c>
      <c r="I187" s="190"/>
      <c r="J187" s="191">
        <f>ROUND(I187*H187,2)</f>
        <v>0</v>
      </c>
      <c r="K187" s="192"/>
      <c r="L187" s="39"/>
      <c r="M187" s="193" t="s">
        <v>1</v>
      </c>
      <c r="N187" s="194" t="s">
        <v>42</v>
      </c>
      <c r="O187" s="71"/>
      <c r="P187" s="195">
        <f>O187*H187</f>
        <v>0</v>
      </c>
      <c r="Q187" s="195">
        <v>0</v>
      </c>
      <c r="R187" s="195">
        <f>Q187*H187</f>
        <v>0</v>
      </c>
      <c r="S187" s="195">
        <v>0</v>
      </c>
      <c r="T187" s="196">
        <f>S187*H187</f>
        <v>0</v>
      </c>
      <c r="U187" s="34"/>
      <c r="V187" s="34"/>
      <c r="W187" s="34"/>
      <c r="X187" s="34"/>
      <c r="Y187" s="34"/>
      <c r="Z187" s="34"/>
      <c r="AA187" s="34"/>
      <c r="AB187" s="34"/>
      <c r="AC187" s="34"/>
      <c r="AD187" s="34"/>
      <c r="AE187" s="34"/>
      <c r="AR187" s="197" t="s">
        <v>148</v>
      </c>
      <c r="AT187" s="197" t="s">
        <v>150</v>
      </c>
      <c r="AU187" s="197" t="s">
        <v>87</v>
      </c>
      <c r="AY187" s="17" t="s">
        <v>149</v>
      </c>
      <c r="BE187" s="198">
        <f>IF(N187="základní",J187,0)</f>
        <v>0</v>
      </c>
      <c r="BF187" s="198">
        <f>IF(N187="snížená",J187,0)</f>
        <v>0</v>
      </c>
      <c r="BG187" s="198">
        <f>IF(N187="zákl. přenesená",J187,0)</f>
        <v>0</v>
      </c>
      <c r="BH187" s="198">
        <f>IF(N187="sníž. přenesená",J187,0)</f>
        <v>0</v>
      </c>
      <c r="BI187" s="198">
        <f>IF(N187="nulová",J187,0)</f>
        <v>0</v>
      </c>
      <c r="BJ187" s="17" t="s">
        <v>85</v>
      </c>
      <c r="BK187" s="198">
        <f>ROUND(I187*H187,2)</f>
        <v>0</v>
      </c>
      <c r="BL187" s="17" t="s">
        <v>148</v>
      </c>
      <c r="BM187" s="197" t="s">
        <v>1516</v>
      </c>
    </row>
    <row r="188" spans="1:65" s="13" customFormat="1" ht="11.25">
      <c r="B188" s="206"/>
      <c r="C188" s="207"/>
      <c r="D188" s="199" t="s">
        <v>175</v>
      </c>
      <c r="E188" s="208" t="s">
        <v>1</v>
      </c>
      <c r="F188" s="209" t="s">
        <v>1517</v>
      </c>
      <c r="G188" s="207"/>
      <c r="H188" s="210">
        <v>3.597</v>
      </c>
      <c r="I188" s="211"/>
      <c r="J188" s="207"/>
      <c r="K188" s="207"/>
      <c r="L188" s="212"/>
      <c r="M188" s="213"/>
      <c r="N188" s="214"/>
      <c r="O188" s="214"/>
      <c r="P188" s="214"/>
      <c r="Q188" s="214"/>
      <c r="R188" s="214"/>
      <c r="S188" s="214"/>
      <c r="T188" s="215"/>
      <c r="AT188" s="216" t="s">
        <v>175</v>
      </c>
      <c r="AU188" s="216" t="s">
        <v>87</v>
      </c>
      <c r="AV188" s="13" t="s">
        <v>87</v>
      </c>
      <c r="AW188" s="13" t="s">
        <v>34</v>
      </c>
      <c r="AX188" s="13" t="s">
        <v>85</v>
      </c>
      <c r="AY188" s="216" t="s">
        <v>149</v>
      </c>
    </row>
    <row r="189" spans="1:65" s="12" customFormat="1" ht="22.9" customHeight="1">
      <c r="B189" s="171"/>
      <c r="C189" s="172"/>
      <c r="D189" s="173" t="s">
        <v>76</v>
      </c>
      <c r="E189" s="204" t="s">
        <v>268</v>
      </c>
      <c r="F189" s="204" t="s">
        <v>269</v>
      </c>
      <c r="G189" s="172"/>
      <c r="H189" s="172"/>
      <c r="I189" s="175"/>
      <c r="J189" s="205">
        <f>BK189</f>
        <v>0</v>
      </c>
      <c r="K189" s="172"/>
      <c r="L189" s="177"/>
      <c r="M189" s="178"/>
      <c r="N189" s="179"/>
      <c r="O189" s="179"/>
      <c r="P189" s="180">
        <f>P190</f>
        <v>0</v>
      </c>
      <c r="Q189" s="179"/>
      <c r="R189" s="180">
        <f>R190</f>
        <v>0</v>
      </c>
      <c r="S189" s="179"/>
      <c r="T189" s="181">
        <f>T190</f>
        <v>0</v>
      </c>
      <c r="AR189" s="182" t="s">
        <v>85</v>
      </c>
      <c r="AT189" s="183" t="s">
        <v>76</v>
      </c>
      <c r="AU189" s="183" t="s">
        <v>85</v>
      </c>
      <c r="AY189" s="182" t="s">
        <v>149</v>
      </c>
      <c r="BK189" s="184">
        <f>BK190</f>
        <v>0</v>
      </c>
    </row>
    <row r="190" spans="1:65" s="2" customFormat="1" ht="16.5" customHeight="1">
      <c r="A190" s="34"/>
      <c r="B190" s="35"/>
      <c r="C190" s="185" t="s">
        <v>331</v>
      </c>
      <c r="D190" s="185" t="s">
        <v>150</v>
      </c>
      <c r="E190" s="186" t="s">
        <v>1518</v>
      </c>
      <c r="F190" s="187" t="s">
        <v>1519</v>
      </c>
      <c r="G190" s="188" t="s">
        <v>233</v>
      </c>
      <c r="H190" s="189">
        <v>28.628</v>
      </c>
      <c r="I190" s="190"/>
      <c r="J190" s="191">
        <f>ROUND(I190*H190,2)</f>
        <v>0</v>
      </c>
      <c r="K190" s="192"/>
      <c r="L190" s="39"/>
      <c r="M190" s="193" t="s">
        <v>1</v>
      </c>
      <c r="N190" s="194" t="s">
        <v>42</v>
      </c>
      <c r="O190" s="71"/>
      <c r="P190" s="195">
        <f>O190*H190</f>
        <v>0</v>
      </c>
      <c r="Q190" s="195">
        <v>0</v>
      </c>
      <c r="R190" s="195">
        <f>Q190*H190</f>
        <v>0</v>
      </c>
      <c r="S190" s="195">
        <v>0</v>
      </c>
      <c r="T190" s="196">
        <f>S190*H190</f>
        <v>0</v>
      </c>
      <c r="U190" s="34"/>
      <c r="V190" s="34"/>
      <c r="W190" s="34"/>
      <c r="X190" s="34"/>
      <c r="Y190" s="34"/>
      <c r="Z190" s="34"/>
      <c r="AA190" s="34"/>
      <c r="AB190" s="34"/>
      <c r="AC190" s="34"/>
      <c r="AD190" s="34"/>
      <c r="AE190" s="34"/>
      <c r="AR190" s="197" t="s">
        <v>148</v>
      </c>
      <c r="AT190" s="197" t="s">
        <v>150</v>
      </c>
      <c r="AU190" s="197" t="s">
        <v>87</v>
      </c>
      <c r="AY190" s="17" t="s">
        <v>149</v>
      </c>
      <c r="BE190" s="198">
        <f>IF(N190="základní",J190,0)</f>
        <v>0</v>
      </c>
      <c r="BF190" s="198">
        <f>IF(N190="snížená",J190,0)</f>
        <v>0</v>
      </c>
      <c r="BG190" s="198">
        <f>IF(N190="zákl. přenesená",J190,0)</f>
        <v>0</v>
      </c>
      <c r="BH190" s="198">
        <f>IF(N190="sníž. přenesená",J190,0)</f>
        <v>0</v>
      </c>
      <c r="BI190" s="198">
        <f>IF(N190="nulová",J190,0)</f>
        <v>0</v>
      </c>
      <c r="BJ190" s="17" t="s">
        <v>85</v>
      </c>
      <c r="BK190" s="198">
        <f>ROUND(I190*H190,2)</f>
        <v>0</v>
      </c>
      <c r="BL190" s="17" t="s">
        <v>148</v>
      </c>
      <c r="BM190" s="197" t="s">
        <v>1520</v>
      </c>
    </row>
    <row r="191" spans="1:65" s="12" customFormat="1" ht="25.9" customHeight="1">
      <c r="B191" s="171"/>
      <c r="C191" s="172"/>
      <c r="D191" s="173" t="s">
        <v>76</v>
      </c>
      <c r="E191" s="174" t="s">
        <v>274</v>
      </c>
      <c r="F191" s="174" t="s">
        <v>275</v>
      </c>
      <c r="G191" s="172"/>
      <c r="H191" s="172"/>
      <c r="I191" s="175"/>
      <c r="J191" s="176">
        <f>BK191</f>
        <v>0</v>
      </c>
      <c r="K191" s="172"/>
      <c r="L191" s="177"/>
      <c r="M191" s="178"/>
      <c r="N191" s="179"/>
      <c r="O191" s="179"/>
      <c r="P191" s="180">
        <f>P192+P198+P215+P220+P225+P234+P238+P243+P251</f>
        <v>0</v>
      </c>
      <c r="Q191" s="179"/>
      <c r="R191" s="180">
        <f>R192+R198+R215+R220+R225+R234+R238+R243+R251</f>
        <v>2.2183618600000004</v>
      </c>
      <c r="S191" s="179"/>
      <c r="T191" s="181">
        <f>T192+T198+T215+T220+T225+T234+T238+T243+T251</f>
        <v>0.19295250000000003</v>
      </c>
      <c r="AR191" s="182" t="s">
        <v>85</v>
      </c>
      <c r="AT191" s="183" t="s">
        <v>76</v>
      </c>
      <c r="AU191" s="183" t="s">
        <v>77</v>
      </c>
      <c r="AY191" s="182" t="s">
        <v>149</v>
      </c>
      <c r="BK191" s="184">
        <f>BK192+BK198+BK215+BK220+BK225+BK234+BK238+BK243+BK251</f>
        <v>0</v>
      </c>
    </row>
    <row r="192" spans="1:65" s="12" customFormat="1" ht="22.9" customHeight="1">
      <c r="B192" s="171"/>
      <c r="C192" s="172"/>
      <c r="D192" s="173" t="s">
        <v>76</v>
      </c>
      <c r="E192" s="204" t="s">
        <v>1092</v>
      </c>
      <c r="F192" s="204" t="s">
        <v>1093</v>
      </c>
      <c r="G192" s="172"/>
      <c r="H192" s="172"/>
      <c r="I192" s="175"/>
      <c r="J192" s="205">
        <f>BK192</f>
        <v>0</v>
      </c>
      <c r="K192" s="172"/>
      <c r="L192" s="177"/>
      <c r="M192" s="178"/>
      <c r="N192" s="179"/>
      <c r="O192" s="179"/>
      <c r="P192" s="180">
        <f>SUM(P193:P197)</f>
        <v>0</v>
      </c>
      <c r="Q192" s="179"/>
      <c r="R192" s="180">
        <f>SUM(R193:R197)</f>
        <v>0</v>
      </c>
      <c r="S192" s="179"/>
      <c r="T192" s="181">
        <f>SUM(T193:T197)</f>
        <v>0</v>
      </c>
      <c r="AR192" s="182" t="s">
        <v>85</v>
      </c>
      <c r="AT192" s="183" t="s">
        <v>76</v>
      </c>
      <c r="AU192" s="183" t="s">
        <v>85</v>
      </c>
      <c r="AY192" s="182" t="s">
        <v>149</v>
      </c>
      <c r="BK192" s="184">
        <f>SUM(BK193:BK197)</f>
        <v>0</v>
      </c>
    </row>
    <row r="193" spans="1:65" s="2" customFormat="1" ht="21.75" customHeight="1">
      <c r="A193" s="34"/>
      <c r="B193" s="35"/>
      <c r="C193" s="185" t="s">
        <v>336</v>
      </c>
      <c r="D193" s="185" t="s">
        <v>150</v>
      </c>
      <c r="E193" s="186" t="s">
        <v>1521</v>
      </c>
      <c r="F193" s="187" t="s">
        <v>1522</v>
      </c>
      <c r="G193" s="188" t="s">
        <v>184</v>
      </c>
      <c r="H193" s="189">
        <v>4</v>
      </c>
      <c r="I193" s="190"/>
      <c r="J193" s="191">
        <f>ROUND(I193*H193,2)</f>
        <v>0</v>
      </c>
      <c r="K193" s="192"/>
      <c r="L193" s="39"/>
      <c r="M193" s="193" t="s">
        <v>1</v>
      </c>
      <c r="N193" s="194" t="s">
        <v>42</v>
      </c>
      <c r="O193" s="71"/>
      <c r="P193" s="195">
        <f>O193*H193</f>
        <v>0</v>
      </c>
      <c r="Q193" s="195">
        <v>0</v>
      </c>
      <c r="R193" s="195">
        <f>Q193*H193</f>
        <v>0</v>
      </c>
      <c r="S193" s="195">
        <v>0</v>
      </c>
      <c r="T193" s="196">
        <f>S193*H193</f>
        <v>0</v>
      </c>
      <c r="U193" s="34"/>
      <c r="V193" s="34"/>
      <c r="W193" s="34"/>
      <c r="X193" s="34"/>
      <c r="Y193" s="34"/>
      <c r="Z193" s="34"/>
      <c r="AA193" s="34"/>
      <c r="AB193" s="34"/>
      <c r="AC193" s="34"/>
      <c r="AD193" s="34"/>
      <c r="AE193" s="34"/>
      <c r="AR193" s="197" t="s">
        <v>148</v>
      </c>
      <c r="AT193" s="197" t="s">
        <v>150</v>
      </c>
      <c r="AU193" s="197" t="s">
        <v>87</v>
      </c>
      <c r="AY193" s="17" t="s">
        <v>149</v>
      </c>
      <c r="BE193" s="198">
        <f>IF(N193="základní",J193,0)</f>
        <v>0</v>
      </c>
      <c r="BF193" s="198">
        <f>IF(N193="snížená",J193,0)</f>
        <v>0</v>
      </c>
      <c r="BG193" s="198">
        <f>IF(N193="zákl. přenesená",J193,0)</f>
        <v>0</v>
      </c>
      <c r="BH193" s="198">
        <f>IF(N193="sníž. přenesená",J193,0)</f>
        <v>0</v>
      </c>
      <c r="BI193" s="198">
        <f>IF(N193="nulová",J193,0)</f>
        <v>0</v>
      </c>
      <c r="BJ193" s="17" t="s">
        <v>85</v>
      </c>
      <c r="BK193" s="198">
        <f>ROUND(I193*H193,2)</f>
        <v>0</v>
      </c>
      <c r="BL193" s="17" t="s">
        <v>148</v>
      </c>
      <c r="BM193" s="197" t="s">
        <v>1523</v>
      </c>
    </row>
    <row r="194" spans="1:65" s="2" customFormat="1" ht="117">
      <c r="A194" s="34"/>
      <c r="B194" s="35"/>
      <c r="C194" s="36"/>
      <c r="D194" s="199" t="s">
        <v>154</v>
      </c>
      <c r="E194" s="36"/>
      <c r="F194" s="200" t="s">
        <v>1524</v>
      </c>
      <c r="G194" s="36"/>
      <c r="H194" s="36"/>
      <c r="I194" s="201"/>
      <c r="J194" s="36"/>
      <c r="K194" s="36"/>
      <c r="L194" s="39"/>
      <c r="M194" s="202"/>
      <c r="N194" s="203"/>
      <c r="O194" s="71"/>
      <c r="P194" s="71"/>
      <c r="Q194" s="71"/>
      <c r="R194" s="71"/>
      <c r="S194" s="71"/>
      <c r="T194" s="72"/>
      <c r="U194" s="34"/>
      <c r="V194" s="34"/>
      <c r="W194" s="34"/>
      <c r="X194" s="34"/>
      <c r="Y194" s="34"/>
      <c r="Z194" s="34"/>
      <c r="AA194" s="34"/>
      <c r="AB194" s="34"/>
      <c r="AC194" s="34"/>
      <c r="AD194" s="34"/>
      <c r="AE194" s="34"/>
      <c r="AT194" s="17" t="s">
        <v>154</v>
      </c>
      <c r="AU194" s="17" t="s">
        <v>87</v>
      </c>
    </row>
    <row r="195" spans="1:65" s="2" customFormat="1" ht="21.75" customHeight="1">
      <c r="A195" s="34"/>
      <c r="B195" s="35"/>
      <c r="C195" s="185" t="s">
        <v>340</v>
      </c>
      <c r="D195" s="185" t="s">
        <v>150</v>
      </c>
      <c r="E195" s="186" t="s">
        <v>1100</v>
      </c>
      <c r="F195" s="187" t="s">
        <v>1525</v>
      </c>
      <c r="G195" s="188" t="s">
        <v>184</v>
      </c>
      <c r="H195" s="189">
        <v>1</v>
      </c>
      <c r="I195" s="190"/>
      <c r="J195" s="191">
        <f>ROUND(I195*H195,2)</f>
        <v>0</v>
      </c>
      <c r="K195" s="192"/>
      <c r="L195" s="39"/>
      <c r="M195" s="193" t="s">
        <v>1</v>
      </c>
      <c r="N195" s="194" t="s">
        <v>42</v>
      </c>
      <c r="O195" s="71"/>
      <c r="P195" s="195">
        <f>O195*H195</f>
        <v>0</v>
      </c>
      <c r="Q195" s="195">
        <v>0</v>
      </c>
      <c r="R195" s="195">
        <f>Q195*H195</f>
        <v>0</v>
      </c>
      <c r="S195" s="195">
        <v>0</v>
      </c>
      <c r="T195" s="196">
        <f>S195*H195</f>
        <v>0</v>
      </c>
      <c r="U195" s="34"/>
      <c r="V195" s="34"/>
      <c r="W195" s="34"/>
      <c r="X195" s="34"/>
      <c r="Y195" s="34"/>
      <c r="Z195" s="34"/>
      <c r="AA195" s="34"/>
      <c r="AB195" s="34"/>
      <c r="AC195" s="34"/>
      <c r="AD195" s="34"/>
      <c r="AE195" s="34"/>
      <c r="AR195" s="197" t="s">
        <v>148</v>
      </c>
      <c r="AT195" s="197" t="s">
        <v>150</v>
      </c>
      <c r="AU195" s="197" t="s">
        <v>87</v>
      </c>
      <c r="AY195" s="17" t="s">
        <v>149</v>
      </c>
      <c r="BE195" s="198">
        <f>IF(N195="základní",J195,0)</f>
        <v>0</v>
      </c>
      <c r="BF195" s="198">
        <f>IF(N195="snížená",J195,0)</f>
        <v>0</v>
      </c>
      <c r="BG195" s="198">
        <f>IF(N195="zákl. přenesená",J195,0)</f>
        <v>0</v>
      </c>
      <c r="BH195" s="198">
        <f>IF(N195="sníž. přenesená",J195,0)</f>
        <v>0</v>
      </c>
      <c r="BI195" s="198">
        <f>IF(N195="nulová",J195,0)</f>
        <v>0</v>
      </c>
      <c r="BJ195" s="17" t="s">
        <v>85</v>
      </c>
      <c r="BK195" s="198">
        <f>ROUND(I195*H195,2)</f>
        <v>0</v>
      </c>
      <c r="BL195" s="17" t="s">
        <v>148</v>
      </c>
      <c r="BM195" s="197" t="s">
        <v>1526</v>
      </c>
    </row>
    <row r="196" spans="1:65" s="2" customFormat="1" ht="117">
      <c r="A196" s="34"/>
      <c r="B196" s="35"/>
      <c r="C196" s="36"/>
      <c r="D196" s="199" t="s">
        <v>154</v>
      </c>
      <c r="E196" s="36"/>
      <c r="F196" s="200" t="s">
        <v>1527</v>
      </c>
      <c r="G196" s="36"/>
      <c r="H196" s="36"/>
      <c r="I196" s="201"/>
      <c r="J196" s="36"/>
      <c r="K196" s="36"/>
      <c r="L196" s="39"/>
      <c r="M196" s="202"/>
      <c r="N196" s="203"/>
      <c r="O196" s="71"/>
      <c r="P196" s="71"/>
      <c r="Q196" s="71"/>
      <c r="R196" s="71"/>
      <c r="S196" s="71"/>
      <c r="T196" s="72"/>
      <c r="U196" s="34"/>
      <c r="V196" s="34"/>
      <c r="W196" s="34"/>
      <c r="X196" s="34"/>
      <c r="Y196" s="34"/>
      <c r="Z196" s="34"/>
      <c r="AA196" s="34"/>
      <c r="AB196" s="34"/>
      <c r="AC196" s="34"/>
      <c r="AD196" s="34"/>
      <c r="AE196" s="34"/>
      <c r="AT196" s="17" t="s">
        <v>154</v>
      </c>
      <c r="AU196" s="17" t="s">
        <v>87</v>
      </c>
    </row>
    <row r="197" spans="1:65" s="2" customFormat="1" ht="16.5" customHeight="1">
      <c r="A197" s="34"/>
      <c r="B197" s="35"/>
      <c r="C197" s="185" t="s">
        <v>346</v>
      </c>
      <c r="D197" s="185" t="s">
        <v>150</v>
      </c>
      <c r="E197" s="186" t="s">
        <v>1105</v>
      </c>
      <c r="F197" s="187" t="s">
        <v>1528</v>
      </c>
      <c r="G197" s="188" t="s">
        <v>192</v>
      </c>
      <c r="H197" s="189">
        <v>1</v>
      </c>
      <c r="I197" s="190"/>
      <c r="J197" s="191">
        <f>ROUND(I197*H197,2)</f>
        <v>0</v>
      </c>
      <c r="K197" s="192"/>
      <c r="L197" s="39"/>
      <c r="M197" s="193" t="s">
        <v>1</v>
      </c>
      <c r="N197" s="194" t="s">
        <v>42</v>
      </c>
      <c r="O197" s="71"/>
      <c r="P197" s="195">
        <f>O197*H197</f>
        <v>0</v>
      </c>
      <c r="Q197" s="195">
        <v>0</v>
      </c>
      <c r="R197" s="195">
        <f>Q197*H197</f>
        <v>0</v>
      </c>
      <c r="S197" s="195">
        <v>0</v>
      </c>
      <c r="T197" s="196">
        <f>S197*H197</f>
        <v>0</v>
      </c>
      <c r="U197" s="34"/>
      <c r="V197" s="34"/>
      <c r="W197" s="34"/>
      <c r="X197" s="34"/>
      <c r="Y197" s="34"/>
      <c r="Z197" s="34"/>
      <c r="AA197" s="34"/>
      <c r="AB197" s="34"/>
      <c r="AC197" s="34"/>
      <c r="AD197" s="34"/>
      <c r="AE197" s="34"/>
      <c r="AR197" s="197" t="s">
        <v>148</v>
      </c>
      <c r="AT197" s="197" t="s">
        <v>150</v>
      </c>
      <c r="AU197" s="197" t="s">
        <v>87</v>
      </c>
      <c r="AY197" s="17" t="s">
        <v>149</v>
      </c>
      <c r="BE197" s="198">
        <f>IF(N197="základní",J197,0)</f>
        <v>0</v>
      </c>
      <c r="BF197" s="198">
        <f>IF(N197="snížená",J197,0)</f>
        <v>0</v>
      </c>
      <c r="BG197" s="198">
        <f>IF(N197="zákl. přenesená",J197,0)</f>
        <v>0</v>
      </c>
      <c r="BH197" s="198">
        <f>IF(N197="sníž. přenesená",J197,0)</f>
        <v>0</v>
      </c>
      <c r="BI197" s="198">
        <f>IF(N197="nulová",J197,0)</f>
        <v>0</v>
      </c>
      <c r="BJ197" s="17" t="s">
        <v>85</v>
      </c>
      <c r="BK197" s="198">
        <f>ROUND(I197*H197,2)</f>
        <v>0</v>
      </c>
      <c r="BL197" s="17" t="s">
        <v>148</v>
      </c>
      <c r="BM197" s="197" t="s">
        <v>1529</v>
      </c>
    </row>
    <row r="198" spans="1:65" s="12" customFormat="1" ht="22.9" customHeight="1">
      <c r="B198" s="171"/>
      <c r="C198" s="172"/>
      <c r="D198" s="173" t="s">
        <v>76</v>
      </c>
      <c r="E198" s="204" t="s">
        <v>1380</v>
      </c>
      <c r="F198" s="204" t="s">
        <v>1381</v>
      </c>
      <c r="G198" s="172"/>
      <c r="H198" s="172"/>
      <c r="I198" s="175"/>
      <c r="J198" s="205">
        <f>BK198</f>
        <v>0</v>
      </c>
      <c r="K198" s="172"/>
      <c r="L198" s="177"/>
      <c r="M198" s="178"/>
      <c r="N198" s="179"/>
      <c r="O198" s="179"/>
      <c r="P198" s="180">
        <f>SUM(P199:P214)</f>
        <v>0</v>
      </c>
      <c r="Q198" s="179"/>
      <c r="R198" s="180">
        <f>SUM(R199:R214)</f>
        <v>0.18547136000000003</v>
      </c>
      <c r="S198" s="179"/>
      <c r="T198" s="181">
        <f>SUM(T199:T214)</f>
        <v>0</v>
      </c>
      <c r="AR198" s="182" t="s">
        <v>87</v>
      </c>
      <c r="AT198" s="183" t="s">
        <v>76</v>
      </c>
      <c r="AU198" s="183" t="s">
        <v>85</v>
      </c>
      <c r="AY198" s="182" t="s">
        <v>149</v>
      </c>
      <c r="BK198" s="184">
        <f>SUM(BK199:BK214)</f>
        <v>0</v>
      </c>
    </row>
    <row r="199" spans="1:65" s="2" customFormat="1" ht="21.75" customHeight="1">
      <c r="A199" s="34"/>
      <c r="B199" s="35"/>
      <c r="C199" s="185" t="s">
        <v>351</v>
      </c>
      <c r="D199" s="185" t="s">
        <v>150</v>
      </c>
      <c r="E199" s="186" t="s">
        <v>1530</v>
      </c>
      <c r="F199" s="187" t="s">
        <v>1531</v>
      </c>
      <c r="G199" s="188" t="s">
        <v>225</v>
      </c>
      <c r="H199" s="189">
        <v>30.89</v>
      </c>
      <c r="I199" s="190"/>
      <c r="J199" s="191">
        <f>ROUND(I199*H199,2)</f>
        <v>0</v>
      </c>
      <c r="K199" s="192"/>
      <c r="L199" s="39"/>
      <c r="M199" s="193" t="s">
        <v>1</v>
      </c>
      <c r="N199" s="194" t="s">
        <v>42</v>
      </c>
      <c r="O199" s="71"/>
      <c r="P199" s="195">
        <f>O199*H199</f>
        <v>0</v>
      </c>
      <c r="Q199" s="195">
        <v>0</v>
      </c>
      <c r="R199" s="195">
        <f>Q199*H199</f>
        <v>0</v>
      </c>
      <c r="S199" s="195">
        <v>0</v>
      </c>
      <c r="T199" s="196">
        <f>S199*H199</f>
        <v>0</v>
      </c>
      <c r="U199" s="34"/>
      <c r="V199" s="34"/>
      <c r="W199" s="34"/>
      <c r="X199" s="34"/>
      <c r="Y199" s="34"/>
      <c r="Z199" s="34"/>
      <c r="AA199" s="34"/>
      <c r="AB199" s="34"/>
      <c r="AC199" s="34"/>
      <c r="AD199" s="34"/>
      <c r="AE199" s="34"/>
      <c r="AR199" s="197" t="s">
        <v>243</v>
      </c>
      <c r="AT199" s="197" t="s">
        <v>150</v>
      </c>
      <c r="AU199" s="197" t="s">
        <v>87</v>
      </c>
      <c r="AY199" s="17" t="s">
        <v>149</v>
      </c>
      <c r="BE199" s="198">
        <f>IF(N199="základní",J199,0)</f>
        <v>0</v>
      </c>
      <c r="BF199" s="198">
        <f>IF(N199="snížená",J199,0)</f>
        <v>0</v>
      </c>
      <c r="BG199" s="198">
        <f>IF(N199="zákl. přenesená",J199,0)</f>
        <v>0</v>
      </c>
      <c r="BH199" s="198">
        <f>IF(N199="sníž. přenesená",J199,0)</f>
        <v>0</v>
      </c>
      <c r="BI199" s="198">
        <f>IF(N199="nulová",J199,0)</f>
        <v>0</v>
      </c>
      <c r="BJ199" s="17" t="s">
        <v>85</v>
      </c>
      <c r="BK199" s="198">
        <f>ROUND(I199*H199,2)</f>
        <v>0</v>
      </c>
      <c r="BL199" s="17" t="s">
        <v>243</v>
      </c>
      <c r="BM199" s="197" t="s">
        <v>1532</v>
      </c>
    </row>
    <row r="200" spans="1:65" s="2" customFormat="1" ht="16.5" customHeight="1">
      <c r="A200" s="34"/>
      <c r="B200" s="35"/>
      <c r="C200" s="228" t="s">
        <v>355</v>
      </c>
      <c r="D200" s="228" t="s">
        <v>156</v>
      </c>
      <c r="E200" s="229" t="s">
        <v>1533</v>
      </c>
      <c r="F200" s="230" t="s">
        <v>1534</v>
      </c>
      <c r="G200" s="231" t="s">
        <v>233</v>
      </c>
      <c r="H200" s="232">
        <v>1.0999999999999999E-2</v>
      </c>
      <c r="I200" s="233"/>
      <c r="J200" s="234">
        <f>ROUND(I200*H200,2)</f>
        <v>0</v>
      </c>
      <c r="K200" s="235"/>
      <c r="L200" s="236"/>
      <c r="M200" s="237" t="s">
        <v>1</v>
      </c>
      <c r="N200" s="238" t="s">
        <v>42</v>
      </c>
      <c r="O200" s="71"/>
      <c r="P200" s="195">
        <f>O200*H200</f>
        <v>0</v>
      </c>
      <c r="Q200" s="195">
        <v>1</v>
      </c>
      <c r="R200" s="195">
        <f>Q200*H200</f>
        <v>1.0999999999999999E-2</v>
      </c>
      <c r="S200" s="195">
        <v>0</v>
      </c>
      <c r="T200" s="196">
        <f>S200*H200</f>
        <v>0</v>
      </c>
      <c r="U200" s="34"/>
      <c r="V200" s="34"/>
      <c r="W200" s="34"/>
      <c r="X200" s="34"/>
      <c r="Y200" s="34"/>
      <c r="Z200" s="34"/>
      <c r="AA200" s="34"/>
      <c r="AB200" s="34"/>
      <c r="AC200" s="34"/>
      <c r="AD200" s="34"/>
      <c r="AE200" s="34"/>
      <c r="AR200" s="197" t="s">
        <v>285</v>
      </c>
      <c r="AT200" s="197" t="s">
        <v>156</v>
      </c>
      <c r="AU200" s="197" t="s">
        <v>87</v>
      </c>
      <c r="AY200" s="17" t="s">
        <v>149</v>
      </c>
      <c r="BE200" s="198">
        <f>IF(N200="základní",J200,0)</f>
        <v>0</v>
      </c>
      <c r="BF200" s="198">
        <f>IF(N200="snížená",J200,0)</f>
        <v>0</v>
      </c>
      <c r="BG200" s="198">
        <f>IF(N200="zákl. přenesená",J200,0)</f>
        <v>0</v>
      </c>
      <c r="BH200" s="198">
        <f>IF(N200="sníž. přenesená",J200,0)</f>
        <v>0</v>
      </c>
      <c r="BI200" s="198">
        <f>IF(N200="nulová",J200,0)</f>
        <v>0</v>
      </c>
      <c r="BJ200" s="17" t="s">
        <v>85</v>
      </c>
      <c r="BK200" s="198">
        <f>ROUND(I200*H200,2)</f>
        <v>0</v>
      </c>
      <c r="BL200" s="17" t="s">
        <v>243</v>
      </c>
      <c r="BM200" s="197" t="s">
        <v>1535</v>
      </c>
    </row>
    <row r="201" spans="1:65" s="2" customFormat="1" ht="19.5">
      <c r="A201" s="34"/>
      <c r="B201" s="35"/>
      <c r="C201" s="36"/>
      <c r="D201" s="199" t="s">
        <v>154</v>
      </c>
      <c r="E201" s="36"/>
      <c r="F201" s="200" t="s">
        <v>1536</v>
      </c>
      <c r="G201" s="36"/>
      <c r="H201" s="36"/>
      <c r="I201" s="201"/>
      <c r="J201" s="36"/>
      <c r="K201" s="36"/>
      <c r="L201" s="39"/>
      <c r="M201" s="202"/>
      <c r="N201" s="203"/>
      <c r="O201" s="71"/>
      <c r="P201" s="71"/>
      <c r="Q201" s="71"/>
      <c r="R201" s="71"/>
      <c r="S201" s="71"/>
      <c r="T201" s="72"/>
      <c r="U201" s="34"/>
      <c r="V201" s="34"/>
      <c r="W201" s="34"/>
      <c r="X201" s="34"/>
      <c r="Y201" s="34"/>
      <c r="Z201" s="34"/>
      <c r="AA201" s="34"/>
      <c r="AB201" s="34"/>
      <c r="AC201" s="34"/>
      <c r="AD201" s="34"/>
      <c r="AE201" s="34"/>
      <c r="AT201" s="17" t="s">
        <v>154</v>
      </c>
      <c r="AU201" s="17" t="s">
        <v>87</v>
      </c>
    </row>
    <row r="202" spans="1:65" s="13" customFormat="1" ht="11.25">
      <c r="B202" s="206"/>
      <c r="C202" s="207"/>
      <c r="D202" s="199" t="s">
        <v>175</v>
      </c>
      <c r="E202" s="208" t="s">
        <v>1</v>
      </c>
      <c r="F202" s="209" t="s">
        <v>1537</v>
      </c>
      <c r="G202" s="207"/>
      <c r="H202" s="210">
        <v>1.0999999999999999E-2</v>
      </c>
      <c r="I202" s="211"/>
      <c r="J202" s="207"/>
      <c r="K202" s="207"/>
      <c r="L202" s="212"/>
      <c r="M202" s="213"/>
      <c r="N202" s="214"/>
      <c r="O202" s="214"/>
      <c r="P202" s="214"/>
      <c r="Q202" s="214"/>
      <c r="R202" s="214"/>
      <c r="S202" s="214"/>
      <c r="T202" s="215"/>
      <c r="AT202" s="216" t="s">
        <v>175</v>
      </c>
      <c r="AU202" s="216" t="s">
        <v>87</v>
      </c>
      <c r="AV202" s="13" t="s">
        <v>87</v>
      </c>
      <c r="AW202" s="13" t="s">
        <v>34</v>
      </c>
      <c r="AX202" s="13" t="s">
        <v>85</v>
      </c>
      <c r="AY202" s="216" t="s">
        <v>149</v>
      </c>
    </row>
    <row r="203" spans="1:65" s="2" customFormat="1" ht="21.75" customHeight="1">
      <c r="A203" s="34"/>
      <c r="B203" s="35"/>
      <c r="C203" s="185" t="s">
        <v>362</v>
      </c>
      <c r="D203" s="185" t="s">
        <v>150</v>
      </c>
      <c r="E203" s="186" t="s">
        <v>1538</v>
      </c>
      <c r="F203" s="187" t="s">
        <v>1539</v>
      </c>
      <c r="G203" s="188" t="s">
        <v>225</v>
      </c>
      <c r="H203" s="189">
        <v>3.42</v>
      </c>
      <c r="I203" s="190"/>
      <c r="J203" s="191">
        <f>ROUND(I203*H203,2)</f>
        <v>0</v>
      </c>
      <c r="K203" s="192"/>
      <c r="L203" s="39"/>
      <c r="M203" s="193" t="s">
        <v>1</v>
      </c>
      <c r="N203" s="194" t="s">
        <v>42</v>
      </c>
      <c r="O203" s="71"/>
      <c r="P203" s="195">
        <f>O203*H203</f>
        <v>0</v>
      </c>
      <c r="Q203" s="195">
        <v>0</v>
      </c>
      <c r="R203" s="195">
        <f>Q203*H203</f>
        <v>0</v>
      </c>
      <c r="S203" s="195">
        <v>0</v>
      </c>
      <c r="T203" s="196">
        <f>S203*H203</f>
        <v>0</v>
      </c>
      <c r="U203" s="34"/>
      <c r="V203" s="34"/>
      <c r="W203" s="34"/>
      <c r="X203" s="34"/>
      <c r="Y203" s="34"/>
      <c r="Z203" s="34"/>
      <c r="AA203" s="34"/>
      <c r="AB203" s="34"/>
      <c r="AC203" s="34"/>
      <c r="AD203" s="34"/>
      <c r="AE203" s="34"/>
      <c r="AR203" s="197" t="s">
        <v>243</v>
      </c>
      <c r="AT203" s="197" t="s">
        <v>150</v>
      </c>
      <c r="AU203" s="197" t="s">
        <v>87</v>
      </c>
      <c r="AY203" s="17" t="s">
        <v>149</v>
      </c>
      <c r="BE203" s="198">
        <f>IF(N203="základní",J203,0)</f>
        <v>0</v>
      </c>
      <c r="BF203" s="198">
        <f>IF(N203="snížená",J203,0)</f>
        <v>0</v>
      </c>
      <c r="BG203" s="198">
        <f>IF(N203="zákl. přenesená",J203,0)</f>
        <v>0</v>
      </c>
      <c r="BH203" s="198">
        <f>IF(N203="sníž. přenesená",J203,0)</f>
        <v>0</v>
      </c>
      <c r="BI203" s="198">
        <f>IF(N203="nulová",J203,0)</f>
        <v>0</v>
      </c>
      <c r="BJ203" s="17" t="s">
        <v>85</v>
      </c>
      <c r="BK203" s="198">
        <f>ROUND(I203*H203,2)</f>
        <v>0</v>
      </c>
      <c r="BL203" s="17" t="s">
        <v>243</v>
      </c>
      <c r="BM203" s="197" t="s">
        <v>1540</v>
      </c>
    </row>
    <row r="204" spans="1:65" s="13" customFormat="1" ht="11.25">
      <c r="B204" s="206"/>
      <c r="C204" s="207"/>
      <c r="D204" s="199" t="s">
        <v>175</v>
      </c>
      <c r="E204" s="208" t="s">
        <v>1</v>
      </c>
      <c r="F204" s="209" t="s">
        <v>1541</v>
      </c>
      <c r="G204" s="207"/>
      <c r="H204" s="210">
        <v>3.42</v>
      </c>
      <c r="I204" s="211"/>
      <c r="J204" s="207"/>
      <c r="K204" s="207"/>
      <c r="L204" s="212"/>
      <c r="M204" s="213"/>
      <c r="N204" s="214"/>
      <c r="O204" s="214"/>
      <c r="P204" s="214"/>
      <c r="Q204" s="214"/>
      <c r="R204" s="214"/>
      <c r="S204" s="214"/>
      <c r="T204" s="215"/>
      <c r="AT204" s="216" t="s">
        <v>175</v>
      </c>
      <c r="AU204" s="216" t="s">
        <v>87</v>
      </c>
      <c r="AV204" s="13" t="s">
        <v>87</v>
      </c>
      <c r="AW204" s="13" t="s">
        <v>34</v>
      </c>
      <c r="AX204" s="13" t="s">
        <v>85</v>
      </c>
      <c r="AY204" s="216" t="s">
        <v>149</v>
      </c>
    </row>
    <row r="205" spans="1:65" s="2" customFormat="1" ht="16.5" customHeight="1">
      <c r="A205" s="34"/>
      <c r="B205" s="35"/>
      <c r="C205" s="228" t="s">
        <v>366</v>
      </c>
      <c r="D205" s="228" t="s">
        <v>156</v>
      </c>
      <c r="E205" s="229" t="s">
        <v>1533</v>
      </c>
      <c r="F205" s="230" t="s">
        <v>1534</v>
      </c>
      <c r="G205" s="231" t="s">
        <v>233</v>
      </c>
      <c r="H205" s="232">
        <v>1E-3</v>
      </c>
      <c r="I205" s="233"/>
      <c r="J205" s="234">
        <f>ROUND(I205*H205,2)</f>
        <v>0</v>
      </c>
      <c r="K205" s="235"/>
      <c r="L205" s="236"/>
      <c r="M205" s="237" t="s">
        <v>1</v>
      </c>
      <c r="N205" s="238" t="s">
        <v>42</v>
      </c>
      <c r="O205" s="71"/>
      <c r="P205" s="195">
        <f>O205*H205</f>
        <v>0</v>
      </c>
      <c r="Q205" s="195">
        <v>1</v>
      </c>
      <c r="R205" s="195">
        <f>Q205*H205</f>
        <v>1E-3</v>
      </c>
      <c r="S205" s="195">
        <v>0</v>
      </c>
      <c r="T205" s="196">
        <f>S205*H205</f>
        <v>0</v>
      </c>
      <c r="U205" s="34"/>
      <c r="V205" s="34"/>
      <c r="W205" s="34"/>
      <c r="X205" s="34"/>
      <c r="Y205" s="34"/>
      <c r="Z205" s="34"/>
      <c r="AA205" s="34"/>
      <c r="AB205" s="34"/>
      <c r="AC205" s="34"/>
      <c r="AD205" s="34"/>
      <c r="AE205" s="34"/>
      <c r="AR205" s="197" t="s">
        <v>285</v>
      </c>
      <c r="AT205" s="197" t="s">
        <v>156</v>
      </c>
      <c r="AU205" s="197" t="s">
        <v>87</v>
      </c>
      <c r="AY205" s="17" t="s">
        <v>149</v>
      </c>
      <c r="BE205" s="198">
        <f>IF(N205="základní",J205,0)</f>
        <v>0</v>
      </c>
      <c r="BF205" s="198">
        <f>IF(N205="snížená",J205,0)</f>
        <v>0</v>
      </c>
      <c r="BG205" s="198">
        <f>IF(N205="zákl. přenesená",J205,0)</f>
        <v>0</v>
      </c>
      <c r="BH205" s="198">
        <f>IF(N205="sníž. přenesená",J205,0)</f>
        <v>0</v>
      </c>
      <c r="BI205" s="198">
        <f>IF(N205="nulová",J205,0)</f>
        <v>0</v>
      </c>
      <c r="BJ205" s="17" t="s">
        <v>85</v>
      </c>
      <c r="BK205" s="198">
        <f>ROUND(I205*H205,2)</f>
        <v>0</v>
      </c>
      <c r="BL205" s="17" t="s">
        <v>243</v>
      </c>
      <c r="BM205" s="197" t="s">
        <v>1542</v>
      </c>
    </row>
    <row r="206" spans="1:65" s="2" customFormat="1" ht="19.5">
      <c r="A206" s="34"/>
      <c r="B206" s="35"/>
      <c r="C206" s="36"/>
      <c r="D206" s="199" t="s">
        <v>154</v>
      </c>
      <c r="E206" s="36"/>
      <c r="F206" s="200" t="s">
        <v>1536</v>
      </c>
      <c r="G206" s="36"/>
      <c r="H206" s="36"/>
      <c r="I206" s="201"/>
      <c r="J206" s="36"/>
      <c r="K206" s="36"/>
      <c r="L206" s="39"/>
      <c r="M206" s="202"/>
      <c r="N206" s="203"/>
      <c r="O206" s="71"/>
      <c r="P206" s="71"/>
      <c r="Q206" s="71"/>
      <c r="R206" s="71"/>
      <c r="S206" s="71"/>
      <c r="T206" s="72"/>
      <c r="U206" s="34"/>
      <c r="V206" s="34"/>
      <c r="W206" s="34"/>
      <c r="X206" s="34"/>
      <c r="Y206" s="34"/>
      <c r="Z206" s="34"/>
      <c r="AA206" s="34"/>
      <c r="AB206" s="34"/>
      <c r="AC206" s="34"/>
      <c r="AD206" s="34"/>
      <c r="AE206" s="34"/>
      <c r="AT206" s="17" t="s">
        <v>154</v>
      </c>
      <c r="AU206" s="17" t="s">
        <v>87</v>
      </c>
    </row>
    <row r="207" spans="1:65" s="13" customFormat="1" ht="11.25">
      <c r="B207" s="206"/>
      <c r="C207" s="207"/>
      <c r="D207" s="199" t="s">
        <v>175</v>
      </c>
      <c r="E207" s="208" t="s">
        <v>1</v>
      </c>
      <c r="F207" s="209" t="s">
        <v>1543</v>
      </c>
      <c r="G207" s="207"/>
      <c r="H207" s="210">
        <v>1E-3</v>
      </c>
      <c r="I207" s="211"/>
      <c r="J207" s="207"/>
      <c r="K207" s="207"/>
      <c r="L207" s="212"/>
      <c r="M207" s="213"/>
      <c r="N207" s="214"/>
      <c r="O207" s="214"/>
      <c r="P207" s="214"/>
      <c r="Q207" s="214"/>
      <c r="R207" s="214"/>
      <c r="S207" s="214"/>
      <c r="T207" s="215"/>
      <c r="AT207" s="216" t="s">
        <v>175</v>
      </c>
      <c r="AU207" s="216" t="s">
        <v>87</v>
      </c>
      <c r="AV207" s="13" t="s">
        <v>87</v>
      </c>
      <c r="AW207" s="13" t="s">
        <v>34</v>
      </c>
      <c r="AX207" s="13" t="s">
        <v>85</v>
      </c>
      <c r="AY207" s="216" t="s">
        <v>149</v>
      </c>
    </row>
    <row r="208" spans="1:65" s="2" customFormat="1" ht="21.75" customHeight="1">
      <c r="A208" s="34"/>
      <c r="B208" s="35"/>
      <c r="C208" s="185" t="s">
        <v>370</v>
      </c>
      <c r="D208" s="185" t="s">
        <v>150</v>
      </c>
      <c r="E208" s="186" t="s">
        <v>1544</v>
      </c>
      <c r="F208" s="187" t="s">
        <v>1545</v>
      </c>
      <c r="G208" s="188" t="s">
        <v>225</v>
      </c>
      <c r="H208" s="189">
        <v>30.89</v>
      </c>
      <c r="I208" s="190"/>
      <c r="J208" s="191">
        <f>ROUND(I208*H208,2)</f>
        <v>0</v>
      </c>
      <c r="K208" s="192"/>
      <c r="L208" s="39"/>
      <c r="M208" s="193" t="s">
        <v>1</v>
      </c>
      <c r="N208" s="194" t="s">
        <v>42</v>
      </c>
      <c r="O208" s="71"/>
      <c r="P208" s="195">
        <f>O208*H208</f>
        <v>0</v>
      </c>
      <c r="Q208" s="195">
        <v>4.0000000000000002E-4</v>
      </c>
      <c r="R208" s="195">
        <f>Q208*H208</f>
        <v>1.2356000000000001E-2</v>
      </c>
      <c r="S208" s="195">
        <v>0</v>
      </c>
      <c r="T208" s="196">
        <f>S208*H208</f>
        <v>0</v>
      </c>
      <c r="U208" s="34"/>
      <c r="V208" s="34"/>
      <c r="W208" s="34"/>
      <c r="X208" s="34"/>
      <c r="Y208" s="34"/>
      <c r="Z208" s="34"/>
      <c r="AA208" s="34"/>
      <c r="AB208" s="34"/>
      <c r="AC208" s="34"/>
      <c r="AD208" s="34"/>
      <c r="AE208" s="34"/>
      <c r="AR208" s="197" t="s">
        <v>243</v>
      </c>
      <c r="AT208" s="197" t="s">
        <v>150</v>
      </c>
      <c r="AU208" s="197" t="s">
        <v>87</v>
      </c>
      <c r="AY208" s="17" t="s">
        <v>149</v>
      </c>
      <c r="BE208" s="198">
        <f>IF(N208="základní",J208,0)</f>
        <v>0</v>
      </c>
      <c r="BF208" s="198">
        <f>IF(N208="snížená",J208,0)</f>
        <v>0</v>
      </c>
      <c r="BG208" s="198">
        <f>IF(N208="zákl. přenesená",J208,0)</f>
        <v>0</v>
      </c>
      <c r="BH208" s="198">
        <f>IF(N208="sníž. přenesená",J208,0)</f>
        <v>0</v>
      </c>
      <c r="BI208" s="198">
        <f>IF(N208="nulová",J208,0)</f>
        <v>0</v>
      </c>
      <c r="BJ208" s="17" t="s">
        <v>85</v>
      </c>
      <c r="BK208" s="198">
        <f>ROUND(I208*H208,2)</f>
        <v>0</v>
      </c>
      <c r="BL208" s="17" t="s">
        <v>243</v>
      </c>
      <c r="BM208" s="197" t="s">
        <v>1546</v>
      </c>
    </row>
    <row r="209" spans="1:65" s="2" customFormat="1" ht="21.75" customHeight="1">
      <c r="A209" s="34"/>
      <c r="B209" s="35"/>
      <c r="C209" s="228" t="s">
        <v>375</v>
      </c>
      <c r="D209" s="228" t="s">
        <v>156</v>
      </c>
      <c r="E209" s="229" t="s">
        <v>1547</v>
      </c>
      <c r="F209" s="230" t="s">
        <v>1548</v>
      </c>
      <c r="G209" s="231" t="s">
        <v>225</v>
      </c>
      <c r="H209" s="232">
        <v>37.067999999999998</v>
      </c>
      <c r="I209" s="233"/>
      <c r="J209" s="234">
        <f>ROUND(I209*H209,2)</f>
        <v>0</v>
      </c>
      <c r="K209" s="235"/>
      <c r="L209" s="236"/>
      <c r="M209" s="237" t="s">
        <v>1</v>
      </c>
      <c r="N209" s="238" t="s">
        <v>42</v>
      </c>
      <c r="O209" s="71"/>
      <c r="P209" s="195">
        <f>O209*H209</f>
        <v>0</v>
      </c>
      <c r="Q209" s="195">
        <v>3.8800000000000002E-3</v>
      </c>
      <c r="R209" s="195">
        <f>Q209*H209</f>
        <v>0.14382384000000001</v>
      </c>
      <c r="S209" s="195">
        <v>0</v>
      </c>
      <c r="T209" s="196">
        <f>S209*H209</f>
        <v>0</v>
      </c>
      <c r="U209" s="34"/>
      <c r="V209" s="34"/>
      <c r="W209" s="34"/>
      <c r="X209" s="34"/>
      <c r="Y209" s="34"/>
      <c r="Z209" s="34"/>
      <c r="AA209" s="34"/>
      <c r="AB209" s="34"/>
      <c r="AC209" s="34"/>
      <c r="AD209" s="34"/>
      <c r="AE209" s="34"/>
      <c r="AR209" s="197" t="s">
        <v>285</v>
      </c>
      <c r="AT209" s="197" t="s">
        <v>156</v>
      </c>
      <c r="AU209" s="197" t="s">
        <v>87</v>
      </c>
      <c r="AY209" s="17" t="s">
        <v>149</v>
      </c>
      <c r="BE209" s="198">
        <f>IF(N209="základní",J209,0)</f>
        <v>0</v>
      </c>
      <c r="BF209" s="198">
        <f>IF(N209="snížená",J209,0)</f>
        <v>0</v>
      </c>
      <c r="BG209" s="198">
        <f>IF(N209="zákl. přenesená",J209,0)</f>
        <v>0</v>
      </c>
      <c r="BH209" s="198">
        <f>IF(N209="sníž. přenesená",J209,0)</f>
        <v>0</v>
      </c>
      <c r="BI209" s="198">
        <f>IF(N209="nulová",J209,0)</f>
        <v>0</v>
      </c>
      <c r="BJ209" s="17" t="s">
        <v>85</v>
      </c>
      <c r="BK209" s="198">
        <f>ROUND(I209*H209,2)</f>
        <v>0</v>
      </c>
      <c r="BL209" s="17" t="s">
        <v>243</v>
      </c>
      <c r="BM209" s="197" t="s">
        <v>1549</v>
      </c>
    </row>
    <row r="210" spans="1:65" s="13" customFormat="1" ht="11.25">
      <c r="B210" s="206"/>
      <c r="C210" s="207"/>
      <c r="D210" s="199" t="s">
        <v>175</v>
      </c>
      <c r="E210" s="208" t="s">
        <v>1</v>
      </c>
      <c r="F210" s="209" t="s">
        <v>1550</v>
      </c>
      <c r="G210" s="207"/>
      <c r="H210" s="210">
        <v>37.067999999999998</v>
      </c>
      <c r="I210" s="211"/>
      <c r="J210" s="207"/>
      <c r="K210" s="207"/>
      <c r="L210" s="212"/>
      <c r="M210" s="213"/>
      <c r="N210" s="214"/>
      <c r="O210" s="214"/>
      <c r="P210" s="214"/>
      <c r="Q210" s="214"/>
      <c r="R210" s="214"/>
      <c r="S210" s="214"/>
      <c r="T210" s="215"/>
      <c r="AT210" s="216" t="s">
        <v>175</v>
      </c>
      <c r="AU210" s="216" t="s">
        <v>87</v>
      </c>
      <c r="AV210" s="13" t="s">
        <v>87</v>
      </c>
      <c r="AW210" s="13" t="s">
        <v>34</v>
      </c>
      <c r="AX210" s="13" t="s">
        <v>85</v>
      </c>
      <c r="AY210" s="216" t="s">
        <v>149</v>
      </c>
    </row>
    <row r="211" spans="1:65" s="2" customFormat="1" ht="21.75" customHeight="1">
      <c r="A211" s="34"/>
      <c r="B211" s="35"/>
      <c r="C211" s="185" t="s">
        <v>382</v>
      </c>
      <c r="D211" s="185" t="s">
        <v>150</v>
      </c>
      <c r="E211" s="186" t="s">
        <v>1551</v>
      </c>
      <c r="F211" s="187" t="s">
        <v>1552</v>
      </c>
      <c r="G211" s="188" t="s">
        <v>225</v>
      </c>
      <c r="H211" s="189">
        <v>3.42</v>
      </c>
      <c r="I211" s="190"/>
      <c r="J211" s="191">
        <f>ROUND(I211*H211,2)</f>
        <v>0</v>
      </c>
      <c r="K211" s="192"/>
      <c r="L211" s="39"/>
      <c r="M211" s="193" t="s">
        <v>1</v>
      </c>
      <c r="N211" s="194" t="s">
        <v>42</v>
      </c>
      <c r="O211" s="71"/>
      <c r="P211" s="195">
        <f>O211*H211</f>
        <v>0</v>
      </c>
      <c r="Q211" s="195">
        <v>4.0000000000000002E-4</v>
      </c>
      <c r="R211" s="195">
        <f>Q211*H211</f>
        <v>1.3680000000000001E-3</v>
      </c>
      <c r="S211" s="195">
        <v>0</v>
      </c>
      <c r="T211" s="196">
        <f>S211*H211</f>
        <v>0</v>
      </c>
      <c r="U211" s="34"/>
      <c r="V211" s="34"/>
      <c r="W211" s="34"/>
      <c r="X211" s="34"/>
      <c r="Y211" s="34"/>
      <c r="Z211" s="34"/>
      <c r="AA211" s="34"/>
      <c r="AB211" s="34"/>
      <c r="AC211" s="34"/>
      <c r="AD211" s="34"/>
      <c r="AE211" s="34"/>
      <c r="AR211" s="197" t="s">
        <v>243</v>
      </c>
      <c r="AT211" s="197" t="s">
        <v>150</v>
      </c>
      <c r="AU211" s="197" t="s">
        <v>87</v>
      </c>
      <c r="AY211" s="17" t="s">
        <v>149</v>
      </c>
      <c r="BE211" s="198">
        <f>IF(N211="základní",J211,0)</f>
        <v>0</v>
      </c>
      <c r="BF211" s="198">
        <f>IF(N211="snížená",J211,0)</f>
        <v>0</v>
      </c>
      <c r="BG211" s="198">
        <f>IF(N211="zákl. přenesená",J211,0)</f>
        <v>0</v>
      </c>
      <c r="BH211" s="198">
        <f>IF(N211="sníž. přenesená",J211,0)</f>
        <v>0</v>
      </c>
      <c r="BI211" s="198">
        <f>IF(N211="nulová",J211,0)</f>
        <v>0</v>
      </c>
      <c r="BJ211" s="17" t="s">
        <v>85</v>
      </c>
      <c r="BK211" s="198">
        <f>ROUND(I211*H211,2)</f>
        <v>0</v>
      </c>
      <c r="BL211" s="17" t="s">
        <v>243</v>
      </c>
      <c r="BM211" s="197" t="s">
        <v>1553</v>
      </c>
    </row>
    <row r="212" spans="1:65" s="2" customFormat="1" ht="21.75" customHeight="1">
      <c r="A212" s="34"/>
      <c r="B212" s="35"/>
      <c r="C212" s="228" t="s">
        <v>386</v>
      </c>
      <c r="D212" s="228" t="s">
        <v>156</v>
      </c>
      <c r="E212" s="229" t="s">
        <v>1547</v>
      </c>
      <c r="F212" s="230" t="s">
        <v>1548</v>
      </c>
      <c r="G212" s="231" t="s">
        <v>225</v>
      </c>
      <c r="H212" s="232">
        <v>4.1040000000000001</v>
      </c>
      <c r="I212" s="233"/>
      <c r="J212" s="234">
        <f>ROUND(I212*H212,2)</f>
        <v>0</v>
      </c>
      <c r="K212" s="235"/>
      <c r="L212" s="236"/>
      <c r="M212" s="237" t="s">
        <v>1</v>
      </c>
      <c r="N212" s="238" t="s">
        <v>42</v>
      </c>
      <c r="O212" s="71"/>
      <c r="P212" s="195">
        <f>O212*H212</f>
        <v>0</v>
      </c>
      <c r="Q212" s="195">
        <v>3.8800000000000002E-3</v>
      </c>
      <c r="R212" s="195">
        <f>Q212*H212</f>
        <v>1.592352E-2</v>
      </c>
      <c r="S212" s="195">
        <v>0</v>
      </c>
      <c r="T212" s="196">
        <f>S212*H212</f>
        <v>0</v>
      </c>
      <c r="U212" s="34"/>
      <c r="V212" s="34"/>
      <c r="W212" s="34"/>
      <c r="X212" s="34"/>
      <c r="Y212" s="34"/>
      <c r="Z212" s="34"/>
      <c r="AA212" s="34"/>
      <c r="AB212" s="34"/>
      <c r="AC212" s="34"/>
      <c r="AD212" s="34"/>
      <c r="AE212" s="34"/>
      <c r="AR212" s="197" t="s">
        <v>285</v>
      </c>
      <c r="AT212" s="197" t="s">
        <v>156</v>
      </c>
      <c r="AU212" s="197" t="s">
        <v>87</v>
      </c>
      <c r="AY212" s="17" t="s">
        <v>149</v>
      </c>
      <c r="BE212" s="198">
        <f>IF(N212="základní",J212,0)</f>
        <v>0</v>
      </c>
      <c r="BF212" s="198">
        <f>IF(N212="snížená",J212,0)</f>
        <v>0</v>
      </c>
      <c r="BG212" s="198">
        <f>IF(N212="zákl. přenesená",J212,0)</f>
        <v>0</v>
      </c>
      <c r="BH212" s="198">
        <f>IF(N212="sníž. přenesená",J212,0)</f>
        <v>0</v>
      </c>
      <c r="BI212" s="198">
        <f>IF(N212="nulová",J212,0)</f>
        <v>0</v>
      </c>
      <c r="BJ212" s="17" t="s">
        <v>85</v>
      </c>
      <c r="BK212" s="198">
        <f>ROUND(I212*H212,2)</f>
        <v>0</v>
      </c>
      <c r="BL212" s="17" t="s">
        <v>243</v>
      </c>
      <c r="BM212" s="197" t="s">
        <v>1554</v>
      </c>
    </row>
    <row r="213" spans="1:65" s="13" customFormat="1" ht="11.25">
      <c r="B213" s="206"/>
      <c r="C213" s="207"/>
      <c r="D213" s="199" t="s">
        <v>175</v>
      </c>
      <c r="E213" s="208" t="s">
        <v>1</v>
      </c>
      <c r="F213" s="209" t="s">
        <v>1555</v>
      </c>
      <c r="G213" s="207"/>
      <c r="H213" s="210">
        <v>4.1040000000000001</v>
      </c>
      <c r="I213" s="211"/>
      <c r="J213" s="207"/>
      <c r="K213" s="207"/>
      <c r="L213" s="212"/>
      <c r="M213" s="213"/>
      <c r="N213" s="214"/>
      <c r="O213" s="214"/>
      <c r="P213" s="214"/>
      <c r="Q213" s="214"/>
      <c r="R213" s="214"/>
      <c r="S213" s="214"/>
      <c r="T213" s="215"/>
      <c r="AT213" s="216" t="s">
        <v>175</v>
      </c>
      <c r="AU213" s="216" t="s">
        <v>87</v>
      </c>
      <c r="AV213" s="13" t="s">
        <v>87</v>
      </c>
      <c r="AW213" s="13" t="s">
        <v>34</v>
      </c>
      <c r="AX213" s="13" t="s">
        <v>85</v>
      </c>
      <c r="AY213" s="216" t="s">
        <v>149</v>
      </c>
    </row>
    <row r="214" spans="1:65" s="2" customFormat="1" ht="21.75" customHeight="1">
      <c r="A214" s="34"/>
      <c r="B214" s="35"/>
      <c r="C214" s="185" t="s">
        <v>391</v>
      </c>
      <c r="D214" s="185" t="s">
        <v>150</v>
      </c>
      <c r="E214" s="186" t="s">
        <v>1386</v>
      </c>
      <c r="F214" s="187" t="s">
        <v>1387</v>
      </c>
      <c r="G214" s="188" t="s">
        <v>378</v>
      </c>
      <c r="H214" s="239"/>
      <c r="I214" s="190"/>
      <c r="J214" s="191">
        <f>ROUND(I214*H214,2)</f>
        <v>0</v>
      </c>
      <c r="K214" s="192"/>
      <c r="L214" s="39"/>
      <c r="M214" s="193" t="s">
        <v>1</v>
      </c>
      <c r="N214" s="194" t="s">
        <v>42</v>
      </c>
      <c r="O214" s="71"/>
      <c r="P214" s="195">
        <f>O214*H214</f>
        <v>0</v>
      </c>
      <c r="Q214" s="195">
        <v>0</v>
      </c>
      <c r="R214" s="195">
        <f>Q214*H214</f>
        <v>0</v>
      </c>
      <c r="S214" s="195">
        <v>0</v>
      </c>
      <c r="T214" s="196">
        <f>S214*H214</f>
        <v>0</v>
      </c>
      <c r="U214" s="34"/>
      <c r="V214" s="34"/>
      <c r="W214" s="34"/>
      <c r="X214" s="34"/>
      <c r="Y214" s="34"/>
      <c r="Z214" s="34"/>
      <c r="AA214" s="34"/>
      <c r="AB214" s="34"/>
      <c r="AC214" s="34"/>
      <c r="AD214" s="34"/>
      <c r="AE214" s="34"/>
      <c r="AR214" s="197" t="s">
        <v>243</v>
      </c>
      <c r="AT214" s="197" t="s">
        <v>150</v>
      </c>
      <c r="AU214" s="197" t="s">
        <v>87</v>
      </c>
      <c r="AY214" s="17" t="s">
        <v>149</v>
      </c>
      <c r="BE214" s="198">
        <f>IF(N214="základní",J214,0)</f>
        <v>0</v>
      </c>
      <c r="BF214" s="198">
        <f>IF(N214="snížená",J214,0)</f>
        <v>0</v>
      </c>
      <c r="BG214" s="198">
        <f>IF(N214="zákl. přenesená",J214,0)</f>
        <v>0</v>
      </c>
      <c r="BH214" s="198">
        <f>IF(N214="sníž. přenesená",J214,0)</f>
        <v>0</v>
      </c>
      <c r="BI214" s="198">
        <f>IF(N214="nulová",J214,0)</f>
        <v>0</v>
      </c>
      <c r="BJ214" s="17" t="s">
        <v>85</v>
      </c>
      <c r="BK214" s="198">
        <f>ROUND(I214*H214,2)</f>
        <v>0</v>
      </c>
      <c r="BL214" s="17" t="s">
        <v>243</v>
      </c>
      <c r="BM214" s="197" t="s">
        <v>1556</v>
      </c>
    </row>
    <row r="215" spans="1:65" s="12" customFormat="1" ht="22.9" customHeight="1">
      <c r="B215" s="171"/>
      <c r="C215" s="172"/>
      <c r="D215" s="173" t="s">
        <v>76</v>
      </c>
      <c r="E215" s="204" t="s">
        <v>1557</v>
      </c>
      <c r="F215" s="204" t="s">
        <v>1558</v>
      </c>
      <c r="G215" s="172"/>
      <c r="H215" s="172"/>
      <c r="I215" s="175"/>
      <c r="J215" s="205">
        <f>BK215</f>
        <v>0</v>
      </c>
      <c r="K215" s="172"/>
      <c r="L215" s="177"/>
      <c r="M215" s="178"/>
      <c r="N215" s="179"/>
      <c r="O215" s="179"/>
      <c r="P215" s="180">
        <f>SUM(P216:P219)</f>
        <v>0</v>
      </c>
      <c r="Q215" s="179"/>
      <c r="R215" s="180">
        <f>SUM(R216:R219)</f>
        <v>7.8769999999999993E-2</v>
      </c>
      <c r="S215" s="179"/>
      <c r="T215" s="181">
        <f>SUM(T216:T219)</f>
        <v>0</v>
      </c>
      <c r="AR215" s="182" t="s">
        <v>87</v>
      </c>
      <c r="AT215" s="183" t="s">
        <v>76</v>
      </c>
      <c r="AU215" s="183" t="s">
        <v>85</v>
      </c>
      <c r="AY215" s="182" t="s">
        <v>149</v>
      </c>
      <c r="BK215" s="184">
        <f>SUM(BK216:BK219)</f>
        <v>0</v>
      </c>
    </row>
    <row r="216" spans="1:65" s="2" customFormat="1" ht="21.75" customHeight="1">
      <c r="A216" s="34"/>
      <c r="B216" s="35"/>
      <c r="C216" s="185" t="s">
        <v>398</v>
      </c>
      <c r="D216" s="185" t="s">
        <v>150</v>
      </c>
      <c r="E216" s="186" t="s">
        <v>1559</v>
      </c>
      <c r="F216" s="187" t="s">
        <v>1560</v>
      </c>
      <c r="G216" s="188" t="s">
        <v>225</v>
      </c>
      <c r="H216" s="189">
        <v>30.89</v>
      </c>
      <c r="I216" s="190"/>
      <c r="J216" s="191">
        <f>ROUND(I216*H216,2)</f>
        <v>0</v>
      </c>
      <c r="K216" s="192"/>
      <c r="L216" s="39"/>
      <c r="M216" s="193" t="s">
        <v>1</v>
      </c>
      <c r="N216" s="194" t="s">
        <v>42</v>
      </c>
      <c r="O216" s="71"/>
      <c r="P216" s="195">
        <f>O216*H216</f>
        <v>0</v>
      </c>
      <c r="Q216" s="195">
        <v>0</v>
      </c>
      <c r="R216" s="195">
        <f>Q216*H216</f>
        <v>0</v>
      </c>
      <c r="S216" s="195">
        <v>0</v>
      </c>
      <c r="T216" s="196">
        <f>S216*H216</f>
        <v>0</v>
      </c>
      <c r="U216" s="34"/>
      <c r="V216" s="34"/>
      <c r="W216" s="34"/>
      <c r="X216" s="34"/>
      <c r="Y216" s="34"/>
      <c r="Z216" s="34"/>
      <c r="AA216" s="34"/>
      <c r="AB216" s="34"/>
      <c r="AC216" s="34"/>
      <c r="AD216" s="34"/>
      <c r="AE216" s="34"/>
      <c r="AR216" s="197" t="s">
        <v>243</v>
      </c>
      <c r="AT216" s="197" t="s">
        <v>150</v>
      </c>
      <c r="AU216" s="197" t="s">
        <v>87</v>
      </c>
      <c r="AY216" s="17" t="s">
        <v>149</v>
      </c>
      <c r="BE216" s="198">
        <f>IF(N216="základní",J216,0)</f>
        <v>0</v>
      </c>
      <c r="BF216" s="198">
        <f>IF(N216="snížená",J216,0)</f>
        <v>0</v>
      </c>
      <c r="BG216" s="198">
        <f>IF(N216="zákl. přenesená",J216,0)</f>
        <v>0</v>
      </c>
      <c r="BH216" s="198">
        <f>IF(N216="sníž. přenesená",J216,0)</f>
        <v>0</v>
      </c>
      <c r="BI216" s="198">
        <f>IF(N216="nulová",J216,0)</f>
        <v>0</v>
      </c>
      <c r="BJ216" s="17" t="s">
        <v>85</v>
      </c>
      <c r="BK216" s="198">
        <f>ROUND(I216*H216,2)</f>
        <v>0</v>
      </c>
      <c r="BL216" s="17" t="s">
        <v>243</v>
      </c>
      <c r="BM216" s="197" t="s">
        <v>1561</v>
      </c>
    </row>
    <row r="217" spans="1:65" s="2" customFormat="1" ht="21.75" customHeight="1">
      <c r="A217" s="34"/>
      <c r="B217" s="35"/>
      <c r="C217" s="228" t="s">
        <v>403</v>
      </c>
      <c r="D217" s="228" t="s">
        <v>156</v>
      </c>
      <c r="E217" s="229" t="s">
        <v>1562</v>
      </c>
      <c r="F217" s="230" t="s">
        <v>1563</v>
      </c>
      <c r="G217" s="231" t="s">
        <v>225</v>
      </c>
      <c r="H217" s="232">
        <v>31.507999999999999</v>
      </c>
      <c r="I217" s="233"/>
      <c r="J217" s="234">
        <f>ROUND(I217*H217,2)</f>
        <v>0</v>
      </c>
      <c r="K217" s="235"/>
      <c r="L217" s="236"/>
      <c r="M217" s="237" t="s">
        <v>1</v>
      </c>
      <c r="N217" s="238" t="s">
        <v>42</v>
      </c>
      <c r="O217" s="71"/>
      <c r="P217" s="195">
        <f>O217*H217</f>
        <v>0</v>
      </c>
      <c r="Q217" s="195">
        <v>2.5000000000000001E-3</v>
      </c>
      <c r="R217" s="195">
        <f>Q217*H217</f>
        <v>7.8769999999999993E-2</v>
      </c>
      <c r="S217" s="195">
        <v>0</v>
      </c>
      <c r="T217" s="196">
        <f>S217*H217</f>
        <v>0</v>
      </c>
      <c r="U217" s="34"/>
      <c r="V217" s="34"/>
      <c r="W217" s="34"/>
      <c r="X217" s="34"/>
      <c r="Y217" s="34"/>
      <c r="Z217" s="34"/>
      <c r="AA217" s="34"/>
      <c r="AB217" s="34"/>
      <c r="AC217" s="34"/>
      <c r="AD217" s="34"/>
      <c r="AE217" s="34"/>
      <c r="AR217" s="197" t="s">
        <v>285</v>
      </c>
      <c r="AT217" s="197" t="s">
        <v>156</v>
      </c>
      <c r="AU217" s="197" t="s">
        <v>87</v>
      </c>
      <c r="AY217" s="17" t="s">
        <v>149</v>
      </c>
      <c r="BE217" s="198">
        <f>IF(N217="základní",J217,0)</f>
        <v>0</v>
      </c>
      <c r="BF217" s="198">
        <f>IF(N217="snížená",J217,0)</f>
        <v>0</v>
      </c>
      <c r="BG217" s="198">
        <f>IF(N217="zákl. přenesená",J217,0)</f>
        <v>0</v>
      </c>
      <c r="BH217" s="198">
        <f>IF(N217="sníž. přenesená",J217,0)</f>
        <v>0</v>
      </c>
      <c r="BI217" s="198">
        <f>IF(N217="nulová",J217,0)</f>
        <v>0</v>
      </c>
      <c r="BJ217" s="17" t="s">
        <v>85</v>
      </c>
      <c r="BK217" s="198">
        <f>ROUND(I217*H217,2)</f>
        <v>0</v>
      </c>
      <c r="BL217" s="17" t="s">
        <v>243</v>
      </c>
      <c r="BM217" s="197" t="s">
        <v>1564</v>
      </c>
    </row>
    <row r="218" spans="1:65" s="13" customFormat="1" ht="11.25">
      <c r="B218" s="206"/>
      <c r="C218" s="207"/>
      <c r="D218" s="199" t="s">
        <v>175</v>
      </c>
      <c r="E218" s="208" t="s">
        <v>1</v>
      </c>
      <c r="F218" s="209" t="s">
        <v>1565</v>
      </c>
      <c r="G218" s="207"/>
      <c r="H218" s="210">
        <v>31.507999999999999</v>
      </c>
      <c r="I218" s="211"/>
      <c r="J218" s="207"/>
      <c r="K218" s="207"/>
      <c r="L218" s="212"/>
      <c r="M218" s="213"/>
      <c r="N218" s="214"/>
      <c r="O218" s="214"/>
      <c r="P218" s="214"/>
      <c r="Q218" s="214"/>
      <c r="R218" s="214"/>
      <c r="S218" s="214"/>
      <c r="T218" s="215"/>
      <c r="AT218" s="216" t="s">
        <v>175</v>
      </c>
      <c r="AU218" s="216" t="s">
        <v>87</v>
      </c>
      <c r="AV218" s="13" t="s">
        <v>87</v>
      </c>
      <c r="AW218" s="13" t="s">
        <v>34</v>
      </c>
      <c r="AX218" s="13" t="s">
        <v>85</v>
      </c>
      <c r="AY218" s="216" t="s">
        <v>149</v>
      </c>
    </row>
    <row r="219" spans="1:65" s="2" customFormat="1" ht="21.75" customHeight="1">
      <c r="A219" s="34"/>
      <c r="B219" s="35"/>
      <c r="C219" s="185" t="s">
        <v>407</v>
      </c>
      <c r="D219" s="185" t="s">
        <v>150</v>
      </c>
      <c r="E219" s="186" t="s">
        <v>1566</v>
      </c>
      <c r="F219" s="187" t="s">
        <v>1567</v>
      </c>
      <c r="G219" s="188" t="s">
        <v>378</v>
      </c>
      <c r="H219" s="239"/>
      <c r="I219" s="190"/>
      <c r="J219" s="191">
        <f>ROUND(I219*H219,2)</f>
        <v>0</v>
      </c>
      <c r="K219" s="192"/>
      <c r="L219" s="39"/>
      <c r="M219" s="193" t="s">
        <v>1</v>
      </c>
      <c r="N219" s="194" t="s">
        <v>42</v>
      </c>
      <c r="O219" s="71"/>
      <c r="P219" s="195">
        <f>O219*H219</f>
        <v>0</v>
      </c>
      <c r="Q219" s="195">
        <v>0</v>
      </c>
      <c r="R219" s="195">
        <f>Q219*H219</f>
        <v>0</v>
      </c>
      <c r="S219" s="195">
        <v>0</v>
      </c>
      <c r="T219" s="196">
        <f>S219*H219</f>
        <v>0</v>
      </c>
      <c r="U219" s="34"/>
      <c r="V219" s="34"/>
      <c r="W219" s="34"/>
      <c r="X219" s="34"/>
      <c r="Y219" s="34"/>
      <c r="Z219" s="34"/>
      <c r="AA219" s="34"/>
      <c r="AB219" s="34"/>
      <c r="AC219" s="34"/>
      <c r="AD219" s="34"/>
      <c r="AE219" s="34"/>
      <c r="AR219" s="197" t="s">
        <v>243</v>
      </c>
      <c r="AT219" s="197" t="s">
        <v>150</v>
      </c>
      <c r="AU219" s="197" t="s">
        <v>87</v>
      </c>
      <c r="AY219" s="17" t="s">
        <v>149</v>
      </c>
      <c r="BE219" s="198">
        <f>IF(N219="základní",J219,0)</f>
        <v>0</v>
      </c>
      <c r="BF219" s="198">
        <f>IF(N219="snížená",J219,0)</f>
        <v>0</v>
      </c>
      <c r="BG219" s="198">
        <f>IF(N219="zákl. přenesená",J219,0)</f>
        <v>0</v>
      </c>
      <c r="BH219" s="198">
        <f>IF(N219="sníž. přenesená",J219,0)</f>
        <v>0</v>
      </c>
      <c r="BI219" s="198">
        <f>IF(N219="nulová",J219,0)</f>
        <v>0</v>
      </c>
      <c r="BJ219" s="17" t="s">
        <v>85</v>
      </c>
      <c r="BK219" s="198">
        <f>ROUND(I219*H219,2)</f>
        <v>0</v>
      </c>
      <c r="BL219" s="17" t="s">
        <v>243</v>
      </c>
      <c r="BM219" s="197" t="s">
        <v>1568</v>
      </c>
    </row>
    <row r="220" spans="1:65" s="12" customFormat="1" ht="22.9" customHeight="1">
      <c r="B220" s="171"/>
      <c r="C220" s="172"/>
      <c r="D220" s="173" t="s">
        <v>76</v>
      </c>
      <c r="E220" s="204" t="s">
        <v>1569</v>
      </c>
      <c r="F220" s="204" t="s">
        <v>1570</v>
      </c>
      <c r="G220" s="172"/>
      <c r="H220" s="172"/>
      <c r="I220" s="175"/>
      <c r="J220" s="205">
        <f>BK220</f>
        <v>0</v>
      </c>
      <c r="K220" s="172"/>
      <c r="L220" s="177"/>
      <c r="M220" s="178"/>
      <c r="N220" s="179"/>
      <c r="O220" s="179"/>
      <c r="P220" s="180">
        <f>SUM(P221:P224)</f>
        <v>0</v>
      </c>
      <c r="Q220" s="179"/>
      <c r="R220" s="180">
        <f>SUM(R221:R224)</f>
        <v>0.63762850000000004</v>
      </c>
      <c r="S220" s="179"/>
      <c r="T220" s="181">
        <f>SUM(T221:T224)</f>
        <v>0</v>
      </c>
      <c r="AR220" s="182" t="s">
        <v>87</v>
      </c>
      <c r="AT220" s="183" t="s">
        <v>76</v>
      </c>
      <c r="AU220" s="183" t="s">
        <v>85</v>
      </c>
      <c r="AY220" s="182" t="s">
        <v>149</v>
      </c>
      <c r="BK220" s="184">
        <f>SUM(BK221:BK224)</f>
        <v>0</v>
      </c>
    </row>
    <row r="221" spans="1:65" s="2" customFormat="1" ht="21.75" customHeight="1">
      <c r="A221" s="34"/>
      <c r="B221" s="35"/>
      <c r="C221" s="185" t="s">
        <v>412</v>
      </c>
      <c r="D221" s="185" t="s">
        <v>150</v>
      </c>
      <c r="E221" s="186" t="s">
        <v>1571</v>
      </c>
      <c r="F221" s="187" t="s">
        <v>1572</v>
      </c>
      <c r="G221" s="188" t="s">
        <v>225</v>
      </c>
      <c r="H221" s="189">
        <v>30.89</v>
      </c>
      <c r="I221" s="190"/>
      <c r="J221" s="191">
        <f>ROUND(I221*H221,2)</f>
        <v>0</v>
      </c>
      <c r="K221" s="192"/>
      <c r="L221" s="39"/>
      <c r="M221" s="193" t="s">
        <v>1</v>
      </c>
      <c r="N221" s="194" t="s">
        <v>42</v>
      </c>
      <c r="O221" s="71"/>
      <c r="P221" s="195">
        <f>O221*H221</f>
        <v>0</v>
      </c>
      <c r="Q221" s="195">
        <v>2.035E-2</v>
      </c>
      <c r="R221" s="195">
        <f>Q221*H221</f>
        <v>0.62861149999999999</v>
      </c>
      <c r="S221" s="195">
        <v>0</v>
      </c>
      <c r="T221" s="196">
        <f>S221*H221</f>
        <v>0</v>
      </c>
      <c r="U221" s="34"/>
      <c r="V221" s="34"/>
      <c r="W221" s="34"/>
      <c r="X221" s="34"/>
      <c r="Y221" s="34"/>
      <c r="Z221" s="34"/>
      <c r="AA221" s="34"/>
      <c r="AB221" s="34"/>
      <c r="AC221" s="34"/>
      <c r="AD221" s="34"/>
      <c r="AE221" s="34"/>
      <c r="AR221" s="197" t="s">
        <v>243</v>
      </c>
      <c r="AT221" s="197" t="s">
        <v>150</v>
      </c>
      <c r="AU221" s="197" t="s">
        <v>87</v>
      </c>
      <c r="AY221" s="17" t="s">
        <v>149</v>
      </c>
      <c r="BE221" s="198">
        <f>IF(N221="základní",J221,0)</f>
        <v>0</v>
      </c>
      <c r="BF221" s="198">
        <f>IF(N221="snížená",J221,0)</f>
        <v>0</v>
      </c>
      <c r="BG221" s="198">
        <f>IF(N221="zákl. přenesená",J221,0)</f>
        <v>0</v>
      </c>
      <c r="BH221" s="198">
        <f>IF(N221="sníž. přenesená",J221,0)</f>
        <v>0</v>
      </c>
      <c r="BI221" s="198">
        <f>IF(N221="nulová",J221,0)</f>
        <v>0</v>
      </c>
      <c r="BJ221" s="17" t="s">
        <v>85</v>
      </c>
      <c r="BK221" s="198">
        <f>ROUND(I221*H221,2)</f>
        <v>0</v>
      </c>
      <c r="BL221" s="17" t="s">
        <v>243</v>
      </c>
      <c r="BM221" s="197" t="s">
        <v>1573</v>
      </c>
    </row>
    <row r="222" spans="1:65" s="2" customFormat="1" ht="21.75" customHeight="1">
      <c r="A222" s="34"/>
      <c r="B222" s="35"/>
      <c r="C222" s="185" t="s">
        <v>417</v>
      </c>
      <c r="D222" s="185" t="s">
        <v>150</v>
      </c>
      <c r="E222" s="186" t="s">
        <v>1574</v>
      </c>
      <c r="F222" s="187" t="s">
        <v>1575</v>
      </c>
      <c r="G222" s="188" t="s">
        <v>202</v>
      </c>
      <c r="H222" s="189">
        <v>22.8</v>
      </c>
      <c r="I222" s="190"/>
      <c r="J222" s="191">
        <f>ROUND(I222*H222,2)</f>
        <v>0</v>
      </c>
      <c r="K222" s="192"/>
      <c r="L222" s="39"/>
      <c r="M222" s="193" t="s">
        <v>1</v>
      </c>
      <c r="N222" s="194" t="s">
        <v>42</v>
      </c>
      <c r="O222" s="71"/>
      <c r="P222" s="195">
        <f>O222*H222</f>
        <v>0</v>
      </c>
      <c r="Q222" s="195">
        <v>2.5999999999999998E-4</v>
      </c>
      <c r="R222" s="195">
        <f>Q222*H222</f>
        <v>5.9279999999999992E-3</v>
      </c>
      <c r="S222" s="195">
        <v>0</v>
      </c>
      <c r="T222" s="196">
        <f>S222*H222</f>
        <v>0</v>
      </c>
      <c r="U222" s="34"/>
      <c r="V222" s="34"/>
      <c r="W222" s="34"/>
      <c r="X222" s="34"/>
      <c r="Y222" s="34"/>
      <c r="Z222" s="34"/>
      <c r="AA222" s="34"/>
      <c r="AB222" s="34"/>
      <c r="AC222" s="34"/>
      <c r="AD222" s="34"/>
      <c r="AE222" s="34"/>
      <c r="AR222" s="197" t="s">
        <v>243</v>
      </c>
      <c r="AT222" s="197" t="s">
        <v>150</v>
      </c>
      <c r="AU222" s="197" t="s">
        <v>87</v>
      </c>
      <c r="AY222" s="17" t="s">
        <v>149</v>
      </c>
      <c r="BE222" s="198">
        <f>IF(N222="základní",J222,0)</f>
        <v>0</v>
      </c>
      <c r="BF222" s="198">
        <f>IF(N222="snížená",J222,0)</f>
        <v>0</v>
      </c>
      <c r="BG222" s="198">
        <f>IF(N222="zákl. přenesená",J222,0)</f>
        <v>0</v>
      </c>
      <c r="BH222" s="198">
        <f>IF(N222="sníž. přenesená",J222,0)</f>
        <v>0</v>
      </c>
      <c r="BI222" s="198">
        <f>IF(N222="nulová",J222,0)</f>
        <v>0</v>
      </c>
      <c r="BJ222" s="17" t="s">
        <v>85</v>
      </c>
      <c r="BK222" s="198">
        <f>ROUND(I222*H222,2)</f>
        <v>0</v>
      </c>
      <c r="BL222" s="17" t="s">
        <v>243</v>
      </c>
      <c r="BM222" s="197" t="s">
        <v>1576</v>
      </c>
    </row>
    <row r="223" spans="1:65" s="2" customFormat="1" ht="16.5" customHeight="1">
      <c r="A223" s="34"/>
      <c r="B223" s="35"/>
      <c r="C223" s="185" t="s">
        <v>422</v>
      </c>
      <c r="D223" s="185" t="s">
        <v>150</v>
      </c>
      <c r="E223" s="186" t="s">
        <v>1577</v>
      </c>
      <c r="F223" s="187" t="s">
        <v>1578</v>
      </c>
      <c r="G223" s="188" t="s">
        <v>225</v>
      </c>
      <c r="H223" s="189">
        <v>30.89</v>
      </c>
      <c r="I223" s="190"/>
      <c r="J223" s="191">
        <f>ROUND(I223*H223,2)</f>
        <v>0</v>
      </c>
      <c r="K223" s="192"/>
      <c r="L223" s="39"/>
      <c r="M223" s="193" t="s">
        <v>1</v>
      </c>
      <c r="N223" s="194" t="s">
        <v>42</v>
      </c>
      <c r="O223" s="71"/>
      <c r="P223" s="195">
        <f>O223*H223</f>
        <v>0</v>
      </c>
      <c r="Q223" s="195">
        <v>1E-4</v>
      </c>
      <c r="R223" s="195">
        <f>Q223*H223</f>
        <v>3.0890000000000002E-3</v>
      </c>
      <c r="S223" s="195">
        <v>0</v>
      </c>
      <c r="T223" s="196">
        <f>S223*H223</f>
        <v>0</v>
      </c>
      <c r="U223" s="34"/>
      <c r="V223" s="34"/>
      <c r="W223" s="34"/>
      <c r="X223" s="34"/>
      <c r="Y223" s="34"/>
      <c r="Z223" s="34"/>
      <c r="AA223" s="34"/>
      <c r="AB223" s="34"/>
      <c r="AC223" s="34"/>
      <c r="AD223" s="34"/>
      <c r="AE223" s="34"/>
      <c r="AR223" s="197" t="s">
        <v>243</v>
      </c>
      <c r="AT223" s="197" t="s">
        <v>150</v>
      </c>
      <c r="AU223" s="197" t="s">
        <v>87</v>
      </c>
      <c r="AY223" s="17" t="s">
        <v>149</v>
      </c>
      <c r="BE223" s="198">
        <f>IF(N223="základní",J223,0)</f>
        <v>0</v>
      </c>
      <c r="BF223" s="198">
        <f>IF(N223="snížená",J223,0)</f>
        <v>0</v>
      </c>
      <c r="BG223" s="198">
        <f>IF(N223="zákl. přenesená",J223,0)</f>
        <v>0</v>
      </c>
      <c r="BH223" s="198">
        <f>IF(N223="sníž. přenesená",J223,0)</f>
        <v>0</v>
      </c>
      <c r="BI223" s="198">
        <f>IF(N223="nulová",J223,0)</f>
        <v>0</v>
      </c>
      <c r="BJ223" s="17" t="s">
        <v>85</v>
      </c>
      <c r="BK223" s="198">
        <f>ROUND(I223*H223,2)</f>
        <v>0</v>
      </c>
      <c r="BL223" s="17" t="s">
        <v>243</v>
      </c>
      <c r="BM223" s="197" t="s">
        <v>1579</v>
      </c>
    </row>
    <row r="224" spans="1:65" s="2" customFormat="1" ht="21.75" customHeight="1">
      <c r="A224" s="34"/>
      <c r="B224" s="35"/>
      <c r="C224" s="185" t="s">
        <v>426</v>
      </c>
      <c r="D224" s="185" t="s">
        <v>150</v>
      </c>
      <c r="E224" s="186" t="s">
        <v>1580</v>
      </c>
      <c r="F224" s="187" t="s">
        <v>1581</v>
      </c>
      <c r="G224" s="188" t="s">
        <v>378</v>
      </c>
      <c r="H224" s="239"/>
      <c r="I224" s="190"/>
      <c r="J224" s="191">
        <f>ROUND(I224*H224,2)</f>
        <v>0</v>
      </c>
      <c r="K224" s="192"/>
      <c r="L224" s="39"/>
      <c r="M224" s="193" t="s">
        <v>1</v>
      </c>
      <c r="N224" s="194" t="s">
        <v>42</v>
      </c>
      <c r="O224" s="71"/>
      <c r="P224" s="195">
        <f>O224*H224</f>
        <v>0</v>
      </c>
      <c r="Q224" s="195">
        <v>0</v>
      </c>
      <c r="R224" s="195">
        <f>Q224*H224</f>
        <v>0</v>
      </c>
      <c r="S224" s="195">
        <v>0</v>
      </c>
      <c r="T224" s="196">
        <f>S224*H224</f>
        <v>0</v>
      </c>
      <c r="U224" s="34"/>
      <c r="V224" s="34"/>
      <c r="W224" s="34"/>
      <c r="X224" s="34"/>
      <c r="Y224" s="34"/>
      <c r="Z224" s="34"/>
      <c r="AA224" s="34"/>
      <c r="AB224" s="34"/>
      <c r="AC224" s="34"/>
      <c r="AD224" s="34"/>
      <c r="AE224" s="34"/>
      <c r="AR224" s="197" t="s">
        <v>243</v>
      </c>
      <c r="AT224" s="197" t="s">
        <v>150</v>
      </c>
      <c r="AU224" s="197" t="s">
        <v>87</v>
      </c>
      <c r="AY224" s="17" t="s">
        <v>149</v>
      </c>
      <c r="BE224" s="198">
        <f>IF(N224="základní",J224,0)</f>
        <v>0</v>
      </c>
      <c r="BF224" s="198">
        <f>IF(N224="snížená",J224,0)</f>
        <v>0</v>
      </c>
      <c r="BG224" s="198">
        <f>IF(N224="zákl. přenesená",J224,0)</f>
        <v>0</v>
      </c>
      <c r="BH224" s="198">
        <f>IF(N224="sníž. přenesená",J224,0)</f>
        <v>0</v>
      </c>
      <c r="BI224" s="198">
        <f>IF(N224="nulová",J224,0)</f>
        <v>0</v>
      </c>
      <c r="BJ224" s="17" t="s">
        <v>85</v>
      </c>
      <c r="BK224" s="198">
        <f>ROUND(I224*H224,2)</f>
        <v>0</v>
      </c>
      <c r="BL224" s="17" t="s">
        <v>243</v>
      </c>
      <c r="BM224" s="197" t="s">
        <v>1582</v>
      </c>
    </row>
    <row r="225" spans="1:65" s="12" customFormat="1" ht="22.9" customHeight="1">
      <c r="B225" s="171"/>
      <c r="C225" s="172"/>
      <c r="D225" s="173" t="s">
        <v>76</v>
      </c>
      <c r="E225" s="204" t="s">
        <v>1583</v>
      </c>
      <c r="F225" s="204" t="s">
        <v>1584</v>
      </c>
      <c r="G225" s="172"/>
      <c r="H225" s="172"/>
      <c r="I225" s="175"/>
      <c r="J225" s="205">
        <f>BK225</f>
        <v>0</v>
      </c>
      <c r="K225" s="172"/>
      <c r="L225" s="177"/>
      <c r="M225" s="178"/>
      <c r="N225" s="179"/>
      <c r="O225" s="179"/>
      <c r="P225" s="180">
        <f>SUM(P226:P233)</f>
        <v>0</v>
      </c>
      <c r="Q225" s="179"/>
      <c r="R225" s="180">
        <f>SUM(R226:R233)</f>
        <v>1.1443474999999999</v>
      </c>
      <c r="S225" s="179"/>
      <c r="T225" s="181">
        <f>SUM(T226:T233)</f>
        <v>0</v>
      </c>
      <c r="AR225" s="182" t="s">
        <v>87</v>
      </c>
      <c r="AT225" s="183" t="s">
        <v>76</v>
      </c>
      <c r="AU225" s="183" t="s">
        <v>85</v>
      </c>
      <c r="AY225" s="182" t="s">
        <v>149</v>
      </c>
      <c r="BK225" s="184">
        <f>SUM(BK226:BK233)</f>
        <v>0</v>
      </c>
    </row>
    <row r="226" spans="1:65" s="2" customFormat="1" ht="21.75" customHeight="1">
      <c r="A226" s="34"/>
      <c r="B226" s="35"/>
      <c r="C226" s="185" t="s">
        <v>431</v>
      </c>
      <c r="D226" s="185" t="s">
        <v>150</v>
      </c>
      <c r="E226" s="186" t="s">
        <v>1585</v>
      </c>
      <c r="F226" s="187" t="s">
        <v>1586</v>
      </c>
      <c r="G226" s="188" t="s">
        <v>202</v>
      </c>
      <c r="H226" s="189">
        <v>22.8</v>
      </c>
      <c r="I226" s="190"/>
      <c r="J226" s="191">
        <f>ROUND(I226*H226,2)</f>
        <v>0</v>
      </c>
      <c r="K226" s="192"/>
      <c r="L226" s="39"/>
      <c r="M226" s="193" t="s">
        <v>1</v>
      </c>
      <c r="N226" s="194" t="s">
        <v>42</v>
      </c>
      <c r="O226" s="71"/>
      <c r="P226" s="195">
        <f>O226*H226</f>
        <v>0</v>
      </c>
      <c r="Q226" s="195">
        <v>6.2E-4</v>
      </c>
      <c r="R226" s="195">
        <f>Q226*H226</f>
        <v>1.4136000000000001E-2</v>
      </c>
      <c r="S226" s="195">
        <v>0</v>
      </c>
      <c r="T226" s="196">
        <f>S226*H226</f>
        <v>0</v>
      </c>
      <c r="U226" s="34"/>
      <c r="V226" s="34"/>
      <c r="W226" s="34"/>
      <c r="X226" s="34"/>
      <c r="Y226" s="34"/>
      <c r="Z226" s="34"/>
      <c r="AA226" s="34"/>
      <c r="AB226" s="34"/>
      <c r="AC226" s="34"/>
      <c r="AD226" s="34"/>
      <c r="AE226" s="34"/>
      <c r="AR226" s="197" t="s">
        <v>243</v>
      </c>
      <c r="AT226" s="197" t="s">
        <v>150</v>
      </c>
      <c r="AU226" s="197" t="s">
        <v>87</v>
      </c>
      <c r="AY226" s="17" t="s">
        <v>149</v>
      </c>
      <c r="BE226" s="198">
        <f>IF(N226="základní",J226,0)</f>
        <v>0</v>
      </c>
      <c r="BF226" s="198">
        <f>IF(N226="snížená",J226,0)</f>
        <v>0</v>
      </c>
      <c r="BG226" s="198">
        <f>IF(N226="zákl. přenesená",J226,0)</f>
        <v>0</v>
      </c>
      <c r="BH226" s="198">
        <f>IF(N226="sníž. přenesená",J226,0)</f>
        <v>0</v>
      </c>
      <c r="BI226" s="198">
        <f>IF(N226="nulová",J226,0)</f>
        <v>0</v>
      </c>
      <c r="BJ226" s="17" t="s">
        <v>85</v>
      </c>
      <c r="BK226" s="198">
        <f>ROUND(I226*H226,2)</f>
        <v>0</v>
      </c>
      <c r="BL226" s="17" t="s">
        <v>243</v>
      </c>
      <c r="BM226" s="197" t="s">
        <v>1587</v>
      </c>
    </row>
    <row r="227" spans="1:65" s="2" customFormat="1" ht="21.75" customHeight="1">
      <c r="A227" s="34"/>
      <c r="B227" s="35"/>
      <c r="C227" s="228" t="s">
        <v>435</v>
      </c>
      <c r="D227" s="228" t="s">
        <v>156</v>
      </c>
      <c r="E227" s="229" t="s">
        <v>1588</v>
      </c>
      <c r="F227" s="230" t="s">
        <v>1589</v>
      </c>
      <c r="G227" s="231" t="s">
        <v>184</v>
      </c>
      <c r="H227" s="232">
        <v>85</v>
      </c>
      <c r="I227" s="233"/>
      <c r="J227" s="234">
        <f>ROUND(I227*H227,2)</f>
        <v>0</v>
      </c>
      <c r="K227" s="235"/>
      <c r="L227" s="236"/>
      <c r="M227" s="237" t="s">
        <v>1</v>
      </c>
      <c r="N227" s="238" t="s">
        <v>42</v>
      </c>
      <c r="O227" s="71"/>
      <c r="P227" s="195">
        <f>O227*H227</f>
        <v>0</v>
      </c>
      <c r="Q227" s="195">
        <v>4.4999999999999999E-4</v>
      </c>
      <c r="R227" s="195">
        <f>Q227*H227</f>
        <v>3.8249999999999999E-2</v>
      </c>
      <c r="S227" s="195">
        <v>0</v>
      </c>
      <c r="T227" s="196">
        <f>S227*H227</f>
        <v>0</v>
      </c>
      <c r="U227" s="34"/>
      <c r="V227" s="34"/>
      <c r="W227" s="34"/>
      <c r="X227" s="34"/>
      <c r="Y227" s="34"/>
      <c r="Z227" s="34"/>
      <c r="AA227" s="34"/>
      <c r="AB227" s="34"/>
      <c r="AC227" s="34"/>
      <c r="AD227" s="34"/>
      <c r="AE227" s="34"/>
      <c r="AR227" s="197" t="s">
        <v>285</v>
      </c>
      <c r="AT227" s="197" t="s">
        <v>156</v>
      </c>
      <c r="AU227" s="197" t="s">
        <v>87</v>
      </c>
      <c r="AY227" s="17" t="s">
        <v>149</v>
      </c>
      <c r="BE227" s="198">
        <f>IF(N227="základní",J227,0)</f>
        <v>0</v>
      </c>
      <c r="BF227" s="198">
        <f>IF(N227="snížená",J227,0)</f>
        <v>0</v>
      </c>
      <c r="BG227" s="198">
        <f>IF(N227="zákl. přenesená",J227,0)</f>
        <v>0</v>
      </c>
      <c r="BH227" s="198">
        <f>IF(N227="sníž. přenesená",J227,0)</f>
        <v>0</v>
      </c>
      <c r="BI227" s="198">
        <f>IF(N227="nulová",J227,0)</f>
        <v>0</v>
      </c>
      <c r="BJ227" s="17" t="s">
        <v>85</v>
      </c>
      <c r="BK227" s="198">
        <f>ROUND(I227*H227,2)</f>
        <v>0</v>
      </c>
      <c r="BL227" s="17" t="s">
        <v>243</v>
      </c>
      <c r="BM227" s="197" t="s">
        <v>1590</v>
      </c>
    </row>
    <row r="228" spans="1:65" s="2" customFormat="1" ht="21.75" customHeight="1">
      <c r="A228" s="34"/>
      <c r="B228" s="35"/>
      <c r="C228" s="185" t="s">
        <v>440</v>
      </c>
      <c r="D228" s="185" t="s">
        <v>150</v>
      </c>
      <c r="E228" s="186" t="s">
        <v>1591</v>
      </c>
      <c r="F228" s="187" t="s">
        <v>1592</v>
      </c>
      <c r="G228" s="188" t="s">
        <v>225</v>
      </c>
      <c r="H228" s="189">
        <v>30.89</v>
      </c>
      <c r="I228" s="190"/>
      <c r="J228" s="191">
        <f>ROUND(I228*H228,2)</f>
        <v>0</v>
      </c>
      <c r="K228" s="192"/>
      <c r="L228" s="39"/>
      <c r="M228" s="193" t="s">
        <v>1</v>
      </c>
      <c r="N228" s="194" t="s">
        <v>42</v>
      </c>
      <c r="O228" s="71"/>
      <c r="P228" s="195">
        <f>O228*H228</f>
        <v>0</v>
      </c>
      <c r="Q228" s="195">
        <v>6.3499999999999997E-3</v>
      </c>
      <c r="R228" s="195">
        <f>Q228*H228</f>
        <v>0.19615150000000001</v>
      </c>
      <c r="S228" s="195">
        <v>0</v>
      </c>
      <c r="T228" s="196">
        <f>S228*H228</f>
        <v>0</v>
      </c>
      <c r="U228" s="34"/>
      <c r="V228" s="34"/>
      <c r="W228" s="34"/>
      <c r="X228" s="34"/>
      <c r="Y228" s="34"/>
      <c r="Z228" s="34"/>
      <c r="AA228" s="34"/>
      <c r="AB228" s="34"/>
      <c r="AC228" s="34"/>
      <c r="AD228" s="34"/>
      <c r="AE228" s="34"/>
      <c r="AR228" s="197" t="s">
        <v>243</v>
      </c>
      <c r="AT228" s="197" t="s">
        <v>150</v>
      </c>
      <c r="AU228" s="197" t="s">
        <v>87</v>
      </c>
      <c r="AY228" s="17" t="s">
        <v>149</v>
      </c>
      <c r="BE228" s="198">
        <f>IF(N228="základní",J228,0)</f>
        <v>0</v>
      </c>
      <c r="BF228" s="198">
        <f>IF(N228="snížená",J228,0)</f>
        <v>0</v>
      </c>
      <c r="BG228" s="198">
        <f>IF(N228="zákl. přenesená",J228,0)</f>
        <v>0</v>
      </c>
      <c r="BH228" s="198">
        <f>IF(N228="sníž. přenesená",J228,0)</f>
        <v>0</v>
      </c>
      <c r="BI228" s="198">
        <f>IF(N228="nulová",J228,0)</f>
        <v>0</v>
      </c>
      <c r="BJ228" s="17" t="s">
        <v>85</v>
      </c>
      <c r="BK228" s="198">
        <f>ROUND(I228*H228,2)</f>
        <v>0</v>
      </c>
      <c r="BL228" s="17" t="s">
        <v>243</v>
      </c>
      <c r="BM228" s="197" t="s">
        <v>1593</v>
      </c>
    </row>
    <row r="229" spans="1:65" s="2" customFormat="1" ht="33" customHeight="1">
      <c r="A229" s="34"/>
      <c r="B229" s="35"/>
      <c r="C229" s="228" t="s">
        <v>444</v>
      </c>
      <c r="D229" s="228" t="s">
        <v>156</v>
      </c>
      <c r="E229" s="229" t="s">
        <v>1594</v>
      </c>
      <c r="F229" s="230" t="s">
        <v>1595</v>
      </c>
      <c r="G229" s="231" t="s">
        <v>225</v>
      </c>
      <c r="H229" s="232">
        <v>33.978999999999999</v>
      </c>
      <c r="I229" s="233"/>
      <c r="J229" s="234">
        <f>ROUND(I229*H229,2)</f>
        <v>0</v>
      </c>
      <c r="K229" s="235"/>
      <c r="L229" s="236"/>
      <c r="M229" s="237" t="s">
        <v>1</v>
      </c>
      <c r="N229" s="238" t="s">
        <v>42</v>
      </c>
      <c r="O229" s="71"/>
      <c r="P229" s="195">
        <f>O229*H229</f>
        <v>0</v>
      </c>
      <c r="Q229" s="195">
        <v>1.9199999999999998E-2</v>
      </c>
      <c r="R229" s="195">
        <f>Q229*H229</f>
        <v>0.65239679999999989</v>
      </c>
      <c r="S229" s="195">
        <v>0</v>
      </c>
      <c r="T229" s="196">
        <f>S229*H229</f>
        <v>0</v>
      </c>
      <c r="U229" s="34"/>
      <c r="V229" s="34"/>
      <c r="W229" s="34"/>
      <c r="X229" s="34"/>
      <c r="Y229" s="34"/>
      <c r="Z229" s="34"/>
      <c r="AA229" s="34"/>
      <c r="AB229" s="34"/>
      <c r="AC229" s="34"/>
      <c r="AD229" s="34"/>
      <c r="AE229" s="34"/>
      <c r="AR229" s="197" t="s">
        <v>285</v>
      </c>
      <c r="AT229" s="197" t="s">
        <v>156</v>
      </c>
      <c r="AU229" s="197" t="s">
        <v>87</v>
      </c>
      <c r="AY229" s="17" t="s">
        <v>149</v>
      </c>
      <c r="BE229" s="198">
        <f>IF(N229="základní",J229,0)</f>
        <v>0</v>
      </c>
      <c r="BF229" s="198">
        <f>IF(N229="snížená",J229,0)</f>
        <v>0</v>
      </c>
      <c r="BG229" s="198">
        <f>IF(N229="zákl. přenesená",J229,0)</f>
        <v>0</v>
      </c>
      <c r="BH229" s="198">
        <f>IF(N229="sníž. přenesená",J229,0)</f>
        <v>0</v>
      </c>
      <c r="BI229" s="198">
        <f>IF(N229="nulová",J229,0)</f>
        <v>0</v>
      </c>
      <c r="BJ229" s="17" t="s">
        <v>85</v>
      </c>
      <c r="BK229" s="198">
        <f>ROUND(I229*H229,2)</f>
        <v>0</v>
      </c>
      <c r="BL229" s="17" t="s">
        <v>243</v>
      </c>
      <c r="BM229" s="197" t="s">
        <v>1596</v>
      </c>
    </row>
    <row r="230" spans="1:65" s="13" customFormat="1" ht="11.25">
      <c r="B230" s="206"/>
      <c r="C230" s="207"/>
      <c r="D230" s="199" t="s">
        <v>175</v>
      </c>
      <c r="E230" s="207"/>
      <c r="F230" s="209" t="s">
        <v>1597</v>
      </c>
      <c r="G230" s="207"/>
      <c r="H230" s="210">
        <v>33.978999999999999</v>
      </c>
      <c r="I230" s="211"/>
      <c r="J230" s="207"/>
      <c r="K230" s="207"/>
      <c r="L230" s="212"/>
      <c r="M230" s="213"/>
      <c r="N230" s="214"/>
      <c r="O230" s="214"/>
      <c r="P230" s="214"/>
      <c r="Q230" s="214"/>
      <c r="R230" s="214"/>
      <c r="S230" s="214"/>
      <c r="T230" s="215"/>
      <c r="AT230" s="216" t="s">
        <v>175</v>
      </c>
      <c r="AU230" s="216" t="s">
        <v>87</v>
      </c>
      <c r="AV230" s="13" t="s">
        <v>87</v>
      </c>
      <c r="AW230" s="13" t="s">
        <v>4</v>
      </c>
      <c r="AX230" s="13" t="s">
        <v>85</v>
      </c>
      <c r="AY230" s="216" t="s">
        <v>149</v>
      </c>
    </row>
    <row r="231" spans="1:65" s="2" customFormat="1" ht="16.5" customHeight="1">
      <c r="A231" s="34"/>
      <c r="B231" s="35"/>
      <c r="C231" s="185" t="s">
        <v>448</v>
      </c>
      <c r="D231" s="185" t="s">
        <v>150</v>
      </c>
      <c r="E231" s="186" t="s">
        <v>1598</v>
      </c>
      <c r="F231" s="187" t="s">
        <v>1599</v>
      </c>
      <c r="G231" s="188" t="s">
        <v>225</v>
      </c>
      <c r="H231" s="189">
        <v>30.89</v>
      </c>
      <c r="I231" s="190"/>
      <c r="J231" s="191">
        <f>ROUND(I231*H231,2)</f>
        <v>0</v>
      </c>
      <c r="K231" s="192"/>
      <c r="L231" s="39"/>
      <c r="M231" s="193" t="s">
        <v>1</v>
      </c>
      <c r="N231" s="194" t="s">
        <v>42</v>
      </c>
      <c r="O231" s="71"/>
      <c r="P231" s="195">
        <f>O231*H231</f>
        <v>0</v>
      </c>
      <c r="Q231" s="195">
        <v>2.9999999999999997E-4</v>
      </c>
      <c r="R231" s="195">
        <f>Q231*H231</f>
        <v>9.2669999999999992E-3</v>
      </c>
      <c r="S231" s="195">
        <v>0</v>
      </c>
      <c r="T231" s="196">
        <f>S231*H231</f>
        <v>0</v>
      </c>
      <c r="U231" s="34"/>
      <c r="V231" s="34"/>
      <c r="W231" s="34"/>
      <c r="X231" s="34"/>
      <c r="Y231" s="34"/>
      <c r="Z231" s="34"/>
      <c r="AA231" s="34"/>
      <c r="AB231" s="34"/>
      <c r="AC231" s="34"/>
      <c r="AD231" s="34"/>
      <c r="AE231" s="34"/>
      <c r="AR231" s="197" t="s">
        <v>243</v>
      </c>
      <c r="AT231" s="197" t="s">
        <v>150</v>
      </c>
      <c r="AU231" s="197" t="s">
        <v>87</v>
      </c>
      <c r="AY231" s="17" t="s">
        <v>149</v>
      </c>
      <c r="BE231" s="198">
        <f>IF(N231="základní",J231,0)</f>
        <v>0</v>
      </c>
      <c r="BF231" s="198">
        <f>IF(N231="snížená",J231,0)</f>
        <v>0</v>
      </c>
      <c r="BG231" s="198">
        <f>IF(N231="zákl. přenesená",J231,0)</f>
        <v>0</v>
      </c>
      <c r="BH231" s="198">
        <f>IF(N231="sníž. přenesená",J231,0)</f>
        <v>0</v>
      </c>
      <c r="BI231" s="198">
        <f>IF(N231="nulová",J231,0)</f>
        <v>0</v>
      </c>
      <c r="BJ231" s="17" t="s">
        <v>85</v>
      </c>
      <c r="BK231" s="198">
        <f>ROUND(I231*H231,2)</f>
        <v>0</v>
      </c>
      <c r="BL231" s="17" t="s">
        <v>243</v>
      </c>
      <c r="BM231" s="197" t="s">
        <v>1600</v>
      </c>
    </row>
    <row r="232" spans="1:65" s="2" customFormat="1" ht="21.75" customHeight="1">
      <c r="A232" s="34"/>
      <c r="B232" s="35"/>
      <c r="C232" s="185" t="s">
        <v>452</v>
      </c>
      <c r="D232" s="185" t="s">
        <v>150</v>
      </c>
      <c r="E232" s="186" t="s">
        <v>1601</v>
      </c>
      <c r="F232" s="187" t="s">
        <v>1602</v>
      </c>
      <c r="G232" s="188" t="s">
        <v>225</v>
      </c>
      <c r="H232" s="189">
        <v>30.89</v>
      </c>
      <c r="I232" s="190"/>
      <c r="J232" s="191">
        <f>ROUND(I232*H232,2)</f>
        <v>0</v>
      </c>
      <c r="K232" s="192"/>
      <c r="L232" s="39"/>
      <c r="M232" s="193" t="s">
        <v>1</v>
      </c>
      <c r="N232" s="194" t="s">
        <v>42</v>
      </c>
      <c r="O232" s="71"/>
      <c r="P232" s="195">
        <f>O232*H232</f>
        <v>0</v>
      </c>
      <c r="Q232" s="195">
        <v>7.5799999999999999E-3</v>
      </c>
      <c r="R232" s="195">
        <f>Q232*H232</f>
        <v>0.2341462</v>
      </c>
      <c r="S232" s="195">
        <v>0</v>
      </c>
      <c r="T232" s="196">
        <f>S232*H232</f>
        <v>0</v>
      </c>
      <c r="U232" s="34"/>
      <c r="V232" s="34"/>
      <c r="W232" s="34"/>
      <c r="X232" s="34"/>
      <c r="Y232" s="34"/>
      <c r="Z232" s="34"/>
      <c r="AA232" s="34"/>
      <c r="AB232" s="34"/>
      <c r="AC232" s="34"/>
      <c r="AD232" s="34"/>
      <c r="AE232" s="34"/>
      <c r="AR232" s="197" t="s">
        <v>243</v>
      </c>
      <c r="AT232" s="197" t="s">
        <v>150</v>
      </c>
      <c r="AU232" s="197" t="s">
        <v>87</v>
      </c>
      <c r="AY232" s="17" t="s">
        <v>149</v>
      </c>
      <c r="BE232" s="198">
        <f>IF(N232="základní",J232,0)</f>
        <v>0</v>
      </c>
      <c r="BF232" s="198">
        <f>IF(N232="snížená",J232,0)</f>
        <v>0</v>
      </c>
      <c r="BG232" s="198">
        <f>IF(N232="zákl. přenesená",J232,0)</f>
        <v>0</v>
      </c>
      <c r="BH232" s="198">
        <f>IF(N232="sníž. přenesená",J232,0)</f>
        <v>0</v>
      </c>
      <c r="BI232" s="198">
        <f>IF(N232="nulová",J232,0)</f>
        <v>0</v>
      </c>
      <c r="BJ232" s="17" t="s">
        <v>85</v>
      </c>
      <c r="BK232" s="198">
        <f>ROUND(I232*H232,2)</f>
        <v>0</v>
      </c>
      <c r="BL232" s="17" t="s">
        <v>243</v>
      </c>
      <c r="BM232" s="197" t="s">
        <v>1603</v>
      </c>
    </row>
    <row r="233" spans="1:65" s="2" customFormat="1" ht="21.75" customHeight="1">
      <c r="A233" s="34"/>
      <c r="B233" s="35"/>
      <c r="C233" s="185" t="s">
        <v>456</v>
      </c>
      <c r="D233" s="185" t="s">
        <v>150</v>
      </c>
      <c r="E233" s="186" t="s">
        <v>1604</v>
      </c>
      <c r="F233" s="187" t="s">
        <v>1605</v>
      </c>
      <c r="G233" s="188" t="s">
        <v>378</v>
      </c>
      <c r="H233" s="239"/>
      <c r="I233" s="190"/>
      <c r="J233" s="191">
        <f>ROUND(I233*H233,2)</f>
        <v>0</v>
      </c>
      <c r="K233" s="192"/>
      <c r="L233" s="39"/>
      <c r="M233" s="193" t="s">
        <v>1</v>
      </c>
      <c r="N233" s="194" t="s">
        <v>42</v>
      </c>
      <c r="O233" s="71"/>
      <c r="P233" s="195">
        <f>O233*H233</f>
        <v>0</v>
      </c>
      <c r="Q233" s="195">
        <v>0</v>
      </c>
      <c r="R233" s="195">
        <f>Q233*H233</f>
        <v>0</v>
      </c>
      <c r="S233" s="195">
        <v>0</v>
      </c>
      <c r="T233" s="196">
        <f>S233*H233</f>
        <v>0</v>
      </c>
      <c r="U233" s="34"/>
      <c r="V233" s="34"/>
      <c r="W233" s="34"/>
      <c r="X233" s="34"/>
      <c r="Y233" s="34"/>
      <c r="Z233" s="34"/>
      <c r="AA233" s="34"/>
      <c r="AB233" s="34"/>
      <c r="AC233" s="34"/>
      <c r="AD233" s="34"/>
      <c r="AE233" s="34"/>
      <c r="AR233" s="197" t="s">
        <v>243</v>
      </c>
      <c r="AT233" s="197" t="s">
        <v>150</v>
      </c>
      <c r="AU233" s="197" t="s">
        <v>87</v>
      </c>
      <c r="AY233" s="17" t="s">
        <v>149</v>
      </c>
      <c r="BE233" s="198">
        <f>IF(N233="základní",J233,0)</f>
        <v>0</v>
      </c>
      <c r="BF233" s="198">
        <f>IF(N233="snížená",J233,0)</f>
        <v>0</v>
      </c>
      <c r="BG233" s="198">
        <f>IF(N233="zákl. přenesená",J233,0)</f>
        <v>0</v>
      </c>
      <c r="BH233" s="198">
        <f>IF(N233="sníž. přenesená",J233,0)</f>
        <v>0</v>
      </c>
      <c r="BI233" s="198">
        <f>IF(N233="nulová",J233,0)</f>
        <v>0</v>
      </c>
      <c r="BJ233" s="17" t="s">
        <v>85</v>
      </c>
      <c r="BK233" s="198">
        <f>ROUND(I233*H233,2)</f>
        <v>0</v>
      </c>
      <c r="BL233" s="17" t="s">
        <v>243</v>
      </c>
      <c r="BM233" s="197" t="s">
        <v>1606</v>
      </c>
    </row>
    <row r="234" spans="1:65" s="12" customFormat="1" ht="22.9" customHeight="1">
      <c r="B234" s="171"/>
      <c r="C234" s="172"/>
      <c r="D234" s="173" t="s">
        <v>76</v>
      </c>
      <c r="E234" s="204" t="s">
        <v>1607</v>
      </c>
      <c r="F234" s="204" t="s">
        <v>1608</v>
      </c>
      <c r="G234" s="172"/>
      <c r="H234" s="172"/>
      <c r="I234" s="175"/>
      <c r="J234" s="205">
        <f>BK234</f>
        <v>0</v>
      </c>
      <c r="K234" s="172"/>
      <c r="L234" s="177"/>
      <c r="M234" s="178"/>
      <c r="N234" s="179"/>
      <c r="O234" s="179"/>
      <c r="P234" s="180">
        <f>SUM(P235:P237)</f>
        <v>0</v>
      </c>
      <c r="Q234" s="179"/>
      <c r="R234" s="180">
        <f>SUM(R235:R237)</f>
        <v>0</v>
      </c>
      <c r="S234" s="179"/>
      <c r="T234" s="181">
        <f>SUM(T235:T237)</f>
        <v>7.7225000000000002E-2</v>
      </c>
      <c r="AR234" s="182" t="s">
        <v>87</v>
      </c>
      <c r="AT234" s="183" t="s">
        <v>76</v>
      </c>
      <c r="AU234" s="183" t="s">
        <v>85</v>
      </c>
      <c r="AY234" s="182" t="s">
        <v>149</v>
      </c>
      <c r="BK234" s="184">
        <f>SUM(BK235:BK237)</f>
        <v>0</v>
      </c>
    </row>
    <row r="235" spans="1:65" s="2" customFormat="1" ht="21.75" customHeight="1">
      <c r="A235" s="34"/>
      <c r="B235" s="35"/>
      <c r="C235" s="185" t="s">
        <v>462</v>
      </c>
      <c r="D235" s="185" t="s">
        <v>150</v>
      </c>
      <c r="E235" s="186" t="s">
        <v>1609</v>
      </c>
      <c r="F235" s="187" t="s">
        <v>1610</v>
      </c>
      <c r="G235" s="188" t="s">
        <v>225</v>
      </c>
      <c r="H235" s="189">
        <v>30.89</v>
      </c>
      <c r="I235" s="190"/>
      <c r="J235" s="191">
        <f>ROUND(I235*H235,2)</f>
        <v>0</v>
      </c>
      <c r="K235" s="192"/>
      <c r="L235" s="39"/>
      <c r="M235" s="193" t="s">
        <v>1</v>
      </c>
      <c r="N235" s="194" t="s">
        <v>42</v>
      </c>
      <c r="O235" s="71"/>
      <c r="P235" s="195">
        <f>O235*H235</f>
        <v>0</v>
      </c>
      <c r="Q235" s="195">
        <v>0</v>
      </c>
      <c r="R235" s="195">
        <f>Q235*H235</f>
        <v>0</v>
      </c>
      <c r="S235" s="195">
        <v>2.5000000000000001E-3</v>
      </c>
      <c r="T235" s="196">
        <f>S235*H235</f>
        <v>7.7225000000000002E-2</v>
      </c>
      <c r="U235" s="34"/>
      <c r="V235" s="34"/>
      <c r="W235" s="34"/>
      <c r="X235" s="34"/>
      <c r="Y235" s="34"/>
      <c r="Z235" s="34"/>
      <c r="AA235" s="34"/>
      <c r="AB235" s="34"/>
      <c r="AC235" s="34"/>
      <c r="AD235" s="34"/>
      <c r="AE235" s="34"/>
      <c r="AR235" s="197" t="s">
        <v>243</v>
      </c>
      <c r="AT235" s="197" t="s">
        <v>150</v>
      </c>
      <c r="AU235" s="197" t="s">
        <v>87</v>
      </c>
      <c r="AY235" s="17" t="s">
        <v>149</v>
      </c>
      <c r="BE235" s="198">
        <f>IF(N235="základní",J235,0)</f>
        <v>0</v>
      </c>
      <c r="BF235" s="198">
        <f>IF(N235="snížená",J235,0)</f>
        <v>0</v>
      </c>
      <c r="BG235" s="198">
        <f>IF(N235="zákl. přenesená",J235,0)</f>
        <v>0</v>
      </c>
      <c r="BH235" s="198">
        <f>IF(N235="sníž. přenesená",J235,0)</f>
        <v>0</v>
      </c>
      <c r="BI235" s="198">
        <f>IF(N235="nulová",J235,0)</f>
        <v>0</v>
      </c>
      <c r="BJ235" s="17" t="s">
        <v>85</v>
      </c>
      <c r="BK235" s="198">
        <f>ROUND(I235*H235,2)</f>
        <v>0</v>
      </c>
      <c r="BL235" s="17" t="s">
        <v>243</v>
      </c>
      <c r="BM235" s="197" t="s">
        <v>1611</v>
      </c>
    </row>
    <row r="236" spans="1:65" s="2" customFormat="1" ht="21.75" customHeight="1">
      <c r="A236" s="34"/>
      <c r="B236" s="35"/>
      <c r="C236" s="185" t="s">
        <v>467</v>
      </c>
      <c r="D236" s="185" t="s">
        <v>150</v>
      </c>
      <c r="E236" s="186" t="s">
        <v>1612</v>
      </c>
      <c r="F236" s="187" t="s">
        <v>1613</v>
      </c>
      <c r="G236" s="188" t="s">
        <v>202</v>
      </c>
      <c r="H236" s="189">
        <v>22.8</v>
      </c>
      <c r="I236" s="190"/>
      <c r="J236" s="191">
        <f>ROUND(I236*H236,2)</f>
        <v>0</v>
      </c>
      <c r="K236" s="192"/>
      <c r="L236" s="39"/>
      <c r="M236" s="193" t="s">
        <v>1</v>
      </c>
      <c r="N236" s="194" t="s">
        <v>42</v>
      </c>
      <c r="O236" s="71"/>
      <c r="P236" s="195">
        <f>O236*H236</f>
        <v>0</v>
      </c>
      <c r="Q236" s="195">
        <v>0</v>
      </c>
      <c r="R236" s="195">
        <f>Q236*H236</f>
        <v>0</v>
      </c>
      <c r="S236" s="195">
        <v>0</v>
      </c>
      <c r="T236" s="196">
        <f>S236*H236</f>
        <v>0</v>
      </c>
      <c r="U236" s="34"/>
      <c r="V236" s="34"/>
      <c r="W236" s="34"/>
      <c r="X236" s="34"/>
      <c r="Y236" s="34"/>
      <c r="Z236" s="34"/>
      <c r="AA236" s="34"/>
      <c r="AB236" s="34"/>
      <c r="AC236" s="34"/>
      <c r="AD236" s="34"/>
      <c r="AE236" s="34"/>
      <c r="AR236" s="197" t="s">
        <v>243</v>
      </c>
      <c r="AT236" s="197" t="s">
        <v>150</v>
      </c>
      <c r="AU236" s="197" t="s">
        <v>87</v>
      </c>
      <c r="AY236" s="17" t="s">
        <v>149</v>
      </c>
      <c r="BE236" s="198">
        <f>IF(N236="základní",J236,0)</f>
        <v>0</v>
      </c>
      <c r="BF236" s="198">
        <f>IF(N236="snížená",J236,0)</f>
        <v>0</v>
      </c>
      <c r="BG236" s="198">
        <f>IF(N236="zákl. přenesená",J236,0)</f>
        <v>0</v>
      </c>
      <c r="BH236" s="198">
        <f>IF(N236="sníž. přenesená",J236,0)</f>
        <v>0</v>
      </c>
      <c r="BI236" s="198">
        <f>IF(N236="nulová",J236,0)</f>
        <v>0</v>
      </c>
      <c r="BJ236" s="17" t="s">
        <v>85</v>
      </c>
      <c r="BK236" s="198">
        <f>ROUND(I236*H236,2)</f>
        <v>0</v>
      </c>
      <c r="BL236" s="17" t="s">
        <v>243</v>
      </c>
      <c r="BM236" s="197" t="s">
        <v>1614</v>
      </c>
    </row>
    <row r="237" spans="1:65" s="2" customFormat="1" ht="21.75" customHeight="1">
      <c r="A237" s="34"/>
      <c r="B237" s="35"/>
      <c r="C237" s="185" t="s">
        <v>471</v>
      </c>
      <c r="D237" s="185" t="s">
        <v>150</v>
      </c>
      <c r="E237" s="186" t="s">
        <v>1615</v>
      </c>
      <c r="F237" s="187" t="s">
        <v>1616</v>
      </c>
      <c r="G237" s="188" t="s">
        <v>378</v>
      </c>
      <c r="H237" s="239"/>
      <c r="I237" s="190"/>
      <c r="J237" s="191">
        <f>ROUND(I237*H237,2)</f>
        <v>0</v>
      </c>
      <c r="K237" s="192"/>
      <c r="L237" s="39"/>
      <c r="M237" s="193" t="s">
        <v>1</v>
      </c>
      <c r="N237" s="194" t="s">
        <v>42</v>
      </c>
      <c r="O237" s="71"/>
      <c r="P237" s="195">
        <f>O237*H237</f>
        <v>0</v>
      </c>
      <c r="Q237" s="195">
        <v>0</v>
      </c>
      <c r="R237" s="195">
        <f>Q237*H237</f>
        <v>0</v>
      </c>
      <c r="S237" s="195">
        <v>0</v>
      </c>
      <c r="T237" s="196">
        <f>S237*H237</f>
        <v>0</v>
      </c>
      <c r="U237" s="34"/>
      <c r="V237" s="34"/>
      <c r="W237" s="34"/>
      <c r="X237" s="34"/>
      <c r="Y237" s="34"/>
      <c r="Z237" s="34"/>
      <c r="AA237" s="34"/>
      <c r="AB237" s="34"/>
      <c r="AC237" s="34"/>
      <c r="AD237" s="34"/>
      <c r="AE237" s="34"/>
      <c r="AR237" s="197" t="s">
        <v>243</v>
      </c>
      <c r="AT237" s="197" t="s">
        <v>150</v>
      </c>
      <c r="AU237" s="197" t="s">
        <v>87</v>
      </c>
      <c r="AY237" s="17" t="s">
        <v>149</v>
      </c>
      <c r="BE237" s="198">
        <f>IF(N237="základní",J237,0)</f>
        <v>0</v>
      </c>
      <c r="BF237" s="198">
        <f>IF(N237="snížená",J237,0)</f>
        <v>0</v>
      </c>
      <c r="BG237" s="198">
        <f>IF(N237="zákl. přenesená",J237,0)</f>
        <v>0</v>
      </c>
      <c r="BH237" s="198">
        <f>IF(N237="sníž. přenesená",J237,0)</f>
        <v>0</v>
      </c>
      <c r="BI237" s="198">
        <f>IF(N237="nulová",J237,0)</f>
        <v>0</v>
      </c>
      <c r="BJ237" s="17" t="s">
        <v>85</v>
      </c>
      <c r="BK237" s="198">
        <f>ROUND(I237*H237,2)</f>
        <v>0</v>
      </c>
      <c r="BL237" s="17" t="s">
        <v>243</v>
      </c>
      <c r="BM237" s="197" t="s">
        <v>1617</v>
      </c>
    </row>
    <row r="238" spans="1:65" s="12" customFormat="1" ht="22.9" customHeight="1">
      <c r="B238" s="171"/>
      <c r="C238" s="172"/>
      <c r="D238" s="173" t="s">
        <v>76</v>
      </c>
      <c r="E238" s="204" t="s">
        <v>556</v>
      </c>
      <c r="F238" s="204" t="s">
        <v>1006</v>
      </c>
      <c r="G238" s="172"/>
      <c r="H238" s="172"/>
      <c r="I238" s="175"/>
      <c r="J238" s="205">
        <f>BK238</f>
        <v>0</v>
      </c>
      <c r="K238" s="172"/>
      <c r="L238" s="177"/>
      <c r="M238" s="178"/>
      <c r="N238" s="179"/>
      <c r="O238" s="179"/>
      <c r="P238" s="180">
        <f>SUM(P239:P242)</f>
        <v>0</v>
      </c>
      <c r="Q238" s="179"/>
      <c r="R238" s="180">
        <f>SUM(R239:R242)</f>
        <v>6.6E-3</v>
      </c>
      <c r="S238" s="179"/>
      <c r="T238" s="181">
        <f>SUM(T239:T242)</f>
        <v>0</v>
      </c>
      <c r="AR238" s="182" t="s">
        <v>87</v>
      </c>
      <c r="AT238" s="183" t="s">
        <v>76</v>
      </c>
      <c r="AU238" s="183" t="s">
        <v>85</v>
      </c>
      <c r="AY238" s="182" t="s">
        <v>149</v>
      </c>
      <c r="BK238" s="184">
        <f>SUM(BK239:BK242)</f>
        <v>0</v>
      </c>
    </row>
    <row r="239" spans="1:65" s="2" customFormat="1" ht="16.5" customHeight="1">
      <c r="A239" s="34"/>
      <c r="B239" s="35"/>
      <c r="C239" s="185" t="s">
        <v>476</v>
      </c>
      <c r="D239" s="185" t="s">
        <v>150</v>
      </c>
      <c r="E239" s="186" t="s">
        <v>1618</v>
      </c>
      <c r="F239" s="187" t="s">
        <v>1619</v>
      </c>
      <c r="G239" s="188" t="s">
        <v>225</v>
      </c>
      <c r="H239" s="189">
        <v>10</v>
      </c>
      <c r="I239" s="190"/>
      <c r="J239" s="191">
        <f>ROUND(I239*H239,2)</f>
        <v>0</v>
      </c>
      <c r="K239" s="192"/>
      <c r="L239" s="39"/>
      <c r="M239" s="193" t="s">
        <v>1</v>
      </c>
      <c r="N239" s="194" t="s">
        <v>42</v>
      </c>
      <c r="O239" s="71"/>
      <c r="P239" s="195">
        <f>O239*H239</f>
        <v>0</v>
      </c>
      <c r="Q239" s="195">
        <v>0</v>
      </c>
      <c r="R239" s="195">
        <f>Q239*H239</f>
        <v>0</v>
      </c>
      <c r="S239" s="195">
        <v>0</v>
      </c>
      <c r="T239" s="196">
        <f>S239*H239</f>
        <v>0</v>
      </c>
      <c r="U239" s="34"/>
      <c r="V239" s="34"/>
      <c r="W239" s="34"/>
      <c r="X239" s="34"/>
      <c r="Y239" s="34"/>
      <c r="Z239" s="34"/>
      <c r="AA239" s="34"/>
      <c r="AB239" s="34"/>
      <c r="AC239" s="34"/>
      <c r="AD239" s="34"/>
      <c r="AE239" s="34"/>
      <c r="AR239" s="197" t="s">
        <v>243</v>
      </c>
      <c r="AT239" s="197" t="s">
        <v>150</v>
      </c>
      <c r="AU239" s="197" t="s">
        <v>87</v>
      </c>
      <c r="AY239" s="17" t="s">
        <v>149</v>
      </c>
      <c r="BE239" s="198">
        <f>IF(N239="základní",J239,0)</f>
        <v>0</v>
      </c>
      <c r="BF239" s="198">
        <f>IF(N239="snížená",J239,0)</f>
        <v>0</v>
      </c>
      <c r="BG239" s="198">
        <f>IF(N239="zákl. přenesená",J239,0)</f>
        <v>0</v>
      </c>
      <c r="BH239" s="198">
        <f>IF(N239="sníž. přenesená",J239,0)</f>
        <v>0</v>
      </c>
      <c r="BI239" s="198">
        <f>IF(N239="nulová",J239,0)</f>
        <v>0</v>
      </c>
      <c r="BJ239" s="17" t="s">
        <v>85</v>
      </c>
      <c r="BK239" s="198">
        <f>ROUND(I239*H239,2)</f>
        <v>0</v>
      </c>
      <c r="BL239" s="17" t="s">
        <v>243</v>
      </c>
      <c r="BM239" s="197" t="s">
        <v>1620</v>
      </c>
    </row>
    <row r="240" spans="1:65" s="13" customFormat="1" ht="11.25">
      <c r="B240" s="206"/>
      <c r="C240" s="207"/>
      <c r="D240" s="199" t="s">
        <v>175</v>
      </c>
      <c r="E240" s="208" t="s">
        <v>1</v>
      </c>
      <c r="F240" s="209" t="s">
        <v>1621</v>
      </c>
      <c r="G240" s="207"/>
      <c r="H240" s="210">
        <v>10</v>
      </c>
      <c r="I240" s="211"/>
      <c r="J240" s="207"/>
      <c r="K240" s="207"/>
      <c r="L240" s="212"/>
      <c r="M240" s="213"/>
      <c r="N240" s="214"/>
      <c r="O240" s="214"/>
      <c r="P240" s="214"/>
      <c r="Q240" s="214"/>
      <c r="R240" s="214"/>
      <c r="S240" s="214"/>
      <c r="T240" s="215"/>
      <c r="AT240" s="216" t="s">
        <v>175</v>
      </c>
      <c r="AU240" s="216" t="s">
        <v>87</v>
      </c>
      <c r="AV240" s="13" t="s">
        <v>87</v>
      </c>
      <c r="AW240" s="13" t="s">
        <v>34</v>
      </c>
      <c r="AX240" s="13" t="s">
        <v>85</v>
      </c>
      <c r="AY240" s="216" t="s">
        <v>149</v>
      </c>
    </row>
    <row r="241" spans="1:65" s="2" customFormat="1" ht="21.75" customHeight="1">
      <c r="A241" s="34"/>
      <c r="B241" s="35"/>
      <c r="C241" s="185" t="s">
        <v>164</v>
      </c>
      <c r="D241" s="185" t="s">
        <v>150</v>
      </c>
      <c r="E241" s="186" t="s">
        <v>1033</v>
      </c>
      <c r="F241" s="187" t="s">
        <v>1622</v>
      </c>
      <c r="G241" s="188" t="s">
        <v>225</v>
      </c>
      <c r="H241" s="189">
        <v>10</v>
      </c>
      <c r="I241" s="190"/>
      <c r="J241" s="191">
        <f>ROUND(I241*H241,2)</f>
        <v>0</v>
      </c>
      <c r="K241" s="192"/>
      <c r="L241" s="39"/>
      <c r="M241" s="193" t="s">
        <v>1</v>
      </c>
      <c r="N241" s="194" t="s">
        <v>42</v>
      </c>
      <c r="O241" s="71"/>
      <c r="P241" s="195">
        <f>O241*H241</f>
        <v>0</v>
      </c>
      <c r="Q241" s="195">
        <v>6.6E-4</v>
      </c>
      <c r="R241" s="195">
        <f>Q241*H241</f>
        <v>6.6E-3</v>
      </c>
      <c r="S241" s="195">
        <v>0</v>
      </c>
      <c r="T241" s="196">
        <f>S241*H241</f>
        <v>0</v>
      </c>
      <c r="U241" s="34"/>
      <c r="V241" s="34"/>
      <c r="W241" s="34"/>
      <c r="X241" s="34"/>
      <c r="Y241" s="34"/>
      <c r="Z241" s="34"/>
      <c r="AA241" s="34"/>
      <c r="AB241" s="34"/>
      <c r="AC241" s="34"/>
      <c r="AD241" s="34"/>
      <c r="AE241" s="34"/>
      <c r="AR241" s="197" t="s">
        <v>243</v>
      </c>
      <c r="AT241" s="197" t="s">
        <v>150</v>
      </c>
      <c r="AU241" s="197" t="s">
        <v>87</v>
      </c>
      <c r="AY241" s="17" t="s">
        <v>149</v>
      </c>
      <c r="BE241" s="198">
        <f>IF(N241="základní",J241,0)</f>
        <v>0</v>
      </c>
      <c r="BF241" s="198">
        <f>IF(N241="snížená",J241,0)</f>
        <v>0</v>
      </c>
      <c r="BG241" s="198">
        <f>IF(N241="zákl. přenesená",J241,0)</f>
        <v>0</v>
      </c>
      <c r="BH241" s="198">
        <f>IF(N241="sníž. přenesená",J241,0)</f>
        <v>0</v>
      </c>
      <c r="BI241" s="198">
        <f>IF(N241="nulová",J241,0)</f>
        <v>0</v>
      </c>
      <c r="BJ241" s="17" t="s">
        <v>85</v>
      </c>
      <c r="BK241" s="198">
        <f>ROUND(I241*H241,2)</f>
        <v>0</v>
      </c>
      <c r="BL241" s="17" t="s">
        <v>243</v>
      </c>
      <c r="BM241" s="197" t="s">
        <v>1623</v>
      </c>
    </row>
    <row r="242" spans="1:65" s="2" customFormat="1" ht="21.75" customHeight="1">
      <c r="A242" s="34"/>
      <c r="B242" s="35"/>
      <c r="C242" s="185" t="s">
        <v>484</v>
      </c>
      <c r="D242" s="185" t="s">
        <v>150</v>
      </c>
      <c r="E242" s="186" t="s">
        <v>1624</v>
      </c>
      <c r="F242" s="187" t="s">
        <v>1625</v>
      </c>
      <c r="G242" s="188" t="s">
        <v>225</v>
      </c>
      <c r="H242" s="189">
        <v>21.36</v>
      </c>
      <c r="I242" s="190"/>
      <c r="J242" s="191">
        <f>ROUND(I242*H242,2)</f>
        <v>0</v>
      </c>
      <c r="K242" s="192"/>
      <c r="L242" s="39"/>
      <c r="M242" s="193" t="s">
        <v>1</v>
      </c>
      <c r="N242" s="194" t="s">
        <v>42</v>
      </c>
      <c r="O242" s="71"/>
      <c r="P242" s="195">
        <f>O242*H242</f>
        <v>0</v>
      </c>
      <c r="Q242" s="195">
        <v>0</v>
      </c>
      <c r="R242" s="195">
        <f>Q242*H242</f>
        <v>0</v>
      </c>
      <c r="S242" s="195">
        <v>0</v>
      </c>
      <c r="T242" s="196">
        <f>S242*H242</f>
        <v>0</v>
      </c>
      <c r="U242" s="34"/>
      <c r="V242" s="34"/>
      <c r="W242" s="34"/>
      <c r="X242" s="34"/>
      <c r="Y242" s="34"/>
      <c r="Z242" s="34"/>
      <c r="AA242" s="34"/>
      <c r="AB242" s="34"/>
      <c r="AC242" s="34"/>
      <c r="AD242" s="34"/>
      <c r="AE242" s="34"/>
      <c r="AR242" s="197" t="s">
        <v>243</v>
      </c>
      <c r="AT242" s="197" t="s">
        <v>150</v>
      </c>
      <c r="AU242" s="197" t="s">
        <v>87</v>
      </c>
      <c r="AY242" s="17" t="s">
        <v>149</v>
      </c>
      <c r="BE242" s="198">
        <f>IF(N242="základní",J242,0)</f>
        <v>0</v>
      </c>
      <c r="BF242" s="198">
        <f>IF(N242="snížená",J242,0)</f>
        <v>0</v>
      </c>
      <c r="BG242" s="198">
        <f>IF(N242="zákl. přenesená",J242,0)</f>
        <v>0</v>
      </c>
      <c r="BH242" s="198">
        <f>IF(N242="sníž. přenesená",J242,0)</f>
        <v>0</v>
      </c>
      <c r="BI242" s="198">
        <f>IF(N242="nulová",J242,0)</f>
        <v>0</v>
      </c>
      <c r="BJ242" s="17" t="s">
        <v>85</v>
      </c>
      <c r="BK242" s="198">
        <f>ROUND(I242*H242,2)</f>
        <v>0</v>
      </c>
      <c r="BL242" s="17" t="s">
        <v>243</v>
      </c>
      <c r="BM242" s="197" t="s">
        <v>1626</v>
      </c>
    </row>
    <row r="243" spans="1:65" s="12" customFormat="1" ht="22.9" customHeight="1">
      <c r="B243" s="171"/>
      <c r="C243" s="172"/>
      <c r="D243" s="173" t="s">
        <v>76</v>
      </c>
      <c r="E243" s="204" t="s">
        <v>1627</v>
      </c>
      <c r="F243" s="204" t="s">
        <v>1628</v>
      </c>
      <c r="G243" s="172"/>
      <c r="H243" s="172"/>
      <c r="I243" s="175"/>
      <c r="J243" s="205">
        <f>BK243</f>
        <v>0</v>
      </c>
      <c r="K243" s="172"/>
      <c r="L243" s="177"/>
      <c r="M243" s="178"/>
      <c r="N243" s="179"/>
      <c r="O243" s="179"/>
      <c r="P243" s="180">
        <f>SUM(P244:P250)</f>
        <v>0</v>
      </c>
      <c r="Q243" s="179"/>
      <c r="R243" s="180">
        <f>SUM(R244:R250)</f>
        <v>0.16554450000000001</v>
      </c>
      <c r="S243" s="179"/>
      <c r="T243" s="181">
        <f>SUM(T244:T250)</f>
        <v>3.5727500000000002E-2</v>
      </c>
      <c r="AR243" s="182" t="s">
        <v>87</v>
      </c>
      <c r="AT243" s="183" t="s">
        <v>76</v>
      </c>
      <c r="AU243" s="183" t="s">
        <v>85</v>
      </c>
      <c r="AY243" s="182" t="s">
        <v>149</v>
      </c>
      <c r="BK243" s="184">
        <f>SUM(BK244:BK250)</f>
        <v>0</v>
      </c>
    </row>
    <row r="244" spans="1:65" s="2" customFormat="1" ht="16.5" customHeight="1">
      <c r="A244" s="34"/>
      <c r="B244" s="35"/>
      <c r="C244" s="185" t="s">
        <v>488</v>
      </c>
      <c r="D244" s="185" t="s">
        <v>150</v>
      </c>
      <c r="E244" s="186" t="s">
        <v>1629</v>
      </c>
      <c r="F244" s="187" t="s">
        <v>1630</v>
      </c>
      <c r="G244" s="188" t="s">
        <v>225</v>
      </c>
      <c r="H244" s="189">
        <v>115.25</v>
      </c>
      <c r="I244" s="190"/>
      <c r="J244" s="191">
        <f>ROUND(I244*H244,2)</f>
        <v>0</v>
      </c>
      <c r="K244" s="192"/>
      <c r="L244" s="39"/>
      <c r="M244" s="193" t="s">
        <v>1</v>
      </c>
      <c r="N244" s="194" t="s">
        <v>42</v>
      </c>
      <c r="O244" s="71"/>
      <c r="P244" s="195">
        <f>O244*H244</f>
        <v>0</v>
      </c>
      <c r="Q244" s="195">
        <v>1E-3</v>
      </c>
      <c r="R244" s="195">
        <f>Q244*H244</f>
        <v>0.11525000000000001</v>
      </c>
      <c r="S244" s="195">
        <v>3.1E-4</v>
      </c>
      <c r="T244" s="196">
        <f>S244*H244</f>
        <v>3.5727500000000002E-2</v>
      </c>
      <c r="U244" s="34"/>
      <c r="V244" s="34"/>
      <c r="W244" s="34"/>
      <c r="X244" s="34"/>
      <c r="Y244" s="34"/>
      <c r="Z244" s="34"/>
      <c r="AA244" s="34"/>
      <c r="AB244" s="34"/>
      <c r="AC244" s="34"/>
      <c r="AD244" s="34"/>
      <c r="AE244" s="34"/>
      <c r="AR244" s="197" t="s">
        <v>243</v>
      </c>
      <c r="AT244" s="197" t="s">
        <v>150</v>
      </c>
      <c r="AU244" s="197" t="s">
        <v>87</v>
      </c>
      <c r="AY244" s="17" t="s">
        <v>149</v>
      </c>
      <c r="BE244" s="198">
        <f>IF(N244="základní",J244,0)</f>
        <v>0</v>
      </c>
      <c r="BF244" s="198">
        <f>IF(N244="snížená",J244,0)</f>
        <v>0</v>
      </c>
      <c r="BG244" s="198">
        <f>IF(N244="zákl. přenesená",J244,0)</f>
        <v>0</v>
      </c>
      <c r="BH244" s="198">
        <f>IF(N244="sníž. přenesená",J244,0)</f>
        <v>0</v>
      </c>
      <c r="BI244" s="198">
        <f>IF(N244="nulová",J244,0)</f>
        <v>0</v>
      </c>
      <c r="BJ244" s="17" t="s">
        <v>85</v>
      </c>
      <c r="BK244" s="198">
        <f>ROUND(I244*H244,2)</f>
        <v>0</v>
      </c>
      <c r="BL244" s="17" t="s">
        <v>243</v>
      </c>
      <c r="BM244" s="197" t="s">
        <v>1631</v>
      </c>
    </row>
    <row r="245" spans="1:65" s="13" customFormat="1" ht="11.25">
      <c r="B245" s="206"/>
      <c r="C245" s="207"/>
      <c r="D245" s="199" t="s">
        <v>175</v>
      </c>
      <c r="E245" s="208" t="s">
        <v>1</v>
      </c>
      <c r="F245" s="209" t="s">
        <v>1632</v>
      </c>
      <c r="G245" s="207"/>
      <c r="H245" s="210">
        <v>115.25</v>
      </c>
      <c r="I245" s="211"/>
      <c r="J245" s="207"/>
      <c r="K245" s="207"/>
      <c r="L245" s="212"/>
      <c r="M245" s="213"/>
      <c r="N245" s="214"/>
      <c r="O245" s="214"/>
      <c r="P245" s="214"/>
      <c r="Q245" s="214"/>
      <c r="R245" s="214"/>
      <c r="S245" s="214"/>
      <c r="T245" s="215"/>
      <c r="AT245" s="216" t="s">
        <v>175</v>
      </c>
      <c r="AU245" s="216" t="s">
        <v>87</v>
      </c>
      <c r="AV245" s="13" t="s">
        <v>87</v>
      </c>
      <c r="AW245" s="13" t="s">
        <v>34</v>
      </c>
      <c r="AX245" s="13" t="s">
        <v>85</v>
      </c>
      <c r="AY245" s="216" t="s">
        <v>149</v>
      </c>
    </row>
    <row r="246" spans="1:65" s="2" customFormat="1" ht="21.75" customHeight="1">
      <c r="A246" s="34"/>
      <c r="B246" s="35"/>
      <c r="C246" s="185" t="s">
        <v>492</v>
      </c>
      <c r="D246" s="185" t="s">
        <v>150</v>
      </c>
      <c r="E246" s="186" t="s">
        <v>1633</v>
      </c>
      <c r="F246" s="187" t="s">
        <v>1634</v>
      </c>
      <c r="G246" s="188" t="s">
        <v>225</v>
      </c>
      <c r="H246" s="189">
        <v>84.36</v>
      </c>
      <c r="I246" s="190"/>
      <c r="J246" s="191">
        <f>ROUND(I246*H246,2)</f>
        <v>0</v>
      </c>
      <c r="K246" s="192"/>
      <c r="L246" s="39"/>
      <c r="M246" s="193" t="s">
        <v>1</v>
      </c>
      <c r="N246" s="194" t="s">
        <v>42</v>
      </c>
      <c r="O246" s="71"/>
      <c r="P246" s="195">
        <f>O246*H246</f>
        <v>0</v>
      </c>
      <c r="Q246" s="195">
        <v>0</v>
      </c>
      <c r="R246" s="195">
        <f>Q246*H246</f>
        <v>0</v>
      </c>
      <c r="S246" s="195">
        <v>0</v>
      </c>
      <c r="T246" s="196">
        <f>S246*H246</f>
        <v>0</v>
      </c>
      <c r="U246" s="34"/>
      <c r="V246" s="34"/>
      <c r="W246" s="34"/>
      <c r="X246" s="34"/>
      <c r="Y246" s="34"/>
      <c r="Z246" s="34"/>
      <c r="AA246" s="34"/>
      <c r="AB246" s="34"/>
      <c r="AC246" s="34"/>
      <c r="AD246" s="34"/>
      <c r="AE246" s="34"/>
      <c r="AR246" s="197" t="s">
        <v>243</v>
      </c>
      <c r="AT246" s="197" t="s">
        <v>150</v>
      </c>
      <c r="AU246" s="197" t="s">
        <v>87</v>
      </c>
      <c r="AY246" s="17" t="s">
        <v>149</v>
      </c>
      <c r="BE246" s="198">
        <f>IF(N246="základní",J246,0)</f>
        <v>0</v>
      </c>
      <c r="BF246" s="198">
        <f>IF(N246="snížená",J246,0)</f>
        <v>0</v>
      </c>
      <c r="BG246" s="198">
        <f>IF(N246="zákl. přenesená",J246,0)</f>
        <v>0</v>
      </c>
      <c r="BH246" s="198">
        <f>IF(N246="sníž. přenesená",J246,0)</f>
        <v>0</v>
      </c>
      <c r="BI246" s="198">
        <f>IF(N246="nulová",J246,0)</f>
        <v>0</v>
      </c>
      <c r="BJ246" s="17" t="s">
        <v>85</v>
      </c>
      <c r="BK246" s="198">
        <f>ROUND(I246*H246,2)</f>
        <v>0</v>
      </c>
      <c r="BL246" s="17" t="s">
        <v>243</v>
      </c>
      <c r="BM246" s="197" t="s">
        <v>1635</v>
      </c>
    </row>
    <row r="247" spans="1:65" s="2" customFormat="1" ht="21.75" customHeight="1">
      <c r="A247" s="34"/>
      <c r="B247" s="35"/>
      <c r="C247" s="185" t="s">
        <v>496</v>
      </c>
      <c r="D247" s="185" t="s">
        <v>150</v>
      </c>
      <c r="E247" s="186" t="s">
        <v>1636</v>
      </c>
      <c r="F247" s="187" t="s">
        <v>1637</v>
      </c>
      <c r="G247" s="188" t="s">
        <v>192</v>
      </c>
      <c r="H247" s="189">
        <v>1</v>
      </c>
      <c r="I247" s="190"/>
      <c r="J247" s="191">
        <f>ROUND(I247*H247,2)</f>
        <v>0</v>
      </c>
      <c r="K247" s="192"/>
      <c r="L247" s="39"/>
      <c r="M247" s="193" t="s">
        <v>1</v>
      </c>
      <c r="N247" s="194" t="s">
        <v>42</v>
      </c>
      <c r="O247" s="71"/>
      <c r="P247" s="195">
        <f>O247*H247</f>
        <v>0</v>
      </c>
      <c r="Q247" s="195">
        <v>0</v>
      </c>
      <c r="R247" s="195">
        <f>Q247*H247</f>
        <v>0</v>
      </c>
      <c r="S247" s="195">
        <v>0</v>
      </c>
      <c r="T247" s="196">
        <f>S247*H247</f>
        <v>0</v>
      </c>
      <c r="U247" s="34"/>
      <c r="V247" s="34"/>
      <c r="W247" s="34"/>
      <c r="X247" s="34"/>
      <c r="Y247" s="34"/>
      <c r="Z247" s="34"/>
      <c r="AA247" s="34"/>
      <c r="AB247" s="34"/>
      <c r="AC247" s="34"/>
      <c r="AD247" s="34"/>
      <c r="AE247" s="34"/>
      <c r="AR247" s="197" t="s">
        <v>243</v>
      </c>
      <c r="AT247" s="197" t="s">
        <v>150</v>
      </c>
      <c r="AU247" s="197" t="s">
        <v>87</v>
      </c>
      <c r="AY247" s="17" t="s">
        <v>149</v>
      </c>
      <c r="BE247" s="198">
        <f>IF(N247="základní",J247,0)</f>
        <v>0</v>
      </c>
      <c r="BF247" s="198">
        <f>IF(N247="snížená",J247,0)</f>
        <v>0</v>
      </c>
      <c r="BG247" s="198">
        <f>IF(N247="zákl. přenesená",J247,0)</f>
        <v>0</v>
      </c>
      <c r="BH247" s="198">
        <f>IF(N247="sníž. přenesená",J247,0)</f>
        <v>0</v>
      </c>
      <c r="BI247" s="198">
        <f>IF(N247="nulová",J247,0)</f>
        <v>0</v>
      </c>
      <c r="BJ247" s="17" t="s">
        <v>85</v>
      </c>
      <c r="BK247" s="198">
        <f>ROUND(I247*H247,2)</f>
        <v>0</v>
      </c>
      <c r="BL247" s="17" t="s">
        <v>243</v>
      </c>
      <c r="BM247" s="197" t="s">
        <v>1638</v>
      </c>
    </row>
    <row r="248" spans="1:65" s="2" customFormat="1" ht="21.75" customHeight="1">
      <c r="A248" s="34"/>
      <c r="B248" s="35"/>
      <c r="C248" s="185" t="s">
        <v>500</v>
      </c>
      <c r="D248" s="185" t="s">
        <v>150</v>
      </c>
      <c r="E248" s="186" t="s">
        <v>1639</v>
      </c>
      <c r="F248" s="187" t="s">
        <v>1640</v>
      </c>
      <c r="G248" s="188" t="s">
        <v>225</v>
      </c>
      <c r="H248" s="189">
        <v>84.36</v>
      </c>
      <c r="I248" s="190"/>
      <c r="J248" s="191">
        <f>ROUND(I248*H248,2)</f>
        <v>0</v>
      </c>
      <c r="K248" s="192"/>
      <c r="L248" s="39"/>
      <c r="M248" s="193" t="s">
        <v>1</v>
      </c>
      <c r="N248" s="194" t="s">
        <v>42</v>
      </c>
      <c r="O248" s="71"/>
      <c r="P248" s="195">
        <f>O248*H248</f>
        <v>0</v>
      </c>
      <c r="Q248" s="195">
        <v>2.0000000000000001E-4</v>
      </c>
      <c r="R248" s="195">
        <f>Q248*H248</f>
        <v>1.6872000000000002E-2</v>
      </c>
      <c r="S248" s="195">
        <v>0</v>
      </c>
      <c r="T248" s="196">
        <f>S248*H248</f>
        <v>0</v>
      </c>
      <c r="U248" s="34"/>
      <c r="V248" s="34"/>
      <c r="W248" s="34"/>
      <c r="X248" s="34"/>
      <c r="Y248" s="34"/>
      <c r="Z248" s="34"/>
      <c r="AA248" s="34"/>
      <c r="AB248" s="34"/>
      <c r="AC248" s="34"/>
      <c r="AD248" s="34"/>
      <c r="AE248" s="34"/>
      <c r="AR248" s="197" t="s">
        <v>243</v>
      </c>
      <c r="AT248" s="197" t="s">
        <v>150</v>
      </c>
      <c r="AU248" s="197" t="s">
        <v>87</v>
      </c>
      <c r="AY248" s="17" t="s">
        <v>149</v>
      </c>
      <c r="BE248" s="198">
        <f>IF(N248="základní",J248,0)</f>
        <v>0</v>
      </c>
      <c r="BF248" s="198">
        <f>IF(N248="snížená",J248,0)</f>
        <v>0</v>
      </c>
      <c r="BG248" s="198">
        <f>IF(N248="zákl. přenesená",J248,0)</f>
        <v>0</v>
      </c>
      <c r="BH248" s="198">
        <f>IF(N248="sníž. přenesená",J248,0)</f>
        <v>0</v>
      </c>
      <c r="BI248" s="198">
        <f>IF(N248="nulová",J248,0)</f>
        <v>0</v>
      </c>
      <c r="BJ248" s="17" t="s">
        <v>85</v>
      </c>
      <c r="BK248" s="198">
        <f>ROUND(I248*H248,2)</f>
        <v>0</v>
      </c>
      <c r="BL248" s="17" t="s">
        <v>243</v>
      </c>
      <c r="BM248" s="197" t="s">
        <v>1641</v>
      </c>
    </row>
    <row r="249" spans="1:65" s="2" customFormat="1" ht="33" customHeight="1">
      <c r="A249" s="34"/>
      <c r="B249" s="35"/>
      <c r="C249" s="185" t="s">
        <v>504</v>
      </c>
      <c r="D249" s="185" t="s">
        <v>150</v>
      </c>
      <c r="E249" s="186" t="s">
        <v>1642</v>
      </c>
      <c r="F249" s="187" t="s">
        <v>1643</v>
      </c>
      <c r="G249" s="188" t="s">
        <v>225</v>
      </c>
      <c r="H249" s="189">
        <v>115.25</v>
      </c>
      <c r="I249" s="190"/>
      <c r="J249" s="191">
        <f>ROUND(I249*H249,2)</f>
        <v>0</v>
      </c>
      <c r="K249" s="192"/>
      <c r="L249" s="39"/>
      <c r="M249" s="193" t="s">
        <v>1</v>
      </c>
      <c r="N249" s="194" t="s">
        <v>42</v>
      </c>
      <c r="O249" s="71"/>
      <c r="P249" s="195">
        <f>O249*H249</f>
        <v>0</v>
      </c>
      <c r="Q249" s="195">
        <v>2.9E-4</v>
      </c>
      <c r="R249" s="195">
        <f>Q249*H249</f>
        <v>3.3422500000000001E-2</v>
      </c>
      <c r="S249" s="195">
        <v>0</v>
      </c>
      <c r="T249" s="196">
        <f>S249*H249</f>
        <v>0</v>
      </c>
      <c r="U249" s="34"/>
      <c r="V249" s="34"/>
      <c r="W249" s="34"/>
      <c r="X249" s="34"/>
      <c r="Y249" s="34"/>
      <c r="Z249" s="34"/>
      <c r="AA249" s="34"/>
      <c r="AB249" s="34"/>
      <c r="AC249" s="34"/>
      <c r="AD249" s="34"/>
      <c r="AE249" s="34"/>
      <c r="AR249" s="197" t="s">
        <v>243</v>
      </c>
      <c r="AT249" s="197" t="s">
        <v>150</v>
      </c>
      <c r="AU249" s="197" t="s">
        <v>87</v>
      </c>
      <c r="AY249" s="17" t="s">
        <v>149</v>
      </c>
      <c r="BE249" s="198">
        <f>IF(N249="základní",J249,0)</f>
        <v>0</v>
      </c>
      <c r="BF249" s="198">
        <f>IF(N249="snížená",J249,0)</f>
        <v>0</v>
      </c>
      <c r="BG249" s="198">
        <f>IF(N249="zákl. přenesená",J249,0)</f>
        <v>0</v>
      </c>
      <c r="BH249" s="198">
        <f>IF(N249="sníž. přenesená",J249,0)</f>
        <v>0</v>
      </c>
      <c r="BI249" s="198">
        <f>IF(N249="nulová",J249,0)</f>
        <v>0</v>
      </c>
      <c r="BJ249" s="17" t="s">
        <v>85</v>
      </c>
      <c r="BK249" s="198">
        <f>ROUND(I249*H249,2)</f>
        <v>0</v>
      </c>
      <c r="BL249" s="17" t="s">
        <v>243</v>
      </c>
      <c r="BM249" s="197" t="s">
        <v>1644</v>
      </c>
    </row>
    <row r="250" spans="1:65" s="2" customFormat="1" ht="19.5">
      <c r="A250" s="34"/>
      <c r="B250" s="35"/>
      <c r="C250" s="36"/>
      <c r="D250" s="199" t="s">
        <v>154</v>
      </c>
      <c r="E250" s="36"/>
      <c r="F250" s="200" t="s">
        <v>1645</v>
      </c>
      <c r="G250" s="36"/>
      <c r="H250" s="36"/>
      <c r="I250" s="201"/>
      <c r="J250" s="36"/>
      <c r="K250" s="36"/>
      <c r="L250" s="39"/>
      <c r="M250" s="202"/>
      <c r="N250" s="203"/>
      <c r="O250" s="71"/>
      <c r="P250" s="71"/>
      <c r="Q250" s="71"/>
      <c r="R250" s="71"/>
      <c r="S250" s="71"/>
      <c r="T250" s="72"/>
      <c r="U250" s="34"/>
      <c r="V250" s="34"/>
      <c r="W250" s="34"/>
      <c r="X250" s="34"/>
      <c r="Y250" s="34"/>
      <c r="Z250" s="34"/>
      <c r="AA250" s="34"/>
      <c r="AB250" s="34"/>
      <c r="AC250" s="34"/>
      <c r="AD250" s="34"/>
      <c r="AE250" s="34"/>
      <c r="AT250" s="17" t="s">
        <v>154</v>
      </c>
      <c r="AU250" s="17" t="s">
        <v>87</v>
      </c>
    </row>
    <row r="251" spans="1:65" s="12" customFormat="1" ht="22.9" customHeight="1">
      <c r="B251" s="171"/>
      <c r="C251" s="172"/>
      <c r="D251" s="173" t="s">
        <v>76</v>
      </c>
      <c r="E251" s="204" t="s">
        <v>1646</v>
      </c>
      <c r="F251" s="204" t="s">
        <v>1647</v>
      </c>
      <c r="G251" s="172"/>
      <c r="H251" s="172"/>
      <c r="I251" s="175"/>
      <c r="J251" s="205">
        <f>BK251</f>
        <v>0</v>
      </c>
      <c r="K251" s="172"/>
      <c r="L251" s="177"/>
      <c r="M251" s="178"/>
      <c r="N251" s="179"/>
      <c r="O251" s="179"/>
      <c r="P251" s="180">
        <f>SUM(P252:P253)</f>
        <v>0</v>
      </c>
      <c r="Q251" s="179"/>
      <c r="R251" s="180">
        <f>SUM(R252:R253)</f>
        <v>0</v>
      </c>
      <c r="S251" s="179"/>
      <c r="T251" s="181">
        <f>SUM(T252:T253)</f>
        <v>0.08</v>
      </c>
      <c r="AR251" s="182" t="s">
        <v>87</v>
      </c>
      <c r="AT251" s="183" t="s">
        <v>76</v>
      </c>
      <c r="AU251" s="183" t="s">
        <v>85</v>
      </c>
      <c r="AY251" s="182" t="s">
        <v>149</v>
      </c>
      <c r="BK251" s="184">
        <f>SUM(BK252:BK253)</f>
        <v>0</v>
      </c>
    </row>
    <row r="252" spans="1:65" s="2" customFormat="1" ht="21.75" customHeight="1">
      <c r="A252" s="34"/>
      <c r="B252" s="35"/>
      <c r="C252" s="185" t="s">
        <v>508</v>
      </c>
      <c r="D252" s="185" t="s">
        <v>150</v>
      </c>
      <c r="E252" s="186" t="s">
        <v>1648</v>
      </c>
      <c r="F252" s="187" t="s">
        <v>1649</v>
      </c>
      <c r="G252" s="188" t="s">
        <v>184</v>
      </c>
      <c r="H252" s="189">
        <v>1</v>
      </c>
      <c r="I252" s="190"/>
      <c r="J252" s="191">
        <f>ROUND(I252*H252,2)</f>
        <v>0</v>
      </c>
      <c r="K252" s="192"/>
      <c r="L252" s="39"/>
      <c r="M252" s="193" t="s">
        <v>1</v>
      </c>
      <c r="N252" s="194" t="s">
        <v>42</v>
      </c>
      <c r="O252" s="71"/>
      <c r="P252" s="195">
        <f>O252*H252</f>
        <v>0</v>
      </c>
      <c r="Q252" s="195">
        <v>0</v>
      </c>
      <c r="R252" s="195">
        <f>Q252*H252</f>
        <v>0</v>
      </c>
      <c r="S252" s="195">
        <v>0.08</v>
      </c>
      <c r="T252" s="196">
        <f>S252*H252</f>
        <v>0.08</v>
      </c>
      <c r="U252" s="34"/>
      <c r="V252" s="34"/>
      <c r="W252" s="34"/>
      <c r="X252" s="34"/>
      <c r="Y252" s="34"/>
      <c r="Z252" s="34"/>
      <c r="AA252" s="34"/>
      <c r="AB252" s="34"/>
      <c r="AC252" s="34"/>
      <c r="AD252" s="34"/>
      <c r="AE252" s="34"/>
      <c r="AR252" s="197" t="s">
        <v>243</v>
      </c>
      <c r="AT252" s="197" t="s">
        <v>150</v>
      </c>
      <c r="AU252" s="197" t="s">
        <v>87</v>
      </c>
      <c r="AY252" s="17" t="s">
        <v>149</v>
      </c>
      <c r="BE252" s="198">
        <f>IF(N252="základní",J252,0)</f>
        <v>0</v>
      </c>
      <c r="BF252" s="198">
        <f>IF(N252="snížená",J252,0)</f>
        <v>0</v>
      </c>
      <c r="BG252" s="198">
        <f>IF(N252="zákl. přenesená",J252,0)</f>
        <v>0</v>
      </c>
      <c r="BH252" s="198">
        <f>IF(N252="sníž. přenesená",J252,0)</f>
        <v>0</v>
      </c>
      <c r="BI252" s="198">
        <f>IF(N252="nulová",J252,0)</f>
        <v>0</v>
      </c>
      <c r="BJ252" s="17" t="s">
        <v>85</v>
      </c>
      <c r="BK252" s="198">
        <f>ROUND(I252*H252,2)</f>
        <v>0</v>
      </c>
      <c r="BL252" s="17" t="s">
        <v>243</v>
      </c>
      <c r="BM252" s="197" t="s">
        <v>1650</v>
      </c>
    </row>
    <row r="253" spans="1:65" s="2" customFormat="1" ht="21.75" customHeight="1">
      <c r="A253" s="34"/>
      <c r="B253" s="35"/>
      <c r="C253" s="185" t="s">
        <v>512</v>
      </c>
      <c r="D253" s="185" t="s">
        <v>150</v>
      </c>
      <c r="E253" s="186" t="s">
        <v>1651</v>
      </c>
      <c r="F253" s="187" t="s">
        <v>1652</v>
      </c>
      <c r="G253" s="188" t="s">
        <v>378</v>
      </c>
      <c r="H253" s="239"/>
      <c r="I253" s="190"/>
      <c r="J253" s="191">
        <f>ROUND(I253*H253,2)</f>
        <v>0</v>
      </c>
      <c r="K253" s="192"/>
      <c r="L253" s="39"/>
      <c r="M253" s="193" t="s">
        <v>1</v>
      </c>
      <c r="N253" s="194" t="s">
        <v>42</v>
      </c>
      <c r="O253" s="71"/>
      <c r="P253" s="195">
        <f>O253*H253</f>
        <v>0</v>
      </c>
      <c r="Q253" s="195">
        <v>0</v>
      </c>
      <c r="R253" s="195">
        <f>Q253*H253</f>
        <v>0</v>
      </c>
      <c r="S253" s="195">
        <v>0</v>
      </c>
      <c r="T253" s="196">
        <f>S253*H253</f>
        <v>0</v>
      </c>
      <c r="U253" s="34"/>
      <c r="V253" s="34"/>
      <c r="W253" s="34"/>
      <c r="X253" s="34"/>
      <c r="Y253" s="34"/>
      <c r="Z253" s="34"/>
      <c r="AA253" s="34"/>
      <c r="AB253" s="34"/>
      <c r="AC253" s="34"/>
      <c r="AD253" s="34"/>
      <c r="AE253" s="34"/>
      <c r="AR253" s="197" t="s">
        <v>243</v>
      </c>
      <c r="AT253" s="197" t="s">
        <v>150</v>
      </c>
      <c r="AU253" s="197" t="s">
        <v>87</v>
      </c>
      <c r="AY253" s="17" t="s">
        <v>149</v>
      </c>
      <c r="BE253" s="198">
        <f>IF(N253="základní",J253,0)</f>
        <v>0</v>
      </c>
      <c r="BF253" s="198">
        <f>IF(N253="snížená",J253,0)</f>
        <v>0</v>
      </c>
      <c r="BG253" s="198">
        <f>IF(N253="zákl. přenesená",J253,0)</f>
        <v>0</v>
      </c>
      <c r="BH253" s="198">
        <f>IF(N253="sníž. přenesená",J253,0)</f>
        <v>0</v>
      </c>
      <c r="BI253" s="198">
        <f>IF(N253="nulová",J253,0)</f>
        <v>0</v>
      </c>
      <c r="BJ253" s="17" t="s">
        <v>85</v>
      </c>
      <c r="BK253" s="198">
        <f>ROUND(I253*H253,2)</f>
        <v>0</v>
      </c>
      <c r="BL253" s="17" t="s">
        <v>243</v>
      </c>
      <c r="BM253" s="197" t="s">
        <v>1653</v>
      </c>
    </row>
    <row r="254" spans="1:65" s="12" customFormat="1" ht="25.9" customHeight="1">
      <c r="B254" s="171"/>
      <c r="C254" s="172"/>
      <c r="D254" s="173" t="s">
        <v>76</v>
      </c>
      <c r="E254" s="174" t="s">
        <v>1052</v>
      </c>
      <c r="F254" s="174" t="s">
        <v>1053</v>
      </c>
      <c r="G254" s="172"/>
      <c r="H254" s="172"/>
      <c r="I254" s="175"/>
      <c r="J254" s="176">
        <f>BK254</f>
        <v>0</v>
      </c>
      <c r="K254" s="172"/>
      <c r="L254" s="177"/>
      <c r="M254" s="178"/>
      <c r="N254" s="179"/>
      <c r="O254" s="179"/>
      <c r="P254" s="180">
        <f>SUM(P255:P269)</f>
        <v>0</v>
      </c>
      <c r="Q254" s="179"/>
      <c r="R254" s="180">
        <f>SUM(R255:R269)</f>
        <v>0</v>
      </c>
      <c r="S254" s="179"/>
      <c r="T254" s="181">
        <f>SUM(T255:T269)</f>
        <v>0</v>
      </c>
      <c r="AR254" s="182" t="s">
        <v>158</v>
      </c>
      <c r="AT254" s="183" t="s">
        <v>76</v>
      </c>
      <c r="AU254" s="183" t="s">
        <v>77</v>
      </c>
      <c r="AY254" s="182" t="s">
        <v>149</v>
      </c>
      <c r="BK254" s="184">
        <f>SUM(BK255:BK269)</f>
        <v>0</v>
      </c>
    </row>
    <row r="255" spans="1:65" s="2" customFormat="1" ht="33" customHeight="1">
      <c r="A255" s="34"/>
      <c r="B255" s="35"/>
      <c r="C255" s="185" t="s">
        <v>518</v>
      </c>
      <c r="D255" s="185" t="s">
        <v>150</v>
      </c>
      <c r="E255" s="186" t="s">
        <v>1654</v>
      </c>
      <c r="F255" s="187" t="s">
        <v>1655</v>
      </c>
      <c r="G255" s="188" t="s">
        <v>202</v>
      </c>
      <c r="H255" s="189">
        <v>90</v>
      </c>
      <c r="I255" s="190"/>
      <c r="J255" s="191">
        <f>ROUND(I255*H255,2)</f>
        <v>0</v>
      </c>
      <c r="K255" s="192"/>
      <c r="L255" s="39"/>
      <c r="M255" s="193" t="s">
        <v>1</v>
      </c>
      <c r="N255" s="194" t="s">
        <v>42</v>
      </c>
      <c r="O255" s="71"/>
      <c r="P255" s="195">
        <f>O255*H255</f>
        <v>0</v>
      </c>
      <c r="Q255" s="195">
        <v>0</v>
      </c>
      <c r="R255" s="195">
        <f>Q255*H255</f>
        <v>0</v>
      </c>
      <c r="S255" s="195">
        <v>0</v>
      </c>
      <c r="T255" s="196">
        <f>S255*H255</f>
        <v>0</v>
      </c>
      <c r="U255" s="34"/>
      <c r="V255" s="34"/>
      <c r="W255" s="34"/>
      <c r="X255" s="34"/>
      <c r="Y255" s="34"/>
      <c r="Z255" s="34"/>
      <c r="AA255" s="34"/>
      <c r="AB255" s="34"/>
      <c r="AC255" s="34"/>
      <c r="AD255" s="34"/>
      <c r="AE255" s="34"/>
      <c r="AR255" s="197" t="s">
        <v>164</v>
      </c>
      <c r="AT255" s="197" t="s">
        <v>150</v>
      </c>
      <c r="AU255" s="197" t="s">
        <v>85</v>
      </c>
      <c r="AY255" s="17" t="s">
        <v>149</v>
      </c>
      <c r="BE255" s="198">
        <f>IF(N255="základní",J255,0)</f>
        <v>0</v>
      </c>
      <c r="BF255" s="198">
        <f>IF(N255="snížená",J255,0)</f>
        <v>0</v>
      </c>
      <c r="BG255" s="198">
        <f>IF(N255="zákl. přenesená",J255,0)</f>
        <v>0</v>
      </c>
      <c r="BH255" s="198">
        <f>IF(N255="sníž. přenesená",J255,0)</f>
        <v>0</v>
      </c>
      <c r="BI255" s="198">
        <f>IF(N255="nulová",J255,0)</f>
        <v>0</v>
      </c>
      <c r="BJ255" s="17" t="s">
        <v>85</v>
      </c>
      <c r="BK255" s="198">
        <f>ROUND(I255*H255,2)</f>
        <v>0</v>
      </c>
      <c r="BL255" s="17" t="s">
        <v>164</v>
      </c>
      <c r="BM255" s="197" t="s">
        <v>1656</v>
      </c>
    </row>
    <row r="256" spans="1:65" s="2" customFormat="1" ht="126.75">
      <c r="A256" s="34"/>
      <c r="B256" s="35"/>
      <c r="C256" s="36"/>
      <c r="D256" s="199" t="s">
        <v>154</v>
      </c>
      <c r="E256" s="36"/>
      <c r="F256" s="200" t="s">
        <v>1657</v>
      </c>
      <c r="G256" s="36"/>
      <c r="H256" s="36"/>
      <c r="I256" s="201"/>
      <c r="J256" s="36"/>
      <c r="K256" s="36"/>
      <c r="L256" s="39"/>
      <c r="M256" s="202"/>
      <c r="N256" s="203"/>
      <c r="O256" s="71"/>
      <c r="P256" s="71"/>
      <c r="Q256" s="71"/>
      <c r="R256" s="71"/>
      <c r="S256" s="71"/>
      <c r="T256" s="72"/>
      <c r="U256" s="34"/>
      <c r="V256" s="34"/>
      <c r="W256" s="34"/>
      <c r="X256" s="34"/>
      <c r="Y256" s="34"/>
      <c r="Z256" s="34"/>
      <c r="AA256" s="34"/>
      <c r="AB256" s="34"/>
      <c r="AC256" s="34"/>
      <c r="AD256" s="34"/>
      <c r="AE256" s="34"/>
      <c r="AT256" s="17" t="s">
        <v>154</v>
      </c>
      <c r="AU256" s="17" t="s">
        <v>85</v>
      </c>
    </row>
    <row r="257" spans="1:65" s="13" customFormat="1" ht="11.25">
      <c r="B257" s="206"/>
      <c r="C257" s="207"/>
      <c r="D257" s="199" t="s">
        <v>175</v>
      </c>
      <c r="E257" s="208" t="s">
        <v>1</v>
      </c>
      <c r="F257" s="209" t="s">
        <v>1658</v>
      </c>
      <c r="G257" s="207"/>
      <c r="H257" s="210">
        <v>30</v>
      </c>
      <c r="I257" s="211"/>
      <c r="J257" s="207"/>
      <c r="K257" s="207"/>
      <c r="L257" s="212"/>
      <c r="M257" s="213"/>
      <c r="N257" s="214"/>
      <c r="O257" s="214"/>
      <c r="P257" s="214"/>
      <c r="Q257" s="214"/>
      <c r="R257" s="214"/>
      <c r="S257" s="214"/>
      <c r="T257" s="215"/>
      <c r="AT257" s="216" t="s">
        <v>175</v>
      </c>
      <c r="AU257" s="216" t="s">
        <v>85</v>
      </c>
      <c r="AV257" s="13" t="s">
        <v>87</v>
      </c>
      <c r="AW257" s="13" t="s">
        <v>34</v>
      </c>
      <c r="AX257" s="13" t="s">
        <v>77</v>
      </c>
      <c r="AY257" s="216" t="s">
        <v>149</v>
      </c>
    </row>
    <row r="258" spans="1:65" s="13" customFormat="1" ht="11.25">
      <c r="B258" s="206"/>
      <c r="C258" s="207"/>
      <c r="D258" s="199" t="s">
        <v>175</v>
      </c>
      <c r="E258" s="208" t="s">
        <v>1</v>
      </c>
      <c r="F258" s="209" t="s">
        <v>1659</v>
      </c>
      <c r="G258" s="207"/>
      <c r="H258" s="210">
        <v>30</v>
      </c>
      <c r="I258" s="211"/>
      <c r="J258" s="207"/>
      <c r="K258" s="207"/>
      <c r="L258" s="212"/>
      <c r="M258" s="213"/>
      <c r="N258" s="214"/>
      <c r="O258" s="214"/>
      <c r="P258" s="214"/>
      <c r="Q258" s="214"/>
      <c r="R258" s="214"/>
      <c r="S258" s="214"/>
      <c r="T258" s="215"/>
      <c r="AT258" s="216" t="s">
        <v>175</v>
      </c>
      <c r="AU258" s="216" t="s">
        <v>85</v>
      </c>
      <c r="AV258" s="13" t="s">
        <v>87</v>
      </c>
      <c r="AW258" s="13" t="s">
        <v>34</v>
      </c>
      <c r="AX258" s="13" t="s">
        <v>77</v>
      </c>
      <c r="AY258" s="216" t="s">
        <v>149</v>
      </c>
    </row>
    <row r="259" spans="1:65" s="13" customFormat="1" ht="11.25">
      <c r="B259" s="206"/>
      <c r="C259" s="207"/>
      <c r="D259" s="199" t="s">
        <v>175</v>
      </c>
      <c r="E259" s="208" t="s">
        <v>1</v>
      </c>
      <c r="F259" s="209" t="s">
        <v>1660</v>
      </c>
      <c r="G259" s="207"/>
      <c r="H259" s="210">
        <v>30</v>
      </c>
      <c r="I259" s="211"/>
      <c r="J259" s="207"/>
      <c r="K259" s="207"/>
      <c r="L259" s="212"/>
      <c r="M259" s="213"/>
      <c r="N259" s="214"/>
      <c r="O259" s="214"/>
      <c r="P259" s="214"/>
      <c r="Q259" s="214"/>
      <c r="R259" s="214"/>
      <c r="S259" s="214"/>
      <c r="T259" s="215"/>
      <c r="AT259" s="216" t="s">
        <v>175</v>
      </c>
      <c r="AU259" s="216" t="s">
        <v>85</v>
      </c>
      <c r="AV259" s="13" t="s">
        <v>87</v>
      </c>
      <c r="AW259" s="13" t="s">
        <v>34</v>
      </c>
      <c r="AX259" s="13" t="s">
        <v>77</v>
      </c>
      <c r="AY259" s="216" t="s">
        <v>149</v>
      </c>
    </row>
    <row r="260" spans="1:65" s="14" customFormat="1" ht="11.25">
      <c r="B260" s="217"/>
      <c r="C260" s="218"/>
      <c r="D260" s="199" t="s">
        <v>175</v>
      </c>
      <c r="E260" s="219" t="s">
        <v>1</v>
      </c>
      <c r="F260" s="220" t="s">
        <v>221</v>
      </c>
      <c r="G260" s="218"/>
      <c r="H260" s="221">
        <v>90</v>
      </c>
      <c r="I260" s="222"/>
      <c r="J260" s="218"/>
      <c r="K260" s="218"/>
      <c r="L260" s="223"/>
      <c r="M260" s="224"/>
      <c r="N260" s="225"/>
      <c r="O260" s="225"/>
      <c r="P260" s="225"/>
      <c r="Q260" s="225"/>
      <c r="R260" s="225"/>
      <c r="S260" s="225"/>
      <c r="T260" s="226"/>
      <c r="AT260" s="227" t="s">
        <v>175</v>
      </c>
      <c r="AU260" s="227" t="s">
        <v>85</v>
      </c>
      <c r="AV260" s="14" t="s">
        <v>148</v>
      </c>
      <c r="AW260" s="14" t="s">
        <v>34</v>
      </c>
      <c r="AX260" s="14" t="s">
        <v>85</v>
      </c>
      <c r="AY260" s="227" t="s">
        <v>149</v>
      </c>
    </row>
    <row r="261" spans="1:65" s="2" customFormat="1" ht="16.5" customHeight="1">
      <c r="A261" s="34"/>
      <c r="B261" s="35"/>
      <c r="C261" s="185" t="s">
        <v>522</v>
      </c>
      <c r="D261" s="185" t="s">
        <v>150</v>
      </c>
      <c r="E261" s="186" t="s">
        <v>1661</v>
      </c>
      <c r="F261" s="187" t="s">
        <v>1662</v>
      </c>
      <c r="G261" s="188" t="s">
        <v>841</v>
      </c>
      <c r="H261" s="189">
        <v>1</v>
      </c>
      <c r="I261" s="190"/>
      <c r="J261" s="191">
        <f>ROUND(I261*H261,2)</f>
        <v>0</v>
      </c>
      <c r="K261" s="192"/>
      <c r="L261" s="39"/>
      <c r="M261" s="193" t="s">
        <v>1</v>
      </c>
      <c r="N261" s="194" t="s">
        <v>42</v>
      </c>
      <c r="O261" s="71"/>
      <c r="P261" s="195">
        <f>O261*H261</f>
        <v>0</v>
      </c>
      <c r="Q261" s="195">
        <v>0</v>
      </c>
      <c r="R261" s="195">
        <f>Q261*H261</f>
        <v>0</v>
      </c>
      <c r="S261" s="195">
        <v>0</v>
      </c>
      <c r="T261" s="196">
        <f>S261*H261</f>
        <v>0</v>
      </c>
      <c r="U261" s="34"/>
      <c r="V261" s="34"/>
      <c r="W261" s="34"/>
      <c r="X261" s="34"/>
      <c r="Y261" s="34"/>
      <c r="Z261" s="34"/>
      <c r="AA261" s="34"/>
      <c r="AB261" s="34"/>
      <c r="AC261" s="34"/>
      <c r="AD261" s="34"/>
      <c r="AE261" s="34"/>
      <c r="AR261" s="197" t="s">
        <v>148</v>
      </c>
      <c r="AT261" s="197" t="s">
        <v>150</v>
      </c>
      <c r="AU261" s="197" t="s">
        <v>85</v>
      </c>
      <c r="AY261" s="17" t="s">
        <v>149</v>
      </c>
      <c r="BE261" s="198">
        <f>IF(N261="základní",J261,0)</f>
        <v>0</v>
      </c>
      <c r="BF261" s="198">
        <f>IF(N261="snížená",J261,0)</f>
        <v>0</v>
      </c>
      <c r="BG261" s="198">
        <f>IF(N261="zákl. přenesená",J261,0)</f>
        <v>0</v>
      </c>
      <c r="BH261" s="198">
        <f>IF(N261="sníž. přenesená",J261,0)</f>
        <v>0</v>
      </c>
      <c r="BI261" s="198">
        <f>IF(N261="nulová",J261,0)</f>
        <v>0</v>
      </c>
      <c r="BJ261" s="17" t="s">
        <v>85</v>
      </c>
      <c r="BK261" s="198">
        <f>ROUND(I261*H261,2)</f>
        <v>0</v>
      </c>
      <c r="BL261" s="17" t="s">
        <v>148</v>
      </c>
      <c r="BM261" s="197" t="s">
        <v>1663</v>
      </c>
    </row>
    <row r="262" spans="1:65" s="2" customFormat="1" ht="16.5" customHeight="1">
      <c r="A262" s="34"/>
      <c r="B262" s="35"/>
      <c r="C262" s="185" t="s">
        <v>526</v>
      </c>
      <c r="D262" s="185" t="s">
        <v>150</v>
      </c>
      <c r="E262" s="186" t="s">
        <v>1664</v>
      </c>
      <c r="F262" s="187" t="s">
        <v>1665</v>
      </c>
      <c r="G262" s="188" t="s">
        <v>841</v>
      </c>
      <c r="H262" s="189">
        <v>1</v>
      </c>
      <c r="I262" s="190"/>
      <c r="J262" s="191">
        <f>ROUND(I262*H262,2)</f>
        <v>0</v>
      </c>
      <c r="K262" s="192"/>
      <c r="L262" s="39"/>
      <c r="M262" s="193" t="s">
        <v>1</v>
      </c>
      <c r="N262" s="194" t="s">
        <v>42</v>
      </c>
      <c r="O262" s="71"/>
      <c r="P262" s="195">
        <f>O262*H262</f>
        <v>0</v>
      </c>
      <c r="Q262" s="195">
        <v>0</v>
      </c>
      <c r="R262" s="195">
        <f>Q262*H262</f>
        <v>0</v>
      </c>
      <c r="S262" s="195">
        <v>0</v>
      </c>
      <c r="T262" s="196">
        <f>S262*H262</f>
        <v>0</v>
      </c>
      <c r="U262" s="34"/>
      <c r="V262" s="34"/>
      <c r="W262" s="34"/>
      <c r="X262" s="34"/>
      <c r="Y262" s="34"/>
      <c r="Z262" s="34"/>
      <c r="AA262" s="34"/>
      <c r="AB262" s="34"/>
      <c r="AC262" s="34"/>
      <c r="AD262" s="34"/>
      <c r="AE262" s="34"/>
      <c r="AR262" s="197" t="s">
        <v>148</v>
      </c>
      <c r="AT262" s="197" t="s">
        <v>150</v>
      </c>
      <c r="AU262" s="197" t="s">
        <v>85</v>
      </c>
      <c r="AY262" s="17" t="s">
        <v>149</v>
      </c>
      <c r="BE262" s="198">
        <f>IF(N262="základní",J262,0)</f>
        <v>0</v>
      </c>
      <c r="BF262" s="198">
        <f>IF(N262="snížená",J262,0)</f>
        <v>0</v>
      </c>
      <c r="BG262" s="198">
        <f>IF(N262="zákl. přenesená",J262,0)</f>
        <v>0</v>
      </c>
      <c r="BH262" s="198">
        <f>IF(N262="sníž. přenesená",J262,0)</f>
        <v>0</v>
      </c>
      <c r="BI262" s="198">
        <f>IF(N262="nulová",J262,0)</f>
        <v>0</v>
      </c>
      <c r="BJ262" s="17" t="s">
        <v>85</v>
      </c>
      <c r="BK262" s="198">
        <f>ROUND(I262*H262,2)</f>
        <v>0</v>
      </c>
      <c r="BL262" s="17" t="s">
        <v>148</v>
      </c>
      <c r="BM262" s="197" t="s">
        <v>1666</v>
      </c>
    </row>
    <row r="263" spans="1:65" s="2" customFormat="1" ht="33" customHeight="1">
      <c r="A263" s="34"/>
      <c r="B263" s="35"/>
      <c r="C263" s="228" t="s">
        <v>531</v>
      </c>
      <c r="D263" s="228" t="s">
        <v>156</v>
      </c>
      <c r="E263" s="229" t="s">
        <v>1667</v>
      </c>
      <c r="F263" s="230" t="s">
        <v>1668</v>
      </c>
      <c r="G263" s="231" t="s">
        <v>841</v>
      </c>
      <c r="H263" s="232">
        <v>1</v>
      </c>
      <c r="I263" s="233"/>
      <c r="J263" s="234">
        <f>ROUND(I263*H263,2)</f>
        <v>0</v>
      </c>
      <c r="K263" s="235"/>
      <c r="L263" s="236"/>
      <c r="M263" s="237" t="s">
        <v>1</v>
      </c>
      <c r="N263" s="238" t="s">
        <v>42</v>
      </c>
      <c r="O263" s="71"/>
      <c r="P263" s="195">
        <f>O263*H263</f>
        <v>0</v>
      </c>
      <c r="Q263" s="195">
        <v>0</v>
      </c>
      <c r="R263" s="195">
        <f>Q263*H263</f>
        <v>0</v>
      </c>
      <c r="S263" s="195">
        <v>0</v>
      </c>
      <c r="T263" s="196">
        <f>S263*H263</f>
        <v>0</v>
      </c>
      <c r="U263" s="34"/>
      <c r="V263" s="34"/>
      <c r="W263" s="34"/>
      <c r="X263" s="34"/>
      <c r="Y263" s="34"/>
      <c r="Z263" s="34"/>
      <c r="AA263" s="34"/>
      <c r="AB263" s="34"/>
      <c r="AC263" s="34"/>
      <c r="AD263" s="34"/>
      <c r="AE263" s="34"/>
      <c r="AR263" s="197" t="s">
        <v>199</v>
      </c>
      <c r="AT263" s="197" t="s">
        <v>156</v>
      </c>
      <c r="AU263" s="197" t="s">
        <v>85</v>
      </c>
      <c r="AY263" s="17" t="s">
        <v>149</v>
      </c>
      <c r="BE263" s="198">
        <f>IF(N263="základní",J263,0)</f>
        <v>0</v>
      </c>
      <c r="BF263" s="198">
        <f>IF(N263="snížená",J263,0)</f>
        <v>0</v>
      </c>
      <c r="BG263" s="198">
        <f>IF(N263="zákl. přenesená",J263,0)</f>
        <v>0</v>
      </c>
      <c r="BH263" s="198">
        <f>IF(N263="sníž. přenesená",J263,0)</f>
        <v>0</v>
      </c>
      <c r="BI263" s="198">
        <f>IF(N263="nulová",J263,0)</f>
        <v>0</v>
      </c>
      <c r="BJ263" s="17" t="s">
        <v>85</v>
      </c>
      <c r="BK263" s="198">
        <f>ROUND(I263*H263,2)</f>
        <v>0</v>
      </c>
      <c r="BL263" s="17" t="s">
        <v>148</v>
      </c>
      <c r="BM263" s="197" t="s">
        <v>1669</v>
      </c>
    </row>
    <row r="264" spans="1:65" s="2" customFormat="1" ht="16.5" customHeight="1">
      <c r="A264" s="34"/>
      <c r="B264" s="35"/>
      <c r="C264" s="185" t="s">
        <v>535</v>
      </c>
      <c r="D264" s="185" t="s">
        <v>150</v>
      </c>
      <c r="E264" s="186" t="s">
        <v>1077</v>
      </c>
      <c r="F264" s="187" t="s">
        <v>1670</v>
      </c>
      <c r="G264" s="188" t="s">
        <v>184</v>
      </c>
      <c r="H264" s="189">
        <v>1</v>
      </c>
      <c r="I264" s="190"/>
      <c r="J264" s="191">
        <f>ROUND(I264*H264,2)</f>
        <v>0</v>
      </c>
      <c r="K264" s="192"/>
      <c r="L264" s="39"/>
      <c r="M264" s="193" t="s">
        <v>1</v>
      </c>
      <c r="N264" s="194" t="s">
        <v>42</v>
      </c>
      <c r="O264" s="71"/>
      <c r="P264" s="195">
        <f>O264*H264</f>
        <v>0</v>
      </c>
      <c r="Q264" s="195">
        <v>0</v>
      </c>
      <c r="R264" s="195">
        <f>Q264*H264</f>
        <v>0</v>
      </c>
      <c r="S264" s="195">
        <v>0</v>
      </c>
      <c r="T264" s="196">
        <f>S264*H264</f>
        <v>0</v>
      </c>
      <c r="U264" s="34"/>
      <c r="V264" s="34"/>
      <c r="W264" s="34"/>
      <c r="X264" s="34"/>
      <c r="Y264" s="34"/>
      <c r="Z264" s="34"/>
      <c r="AA264" s="34"/>
      <c r="AB264" s="34"/>
      <c r="AC264" s="34"/>
      <c r="AD264" s="34"/>
      <c r="AE264" s="34"/>
      <c r="AR264" s="197" t="s">
        <v>164</v>
      </c>
      <c r="AT264" s="197" t="s">
        <v>150</v>
      </c>
      <c r="AU264" s="197" t="s">
        <v>85</v>
      </c>
      <c r="AY264" s="17" t="s">
        <v>149</v>
      </c>
      <c r="BE264" s="198">
        <f>IF(N264="základní",J264,0)</f>
        <v>0</v>
      </c>
      <c r="BF264" s="198">
        <f>IF(N264="snížená",J264,0)</f>
        <v>0</v>
      </c>
      <c r="BG264" s="198">
        <f>IF(N264="zákl. přenesená",J264,0)</f>
        <v>0</v>
      </c>
      <c r="BH264" s="198">
        <f>IF(N264="sníž. přenesená",J264,0)</f>
        <v>0</v>
      </c>
      <c r="BI264" s="198">
        <f>IF(N264="nulová",J264,0)</f>
        <v>0</v>
      </c>
      <c r="BJ264" s="17" t="s">
        <v>85</v>
      </c>
      <c r="BK264" s="198">
        <f>ROUND(I264*H264,2)</f>
        <v>0</v>
      </c>
      <c r="BL264" s="17" t="s">
        <v>164</v>
      </c>
      <c r="BM264" s="197" t="s">
        <v>1671</v>
      </c>
    </row>
    <row r="265" spans="1:65" s="2" customFormat="1" ht="29.25">
      <c r="A265" s="34"/>
      <c r="B265" s="35"/>
      <c r="C265" s="36"/>
      <c r="D265" s="199" t="s">
        <v>154</v>
      </c>
      <c r="E265" s="36"/>
      <c r="F265" s="200" t="s">
        <v>1075</v>
      </c>
      <c r="G265" s="36"/>
      <c r="H265" s="36"/>
      <c r="I265" s="201"/>
      <c r="J265" s="36"/>
      <c r="K265" s="36"/>
      <c r="L265" s="39"/>
      <c r="M265" s="202"/>
      <c r="N265" s="203"/>
      <c r="O265" s="71"/>
      <c r="P265" s="71"/>
      <c r="Q265" s="71"/>
      <c r="R265" s="71"/>
      <c r="S265" s="71"/>
      <c r="T265" s="72"/>
      <c r="U265" s="34"/>
      <c r="V265" s="34"/>
      <c r="W265" s="34"/>
      <c r="X265" s="34"/>
      <c r="Y265" s="34"/>
      <c r="Z265" s="34"/>
      <c r="AA265" s="34"/>
      <c r="AB265" s="34"/>
      <c r="AC265" s="34"/>
      <c r="AD265" s="34"/>
      <c r="AE265" s="34"/>
      <c r="AT265" s="17" t="s">
        <v>154</v>
      </c>
      <c r="AU265" s="17" t="s">
        <v>85</v>
      </c>
    </row>
    <row r="266" spans="1:65" s="2" customFormat="1" ht="16.5" customHeight="1">
      <c r="A266" s="34"/>
      <c r="B266" s="35"/>
      <c r="C266" s="185" t="s">
        <v>541</v>
      </c>
      <c r="D266" s="185" t="s">
        <v>150</v>
      </c>
      <c r="E266" s="186" t="s">
        <v>1672</v>
      </c>
      <c r="F266" s="187" t="s">
        <v>1673</v>
      </c>
      <c r="G266" s="188" t="s">
        <v>184</v>
      </c>
      <c r="H266" s="189">
        <v>1</v>
      </c>
      <c r="I266" s="190"/>
      <c r="J266" s="191">
        <f>ROUND(I266*H266,2)</f>
        <v>0</v>
      </c>
      <c r="K266" s="192"/>
      <c r="L266" s="39"/>
      <c r="M266" s="193" t="s">
        <v>1</v>
      </c>
      <c r="N266" s="194" t="s">
        <v>42</v>
      </c>
      <c r="O266" s="71"/>
      <c r="P266" s="195">
        <f>O266*H266</f>
        <v>0</v>
      </c>
      <c r="Q266" s="195">
        <v>0</v>
      </c>
      <c r="R266" s="195">
        <f>Q266*H266</f>
        <v>0</v>
      </c>
      <c r="S266" s="195">
        <v>0</v>
      </c>
      <c r="T266" s="196">
        <f>S266*H266</f>
        <v>0</v>
      </c>
      <c r="U266" s="34"/>
      <c r="V266" s="34"/>
      <c r="W266" s="34"/>
      <c r="X266" s="34"/>
      <c r="Y266" s="34"/>
      <c r="Z266" s="34"/>
      <c r="AA266" s="34"/>
      <c r="AB266" s="34"/>
      <c r="AC266" s="34"/>
      <c r="AD266" s="34"/>
      <c r="AE266" s="34"/>
      <c r="AR266" s="197" t="s">
        <v>243</v>
      </c>
      <c r="AT266" s="197" t="s">
        <v>150</v>
      </c>
      <c r="AU266" s="197" t="s">
        <v>85</v>
      </c>
      <c r="AY266" s="17" t="s">
        <v>149</v>
      </c>
      <c r="BE266" s="198">
        <f>IF(N266="základní",J266,0)</f>
        <v>0</v>
      </c>
      <c r="BF266" s="198">
        <f>IF(N266="snížená",J266,0)</f>
        <v>0</v>
      </c>
      <c r="BG266" s="198">
        <f>IF(N266="zákl. přenesená",J266,0)</f>
        <v>0</v>
      </c>
      <c r="BH266" s="198">
        <f>IF(N266="sníž. přenesená",J266,0)</f>
        <v>0</v>
      </c>
      <c r="BI266" s="198">
        <f>IF(N266="nulová",J266,0)</f>
        <v>0</v>
      </c>
      <c r="BJ266" s="17" t="s">
        <v>85</v>
      </c>
      <c r="BK266" s="198">
        <f>ROUND(I266*H266,2)</f>
        <v>0</v>
      </c>
      <c r="BL266" s="17" t="s">
        <v>243</v>
      </c>
      <c r="BM266" s="197" t="s">
        <v>1674</v>
      </c>
    </row>
    <row r="267" spans="1:65" s="2" customFormat="1" ht="33" customHeight="1">
      <c r="A267" s="34"/>
      <c r="B267" s="35"/>
      <c r="C267" s="228" t="s">
        <v>547</v>
      </c>
      <c r="D267" s="228" t="s">
        <v>156</v>
      </c>
      <c r="E267" s="229" t="s">
        <v>1675</v>
      </c>
      <c r="F267" s="230" t="s">
        <v>1676</v>
      </c>
      <c r="G267" s="231" t="s">
        <v>184</v>
      </c>
      <c r="H267" s="232">
        <v>1</v>
      </c>
      <c r="I267" s="233"/>
      <c r="J267" s="234">
        <f>ROUND(I267*H267,2)</f>
        <v>0</v>
      </c>
      <c r="K267" s="235"/>
      <c r="L267" s="236"/>
      <c r="M267" s="237" t="s">
        <v>1</v>
      </c>
      <c r="N267" s="238" t="s">
        <v>42</v>
      </c>
      <c r="O267" s="71"/>
      <c r="P267" s="195">
        <f>O267*H267</f>
        <v>0</v>
      </c>
      <c r="Q267" s="195">
        <v>0</v>
      </c>
      <c r="R267" s="195">
        <f>Q267*H267</f>
        <v>0</v>
      </c>
      <c r="S267" s="195">
        <v>0</v>
      </c>
      <c r="T267" s="196">
        <f>S267*H267</f>
        <v>0</v>
      </c>
      <c r="U267" s="34"/>
      <c r="V267" s="34"/>
      <c r="W267" s="34"/>
      <c r="X267" s="34"/>
      <c r="Y267" s="34"/>
      <c r="Z267" s="34"/>
      <c r="AA267" s="34"/>
      <c r="AB267" s="34"/>
      <c r="AC267" s="34"/>
      <c r="AD267" s="34"/>
      <c r="AE267" s="34"/>
      <c r="AR267" s="197" t="s">
        <v>826</v>
      </c>
      <c r="AT267" s="197" t="s">
        <v>156</v>
      </c>
      <c r="AU267" s="197" t="s">
        <v>85</v>
      </c>
      <c r="AY267" s="17" t="s">
        <v>149</v>
      </c>
      <c r="BE267" s="198">
        <f>IF(N267="základní",J267,0)</f>
        <v>0</v>
      </c>
      <c r="BF267" s="198">
        <f>IF(N267="snížená",J267,0)</f>
        <v>0</v>
      </c>
      <c r="BG267" s="198">
        <f>IF(N267="zákl. přenesená",J267,0)</f>
        <v>0</v>
      </c>
      <c r="BH267" s="198">
        <f>IF(N267="sníž. přenesená",J267,0)</f>
        <v>0</v>
      </c>
      <c r="BI267" s="198">
        <f>IF(N267="nulová",J267,0)</f>
        <v>0</v>
      </c>
      <c r="BJ267" s="17" t="s">
        <v>85</v>
      </c>
      <c r="BK267" s="198">
        <f>ROUND(I267*H267,2)</f>
        <v>0</v>
      </c>
      <c r="BL267" s="17" t="s">
        <v>164</v>
      </c>
      <c r="BM267" s="197" t="s">
        <v>1677</v>
      </c>
    </row>
    <row r="268" spans="1:65" s="2" customFormat="1" ht="29.25">
      <c r="A268" s="34"/>
      <c r="B268" s="35"/>
      <c r="C268" s="36"/>
      <c r="D268" s="199" t="s">
        <v>154</v>
      </c>
      <c r="E268" s="36"/>
      <c r="F268" s="200" t="s">
        <v>1678</v>
      </c>
      <c r="G268" s="36"/>
      <c r="H268" s="36"/>
      <c r="I268" s="201"/>
      <c r="J268" s="36"/>
      <c r="K268" s="36"/>
      <c r="L268" s="39"/>
      <c r="M268" s="202"/>
      <c r="N268" s="203"/>
      <c r="O268" s="71"/>
      <c r="P268" s="71"/>
      <c r="Q268" s="71"/>
      <c r="R268" s="71"/>
      <c r="S268" s="71"/>
      <c r="T268" s="72"/>
      <c r="U268" s="34"/>
      <c r="V268" s="34"/>
      <c r="W268" s="34"/>
      <c r="X268" s="34"/>
      <c r="Y268" s="34"/>
      <c r="Z268" s="34"/>
      <c r="AA268" s="34"/>
      <c r="AB268" s="34"/>
      <c r="AC268" s="34"/>
      <c r="AD268" s="34"/>
      <c r="AE268" s="34"/>
      <c r="AT268" s="17" t="s">
        <v>154</v>
      </c>
      <c r="AU268" s="17" t="s">
        <v>85</v>
      </c>
    </row>
    <row r="269" spans="1:65" s="2" customFormat="1" ht="21.75" customHeight="1">
      <c r="A269" s="34"/>
      <c r="B269" s="35"/>
      <c r="C269" s="185" t="s">
        <v>552</v>
      </c>
      <c r="D269" s="185" t="s">
        <v>150</v>
      </c>
      <c r="E269" s="186" t="s">
        <v>1089</v>
      </c>
      <c r="F269" s="187" t="s">
        <v>1090</v>
      </c>
      <c r="G269" s="188" t="s">
        <v>184</v>
      </c>
      <c r="H269" s="189">
        <v>1</v>
      </c>
      <c r="I269" s="190"/>
      <c r="J269" s="191">
        <f>ROUND(I269*H269,2)</f>
        <v>0</v>
      </c>
      <c r="K269" s="192"/>
      <c r="L269" s="39"/>
      <c r="M269" s="255" t="s">
        <v>1</v>
      </c>
      <c r="N269" s="256" t="s">
        <v>42</v>
      </c>
      <c r="O269" s="242"/>
      <c r="P269" s="257">
        <f>O269*H269</f>
        <v>0</v>
      </c>
      <c r="Q269" s="257">
        <v>0</v>
      </c>
      <c r="R269" s="257">
        <f>Q269*H269</f>
        <v>0</v>
      </c>
      <c r="S269" s="257">
        <v>0</v>
      </c>
      <c r="T269" s="258">
        <f>S269*H269</f>
        <v>0</v>
      </c>
      <c r="U269" s="34"/>
      <c r="V269" s="34"/>
      <c r="W269" s="34"/>
      <c r="X269" s="34"/>
      <c r="Y269" s="34"/>
      <c r="Z269" s="34"/>
      <c r="AA269" s="34"/>
      <c r="AB269" s="34"/>
      <c r="AC269" s="34"/>
      <c r="AD269" s="34"/>
      <c r="AE269" s="34"/>
      <c r="AR269" s="197" t="s">
        <v>148</v>
      </c>
      <c r="AT269" s="197" t="s">
        <v>150</v>
      </c>
      <c r="AU269" s="197" t="s">
        <v>85</v>
      </c>
      <c r="AY269" s="17" t="s">
        <v>149</v>
      </c>
      <c r="BE269" s="198">
        <f>IF(N269="základní",J269,0)</f>
        <v>0</v>
      </c>
      <c r="BF269" s="198">
        <f>IF(N269="snížená",J269,0)</f>
        <v>0</v>
      </c>
      <c r="BG269" s="198">
        <f>IF(N269="zákl. přenesená",J269,0)</f>
        <v>0</v>
      </c>
      <c r="BH269" s="198">
        <f>IF(N269="sníž. přenesená",J269,0)</f>
        <v>0</v>
      </c>
      <c r="BI269" s="198">
        <f>IF(N269="nulová",J269,0)</f>
        <v>0</v>
      </c>
      <c r="BJ269" s="17" t="s">
        <v>85</v>
      </c>
      <c r="BK269" s="198">
        <f>ROUND(I269*H269,2)</f>
        <v>0</v>
      </c>
      <c r="BL269" s="17" t="s">
        <v>148</v>
      </c>
      <c r="BM269" s="197" t="s">
        <v>1679</v>
      </c>
    </row>
    <row r="270" spans="1:65" s="2" customFormat="1" ht="6.95" customHeight="1">
      <c r="A270" s="34"/>
      <c r="B270" s="54"/>
      <c r="C270" s="55"/>
      <c r="D270" s="55"/>
      <c r="E270" s="55"/>
      <c r="F270" s="55"/>
      <c r="G270" s="55"/>
      <c r="H270" s="55"/>
      <c r="I270" s="55"/>
      <c r="J270" s="55"/>
      <c r="K270" s="55"/>
      <c r="L270" s="39"/>
      <c r="M270" s="34"/>
      <c r="O270" s="34"/>
      <c r="P270" s="34"/>
      <c r="Q270" s="34"/>
      <c r="R270" s="34"/>
      <c r="S270" s="34"/>
      <c r="T270" s="34"/>
      <c r="U270" s="34"/>
      <c r="V270" s="34"/>
      <c r="W270" s="34"/>
      <c r="X270" s="34"/>
      <c r="Y270" s="34"/>
      <c r="Z270" s="34"/>
      <c r="AA270" s="34"/>
      <c r="AB270" s="34"/>
      <c r="AC270" s="34"/>
      <c r="AD270" s="34"/>
      <c r="AE270" s="34"/>
    </row>
  </sheetData>
  <sheetProtection algorithmName="SHA-512" hashValue="ZkU9kDVGXTBtRyUrvtdC+ryKzp9KXKnpMzHAvZJF5ZEm1xUxhNfbL5mefSbW5ktA4OCYeM18qu5uvb4fjX4Azw==" saltValue="BQuZML4Eg/LxFYjTDrmYsQ==" spinCount="100000" sheet="1" objects="1" scenarios="1" formatColumns="0" formatRows="0" autoFilter="0"/>
  <autoFilter ref="C132:K269"/>
  <mergeCells count="9">
    <mergeCell ref="E87:H87"/>
    <mergeCell ref="E123:H123"/>
    <mergeCell ref="E125:H12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551"/>
  <sheetViews>
    <sheetView showGridLines="0" topLeftCell="A16" workbookViewId="0">
      <selection activeCell="G20" sqref="G20"/>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1"/>
      <c r="M2" s="301"/>
      <c r="N2" s="301"/>
      <c r="O2" s="301"/>
      <c r="P2" s="301"/>
      <c r="Q2" s="301"/>
      <c r="R2" s="301"/>
      <c r="S2" s="301"/>
      <c r="T2" s="301"/>
      <c r="U2" s="301"/>
      <c r="V2" s="301"/>
      <c r="AT2" s="17" t="s">
        <v>99</v>
      </c>
    </row>
    <row r="3" spans="1:46" s="1" customFormat="1" ht="6.95" customHeight="1">
      <c r="B3" s="108"/>
      <c r="C3" s="109"/>
      <c r="D3" s="109"/>
      <c r="E3" s="109"/>
      <c r="F3" s="109"/>
      <c r="G3" s="109"/>
      <c r="H3" s="109"/>
      <c r="I3" s="109"/>
      <c r="J3" s="109"/>
      <c r="K3" s="109"/>
      <c r="L3" s="20"/>
      <c r="AT3" s="17" t="s">
        <v>87</v>
      </c>
    </row>
    <row r="4" spans="1:46" s="1" customFormat="1" ht="24.95" customHeight="1">
      <c r="B4" s="20"/>
      <c r="D4" s="110" t="s">
        <v>110</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02" t="str">
        <f>'Rekapitulace zakázky'!K6</f>
        <v>Řevničov ON - oprava</v>
      </c>
      <c r="F7" s="303"/>
      <c r="G7" s="303"/>
      <c r="H7" s="303"/>
      <c r="L7" s="20"/>
    </row>
    <row r="8" spans="1:46" s="2" customFormat="1" ht="12" customHeight="1">
      <c r="A8" s="34"/>
      <c r="B8" s="39"/>
      <c r="C8" s="34"/>
      <c r="D8" s="112" t="s">
        <v>111</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304" t="s">
        <v>1680</v>
      </c>
      <c r="F9" s="305"/>
      <c r="G9" s="305"/>
      <c r="H9" s="305"/>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21</v>
      </c>
      <c r="G12" s="34"/>
      <c r="H12" s="34"/>
      <c r="I12" s="112" t="s">
        <v>22</v>
      </c>
      <c r="J12" s="114" t="str">
        <f>'Rekapitulace zakázky'!AN8</f>
        <v>7. 3. 2021</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
        <v>26</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
        <v>27</v>
      </c>
      <c r="F15" s="34"/>
      <c r="G15" s="34"/>
      <c r="H15" s="34"/>
      <c r="I15" s="112" t="s">
        <v>28</v>
      </c>
      <c r="J15" s="113" t="s">
        <v>29</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30</v>
      </c>
      <c r="E17" s="34"/>
      <c r="F17" s="34"/>
      <c r="G17" s="34"/>
      <c r="H17" s="34"/>
      <c r="I17" s="112" t="s">
        <v>25</v>
      </c>
      <c r="J17" s="30" t="str">
        <f>'Rekapitulace zakázky'!AN13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06" t="str">
        <f>'Rekapitulace zakázky'!E14</f>
        <v>Vyplň údaj</v>
      </c>
      <c r="F18" s="307"/>
      <c r="G18" s="307"/>
      <c r="H18" s="307"/>
      <c r="I18" s="112" t="s">
        <v>28</v>
      </c>
      <c r="J18" s="30" t="str">
        <f>'Rekapitulace zakázky'!AN14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32</v>
      </c>
      <c r="E20" s="34"/>
      <c r="F20" s="34"/>
      <c r="G20" s="34"/>
      <c r="H20" s="34"/>
      <c r="I20" s="112" t="s">
        <v>25</v>
      </c>
      <c r="J20" s="113" t="str">
        <f>IF('Rekapitulace zakázky'!AN16="","",'Rekapitulace zakázky'!AN16)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zakázky'!E17="","",'Rekapitulace zakázky'!E17)</f>
        <v xml:space="preserve"> </v>
      </c>
      <c r="F21" s="34"/>
      <c r="G21" s="34"/>
      <c r="H21" s="34"/>
      <c r="I21" s="112" t="s">
        <v>28</v>
      </c>
      <c r="J21" s="113" t="str">
        <f>IF('Rekapitulace zakázky'!AN17="","",'Rekapitulace zakázky'!AN17)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35</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c r="F24" s="34"/>
      <c r="G24" s="34"/>
      <c r="H24" s="34"/>
      <c r="I24" s="112" t="s">
        <v>28</v>
      </c>
      <c r="J24" s="113"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36</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8" t="s">
        <v>1</v>
      </c>
      <c r="F27" s="308"/>
      <c r="G27" s="308"/>
      <c r="H27" s="308"/>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37</v>
      </c>
      <c r="E30" s="34"/>
      <c r="F30" s="34"/>
      <c r="G30" s="34"/>
      <c r="H30" s="34"/>
      <c r="I30" s="34"/>
      <c r="J30" s="120">
        <f>ROUND(J141,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39</v>
      </c>
      <c r="G32" s="34"/>
      <c r="H32" s="34"/>
      <c r="I32" s="121" t="s">
        <v>38</v>
      </c>
      <c r="J32" s="121" t="s">
        <v>40</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41</v>
      </c>
      <c r="E33" s="112" t="s">
        <v>42</v>
      </c>
      <c r="F33" s="123">
        <f>ROUND((SUM(BE141:BE550)),  2)</f>
        <v>0</v>
      </c>
      <c r="G33" s="34"/>
      <c r="H33" s="34"/>
      <c r="I33" s="124">
        <v>0.21</v>
      </c>
      <c r="J33" s="123">
        <f>ROUND(((SUM(BE141:BE550))*I33),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43</v>
      </c>
      <c r="F34" s="123">
        <f>ROUND((SUM(BF141:BF550)),  2)</f>
        <v>0</v>
      </c>
      <c r="G34" s="34"/>
      <c r="H34" s="34"/>
      <c r="I34" s="124">
        <v>0.15</v>
      </c>
      <c r="J34" s="123">
        <f>ROUND(((SUM(BF141:BF550))*I34),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44</v>
      </c>
      <c r="F35" s="123">
        <f>ROUND((SUM(BG141:BG550)),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45</v>
      </c>
      <c r="F36" s="123">
        <f>ROUND((SUM(BH141:BH550)),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46</v>
      </c>
      <c r="F37" s="123">
        <f>ROUND((SUM(BI141:BI550)),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47</v>
      </c>
      <c r="E39" s="127"/>
      <c r="F39" s="127"/>
      <c r="G39" s="128" t="s">
        <v>48</v>
      </c>
      <c r="H39" s="129" t="s">
        <v>49</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50</v>
      </c>
      <c r="E50" s="133"/>
      <c r="F50" s="133"/>
      <c r="G50" s="132" t="s">
        <v>51</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34" t="s">
        <v>52</v>
      </c>
      <c r="E61" s="135"/>
      <c r="F61" s="136" t="s">
        <v>53</v>
      </c>
      <c r="G61" s="134" t="s">
        <v>52</v>
      </c>
      <c r="H61" s="135"/>
      <c r="I61" s="135"/>
      <c r="J61" s="137" t="s">
        <v>53</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2" t="s">
        <v>54</v>
      </c>
      <c r="E65" s="138"/>
      <c r="F65" s="138"/>
      <c r="G65" s="132" t="s">
        <v>55</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34" t="s">
        <v>52</v>
      </c>
      <c r="E76" s="135"/>
      <c r="F76" s="136" t="s">
        <v>53</v>
      </c>
      <c r="G76" s="134" t="s">
        <v>52</v>
      </c>
      <c r="H76" s="135"/>
      <c r="I76" s="135"/>
      <c r="J76" s="137" t="s">
        <v>53</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113</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9" t="str">
        <f>E7</f>
        <v>Řevničov ON - oprava</v>
      </c>
      <c r="F85" s="310"/>
      <c r="G85" s="310"/>
      <c r="H85" s="310"/>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111</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61" t="str">
        <f>E9</f>
        <v>005 - Oprava zázemí pro dopravu</v>
      </c>
      <c r="F87" s="311"/>
      <c r="G87" s="311"/>
      <c r="H87" s="311"/>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žst. Řevničov</v>
      </c>
      <c r="G89" s="36"/>
      <c r="H89" s="36"/>
      <c r="I89" s="29" t="s">
        <v>22</v>
      </c>
      <c r="J89" s="66" t="str">
        <f>IF(J12="","",J12)</f>
        <v>7. 3. 2021</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Správa železnic, státní organizace</v>
      </c>
      <c r="G91" s="36"/>
      <c r="H91" s="36"/>
      <c r="I91" s="29" t="s">
        <v>32</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30</v>
      </c>
      <c r="D92" s="36"/>
      <c r="E92" s="36"/>
      <c r="F92" s="27" t="str">
        <f>IF(E18="","",E18)</f>
        <v>Vyplň údaj</v>
      </c>
      <c r="G92" s="36"/>
      <c r="H92" s="36"/>
      <c r="I92" s="29" t="s">
        <v>35</v>
      </c>
      <c r="J92" s="32">
        <f>E24</f>
        <v>0</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114</v>
      </c>
      <c r="D94" s="144"/>
      <c r="E94" s="144"/>
      <c r="F94" s="144"/>
      <c r="G94" s="144"/>
      <c r="H94" s="144"/>
      <c r="I94" s="144"/>
      <c r="J94" s="145" t="s">
        <v>115</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116</v>
      </c>
      <c r="D96" s="36"/>
      <c r="E96" s="36"/>
      <c r="F96" s="36"/>
      <c r="G96" s="36"/>
      <c r="H96" s="36"/>
      <c r="I96" s="36"/>
      <c r="J96" s="84">
        <f>J141</f>
        <v>0</v>
      </c>
      <c r="K96" s="36"/>
      <c r="L96" s="51"/>
      <c r="S96" s="34"/>
      <c r="T96" s="34"/>
      <c r="U96" s="34"/>
      <c r="V96" s="34"/>
      <c r="W96" s="34"/>
      <c r="X96" s="34"/>
      <c r="Y96" s="34"/>
      <c r="Z96" s="34"/>
      <c r="AA96" s="34"/>
      <c r="AB96" s="34"/>
      <c r="AC96" s="34"/>
      <c r="AD96" s="34"/>
      <c r="AE96" s="34"/>
      <c r="AU96" s="17" t="s">
        <v>117</v>
      </c>
    </row>
    <row r="97" spans="2:12" s="9" customFormat="1" ht="24.95" customHeight="1">
      <c r="B97" s="147"/>
      <c r="C97" s="148"/>
      <c r="D97" s="149" t="s">
        <v>121</v>
      </c>
      <c r="E97" s="150"/>
      <c r="F97" s="150"/>
      <c r="G97" s="150"/>
      <c r="H97" s="150"/>
      <c r="I97" s="150"/>
      <c r="J97" s="151">
        <f>J142</f>
        <v>0</v>
      </c>
      <c r="K97" s="148"/>
      <c r="L97" s="152"/>
    </row>
    <row r="98" spans="2:12" s="10" customFormat="1" ht="19.899999999999999" customHeight="1">
      <c r="B98" s="153"/>
      <c r="C98" s="154"/>
      <c r="D98" s="155" t="s">
        <v>1681</v>
      </c>
      <c r="E98" s="156"/>
      <c r="F98" s="156"/>
      <c r="G98" s="156"/>
      <c r="H98" s="156"/>
      <c r="I98" s="156"/>
      <c r="J98" s="157">
        <f>J143</f>
        <v>0</v>
      </c>
      <c r="K98" s="154"/>
      <c r="L98" s="158"/>
    </row>
    <row r="99" spans="2:12" s="10" customFormat="1" ht="19.899999999999999" customHeight="1">
      <c r="B99" s="153"/>
      <c r="C99" s="154"/>
      <c r="D99" s="155" t="s">
        <v>122</v>
      </c>
      <c r="E99" s="156"/>
      <c r="F99" s="156"/>
      <c r="G99" s="156"/>
      <c r="H99" s="156"/>
      <c r="I99" s="156"/>
      <c r="J99" s="157">
        <f>J153</f>
        <v>0</v>
      </c>
      <c r="K99" s="154"/>
      <c r="L99" s="158"/>
    </row>
    <row r="100" spans="2:12" s="10" customFormat="1" ht="19.899999999999999" customHeight="1">
      <c r="B100" s="153"/>
      <c r="C100" s="154"/>
      <c r="D100" s="155" t="s">
        <v>597</v>
      </c>
      <c r="E100" s="156"/>
      <c r="F100" s="156"/>
      <c r="G100" s="156"/>
      <c r="H100" s="156"/>
      <c r="I100" s="156"/>
      <c r="J100" s="157">
        <f>J166</f>
        <v>0</v>
      </c>
      <c r="K100" s="154"/>
      <c r="L100" s="158"/>
    </row>
    <row r="101" spans="2:12" s="9" customFormat="1" ht="24.95" customHeight="1">
      <c r="B101" s="147"/>
      <c r="C101" s="148"/>
      <c r="D101" s="149" t="s">
        <v>126</v>
      </c>
      <c r="E101" s="150"/>
      <c r="F101" s="150"/>
      <c r="G101" s="150"/>
      <c r="H101" s="150"/>
      <c r="I101" s="150"/>
      <c r="J101" s="151">
        <f>J238</f>
        <v>0</v>
      </c>
      <c r="K101" s="148"/>
      <c r="L101" s="152"/>
    </row>
    <row r="102" spans="2:12" s="10" customFormat="1" ht="19.899999999999999" customHeight="1">
      <c r="B102" s="153"/>
      <c r="C102" s="154"/>
      <c r="D102" s="155" t="s">
        <v>599</v>
      </c>
      <c r="E102" s="156"/>
      <c r="F102" s="156"/>
      <c r="G102" s="156"/>
      <c r="H102" s="156"/>
      <c r="I102" s="156"/>
      <c r="J102" s="157">
        <f>J239</f>
        <v>0</v>
      </c>
      <c r="K102" s="154"/>
      <c r="L102" s="158"/>
    </row>
    <row r="103" spans="2:12" s="10" customFormat="1" ht="19.899999999999999" customHeight="1">
      <c r="B103" s="153"/>
      <c r="C103" s="154"/>
      <c r="D103" s="155" t="s">
        <v>124</v>
      </c>
      <c r="E103" s="156"/>
      <c r="F103" s="156"/>
      <c r="G103" s="156"/>
      <c r="H103" s="156"/>
      <c r="I103" s="156"/>
      <c r="J103" s="157">
        <f>J279</f>
        <v>0</v>
      </c>
      <c r="K103" s="154"/>
      <c r="L103" s="158"/>
    </row>
    <row r="104" spans="2:12" s="10" customFormat="1" ht="19.899999999999999" customHeight="1">
      <c r="B104" s="153"/>
      <c r="C104" s="154"/>
      <c r="D104" s="155" t="s">
        <v>125</v>
      </c>
      <c r="E104" s="156"/>
      <c r="F104" s="156"/>
      <c r="G104" s="156"/>
      <c r="H104" s="156"/>
      <c r="I104" s="156"/>
      <c r="J104" s="157">
        <f>J290</f>
        <v>0</v>
      </c>
      <c r="K104" s="154"/>
      <c r="L104" s="158"/>
    </row>
    <row r="105" spans="2:12" s="10" customFormat="1" ht="19.899999999999999" customHeight="1">
      <c r="B105" s="153"/>
      <c r="C105" s="154"/>
      <c r="D105" s="155" t="s">
        <v>1115</v>
      </c>
      <c r="E105" s="156"/>
      <c r="F105" s="156"/>
      <c r="G105" s="156"/>
      <c r="H105" s="156"/>
      <c r="I105" s="156"/>
      <c r="J105" s="157">
        <f>J292</f>
        <v>0</v>
      </c>
      <c r="K105" s="154"/>
      <c r="L105" s="158"/>
    </row>
    <row r="106" spans="2:12" s="10" customFormat="1" ht="19.899999999999999" customHeight="1">
      <c r="B106" s="153"/>
      <c r="C106" s="154"/>
      <c r="D106" s="155" t="s">
        <v>1408</v>
      </c>
      <c r="E106" s="156"/>
      <c r="F106" s="156"/>
      <c r="G106" s="156"/>
      <c r="H106" s="156"/>
      <c r="I106" s="156"/>
      <c r="J106" s="157">
        <f>J309</f>
        <v>0</v>
      </c>
      <c r="K106" s="154"/>
      <c r="L106" s="158"/>
    </row>
    <row r="107" spans="2:12" s="10" customFormat="1" ht="19.899999999999999" customHeight="1">
      <c r="B107" s="153"/>
      <c r="C107" s="154"/>
      <c r="D107" s="155" t="s">
        <v>1682</v>
      </c>
      <c r="E107" s="156"/>
      <c r="F107" s="156"/>
      <c r="G107" s="156"/>
      <c r="H107" s="156"/>
      <c r="I107" s="156"/>
      <c r="J107" s="157">
        <f>J315</f>
        <v>0</v>
      </c>
      <c r="K107" s="154"/>
      <c r="L107" s="158"/>
    </row>
    <row r="108" spans="2:12" s="10" customFormat="1" ht="19.899999999999999" customHeight="1">
      <c r="B108" s="153"/>
      <c r="C108" s="154"/>
      <c r="D108" s="155" t="s">
        <v>1683</v>
      </c>
      <c r="E108" s="156"/>
      <c r="F108" s="156"/>
      <c r="G108" s="156"/>
      <c r="H108" s="156"/>
      <c r="I108" s="156"/>
      <c r="J108" s="157">
        <f>J324</f>
        <v>0</v>
      </c>
      <c r="K108" s="154"/>
      <c r="L108" s="158"/>
    </row>
    <row r="109" spans="2:12" s="10" customFormat="1" ht="19.899999999999999" customHeight="1">
      <c r="B109" s="153"/>
      <c r="C109" s="154"/>
      <c r="D109" s="155" t="s">
        <v>1684</v>
      </c>
      <c r="E109" s="156"/>
      <c r="F109" s="156"/>
      <c r="G109" s="156"/>
      <c r="H109" s="156"/>
      <c r="I109" s="156"/>
      <c r="J109" s="157">
        <f>J341</f>
        <v>0</v>
      </c>
      <c r="K109" s="154"/>
      <c r="L109" s="158"/>
    </row>
    <row r="110" spans="2:12" s="10" customFormat="1" ht="19.899999999999999" customHeight="1">
      <c r="B110" s="153"/>
      <c r="C110" s="154"/>
      <c r="D110" s="155" t="s">
        <v>1685</v>
      </c>
      <c r="E110" s="156"/>
      <c r="F110" s="156"/>
      <c r="G110" s="156"/>
      <c r="H110" s="156"/>
      <c r="I110" s="156"/>
      <c r="J110" s="157">
        <f>J373</f>
        <v>0</v>
      </c>
      <c r="K110" s="154"/>
      <c r="L110" s="158"/>
    </row>
    <row r="111" spans="2:12" s="10" customFormat="1" ht="19.899999999999999" customHeight="1">
      <c r="B111" s="153"/>
      <c r="C111" s="154"/>
      <c r="D111" s="155" t="s">
        <v>1409</v>
      </c>
      <c r="E111" s="156"/>
      <c r="F111" s="156"/>
      <c r="G111" s="156"/>
      <c r="H111" s="156"/>
      <c r="I111" s="156"/>
      <c r="J111" s="157">
        <f>J378</f>
        <v>0</v>
      </c>
      <c r="K111" s="154"/>
      <c r="L111" s="158"/>
    </row>
    <row r="112" spans="2:12" s="10" customFormat="1" ht="19.899999999999999" customHeight="1">
      <c r="B112" s="153"/>
      <c r="C112" s="154"/>
      <c r="D112" s="155" t="s">
        <v>604</v>
      </c>
      <c r="E112" s="156"/>
      <c r="F112" s="156"/>
      <c r="G112" s="156"/>
      <c r="H112" s="156"/>
      <c r="I112" s="156"/>
      <c r="J112" s="157">
        <f>J398</f>
        <v>0</v>
      </c>
      <c r="K112" s="154"/>
      <c r="L112" s="158"/>
    </row>
    <row r="113" spans="1:31" s="10" customFormat="1" ht="19.899999999999999" customHeight="1">
      <c r="B113" s="153"/>
      <c r="C113" s="154"/>
      <c r="D113" s="155" t="s">
        <v>131</v>
      </c>
      <c r="E113" s="156"/>
      <c r="F113" s="156"/>
      <c r="G113" s="156"/>
      <c r="H113" s="156"/>
      <c r="I113" s="156"/>
      <c r="J113" s="157">
        <f>J409</f>
        <v>0</v>
      </c>
      <c r="K113" s="154"/>
      <c r="L113" s="158"/>
    </row>
    <row r="114" spans="1:31" s="10" customFormat="1" ht="19.899999999999999" customHeight="1">
      <c r="B114" s="153"/>
      <c r="C114" s="154"/>
      <c r="D114" s="155" t="s">
        <v>1410</v>
      </c>
      <c r="E114" s="156"/>
      <c r="F114" s="156"/>
      <c r="G114" s="156"/>
      <c r="H114" s="156"/>
      <c r="I114" s="156"/>
      <c r="J114" s="157">
        <f>J415</f>
        <v>0</v>
      </c>
      <c r="K114" s="154"/>
      <c r="L114" s="158"/>
    </row>
    <row r="115" spans="1:31" s="10" customFormat="1" ht="19.899999999999999" customHeight="1">
      <c r="B115" s="153"/>
      <c r="C115" s="154"/>
      <c r="D115" s="155" t="s">
        <v>1686</v>
      </c>
      <c r="E115" s="156"/>
      <c r="F115" s="156"/>
      <c r="G115" s="156"/>
      <c r="H115" s="156"/>
      <c r="I115" s="156"/>
      <c r="J115" s="157">
        <f>J440</f>
        <v>0</v>
      </c>
      <c r="K115" s="154"/>
      <c r="L115" s="158"/>
    </row>
    <row r="116" spans="1:31" s="10" customFormat="1" ht="19.899999999999999" customHeight="1">
      <c r="B116" s="153"/>
      <c r="C116" s="154"/>
      <c r="D116" s="155" t="s">
        <v>1411</v>
      </c>
      <c r="E116" s="156"/>
      <c r="F116" s="156"/>
      <c r="G116" s="156"/>
      <c r="H116" s="156"/>
      <c r="I116" s="156"/>
      <c r="J116" s="157">
        <f>J452</f>
        <v>0</v>
      </c>
      <c r="K116" s="154"/>
      <c r="L116" s="158"/>
    </row>
    <row r="117" spans="1:31" s="10" customFormat="1" ht="19.899999999999999" customHeight="1">
      <c r="B117" s="153"/>
      <c r="C117" s="154"/>
      <c r="D117" s="155" t="s">
        <v>1687</v>
      </c>
      <c r="E117" s="156"/>
      <c r="F117" s="156"/>
      <c r="G117" s="156"/>
      <c r="H117" s="156"/>
      <c r="I117" s="156"/>
      <c r="J117" s="157">
        <f>J499</f>
        <v>0</v>
      </c>
      <c r="K117" s="154"/>
      <c r="L117" s="158"/>
    </row>
    <row r="118" spans="1:31" s="10" customFormat="1" ht="19.899999999999999" customHeight="1">
      <c r="B118" s="153"/>
      <c r="C118" s="154"/>
      <c r="D118" s="155" t="s">
        <v>606</v>
      </c>
      <c r="E118" s="156"/>
      <c r="F118" s="156"/>
      <c r="G118" s="156"/>
      <c r="H118" s="156"/>
      <c r="I118" s="156"/>
      <c r="J118" s="157">
        <f>J523</f>
        <v>0</v>
      </c>
      <c r="K118" s="154"/>
      <c r="L118" s="158"/>
    </row>
    <row r="119" spans="1:31" s="10" customFormat="1" ht="19.899999999999999" customHeight="1">
      <c r="B119" s="153"/>
      <c r="C119" s="154"/>
      <c r="D119" s="155" t="s">
        <v>1412</v>
      </c>
      <c r="E119" s="156"/>
      <c r="F119" s="156"/>
      <c r="G119" s="156"/>
      <c r="H119" s="156"/>
      <c r="I119" s="156"/>
      <c r="J119" s="157">
        <f>J531</f>
        <v>0</v>
      </c>
      <c r="K119" s="154"/>
      <c r="L119" s="158"/>
    </row>
    <row r="120" spans="1:31" s="10" customFormat="1" ht="19.899999999999999" customHeight="1">
      <c r="B120" s="153"/>
      <c r="C120" s="154"/>
      <c r="D120" s="155" t="s">
        <v>1413</v>
      </c>
      <c r="E120" s="156"/>
      <c r="F120" s="156"/>
      <c r="G120" s="156"/>
      <c r="H120" s="156"/>
      <c r="I120" s="156"/>
      <c r="J120" s="157">
        <f>J541</f>
        <v>0</v>
      </c>
      <c r="K120" s="154"/>
      <c r="L120" s="158"/>
    </row>
    <row r="121" spans="1:31" s="9" customFormat="1" ht="24.95" customHeight="1">
      <c r="B121" s="147"/>
      <c r="C121" s="148"/>
      <c r="D121" s="149" t="s">
        <v>608</v>
      </c>
      <c r="E121" s="150"/>
      <c r="F121" s="150"/>
      <c r="G121" s="150"/>
      <c r="H121" s="150"/>
      <c r="I121" s="150"/>
      <c r="J121" s="151">
        <f>J545</f>
        <v>0</v>
      </c>
      <c r="K121" s="148"/>
      <c r="L121" s="152"/>
    </row>
    <row r="122" spans="1:31" s="2" customFormat="1" ht="21.75" customHeight="1">
      <c r="A122" s="34"/>
      <c r="B122" s="35"/>
      <c r="C122" s="36"/>
      <c r="D122" s="36"/>
      <c r="E122" s="36"/>
      <c r="F122" s="36"/>
      <c r="G122" s="36"/>
      <c r="H122" s="36"/>
      <c r="I122" s="36"/>
      <c r="J122" s="36"/>
      <c r="K122" s="36"/>
      <c r="L122" s="51"/>
      <c r="S122" s="34"/>
      <c r="T122" s="34"/>
      <c r="U122" s="34"/>
      <c r="V122" s="34"/>
      <c r="W122" s="34"/>
      <c r="X122" s="34"/>
      <c r="Y122" s="34"/>
      <c r="Z122" s="34"/>
      <c r="AA122" s="34"/>
      <c r="AB122" s="34"/>
      <c r="AC122" s="34"/>
      <c r="AD122" s="34"/>
      <c r="AE122" s="34"/>
    </row>
    <row r="123" spans="1:31" s="2" customFormat="1" ht="6.95" customHeight="1">
      <c r="A123" s="34"/>
      <c r="B123" s="54"/>
      <c r="C123" s="55"/>
      <c r="D123" s="55"/>
      <c r="E123" s="55"/>
      <c r="F123" s="55"/>
      <c r="G123" s="55"/>
      <c r="H123" s="55"/>
      <c r="I123" s="55"/>
      <c r="J123" s="55"/>
      <c r="K123" s="55"/>
      <c r="L123" s="51"/>
      <c r="S123" s="34"/>
      <c r="T123" s="34"/>
      <c r="U123" s="34"/>
      <c r="V123" s="34"/>
      <c r="W123" s="34"/>
      <c r="X123" s="34"/>
      <c r="Y123" s="34"/>
      <c r="Z123" s="34"/>
      <c r="AA123" s="34"/>
      <c r="AB123" s="34"/>
      <c r="AC123" s="34"/>
      <c r="AD123" s="34"/>
      <c r="AE123" s="34"/>
    </row>
    <row r="127" spans="1:31" s="2" customFormat="1" ht="6.95" customHeight="1">
      <c r="A127" s="34"/>
      <c r="B127" s="56"/>
      <c r="C127" s="57"/>
      <c r="D127" s="57"/>
      <c r="E127" s="57"/>
      <c r="F127" s="57"/>
      <c r="G127" s="57"/>
      <c r="H127" s="57"/>
      <c r="I127" s="57"/>
      <c r="J127" s="57"/>
      <c r="K127" s="57"/>
      <c r="L127" s="51"/>
      <c r="S127" s="34"/>
      <c r="T127" s="34"/>
      <c r="U127" s="34"/>
      <c r="V127" s="34"/>
      <c r="W127" s="34"/>
      <c r="X127" s="34"/>
      <c r="Y127" s="34"/>
      <c r="Z127" s="34"/>
      <c r="AA127" s="34"/>
      <c r="AB127" s="34"/>
      <c r="AC127" s="34"/>
      <c r="AD127" s="34"/>
      <c r="AE127" s="34"/>
    </row>
    <row r="128" spans="1:31" s="2" customFormat="1" ht="24.95" customHeight="1">
      <c r="A128" s="34"/>
      <c r="B128" s="35"/>
      <c r="C128" s="23" t="s">
        <v>133</v>
      </c>
      <c r="D128" s="36"/>
      <c r="E128" s="36"/>
      <c r="F128" s="36"/>
      <c r="G128" s="36"/>
      <c r="H128" s="36"/>
      <c r="I128" s="36"/>
      <c r="J128" s="36"/>
      <c r="K128" s="36"/>
      <c r="L128" s="51"/>
      <c r="S128" s="34"/>
      <c r="T128" s="34"/>
      <c r="U128" s="34"/>
      <c r="V128" s="34"/>
      <c r="W128" s="34"/>
      <c r="X128" s="34"/>
      <c r="Y128" s="34"/>
      <c r="Z128" s="34"/>
      <c r="AA128" s="34"/>
      <c r="AB128" s="34"/>
      <c r="AC128" s="34"/>
      <c r="AD128" s="34"/>
      <c r="AE128" s="34"/>
    </row>
    <row r="129" spans="1:65" s="2" customFormat="1" ht="6.95" customHeight="1">
      <c r="A129" s="34"/>
      <c r="B129" s="35"/>
      <c r="C129" s="36"/>
      <c r="D129" s="36"/>
      <c r="E129" s="36"/>
      <c r="F129" s="36"/>
      <c r="G129" s="36"/>
      <c r="H129" s="36"/>
      <c r="I129" s="36"/>
      <c r="J129" s="36"/>
      <c r="K129" s="36"/>
      <c r="L129" s="51"/>
      <c r="S129" s="34"/>
      <c r="T129" s="34"/>
      <c r="U129" s="34"/>
      <c r="V129" s="34"/>
      <c r="W129" s="34"/>
      <c r="X129" s="34"/>
      <c r="Y129" s="34"/>
      <c r="Z129" s="34"/>
      <c r="AA129" s="34"/>
      <c r="AB129" s="34"/>
      <c r="AC129" s="34"/>
      <c r="AD129" s="34"/>
      <c r="AE129" s="34"/>
    </row>
    <row r="130" spans="1:65" s="2" customFormat="1" ht="12" customHeight="1">
      <c r="A130" s="34"/>
      <c r="B130" s="35"/>
      <c r="C130" s="29" t="s">
        <v>16</v>
      </c>
      <c r="D130" s="36"/>
      <c r="E130" s="36"/>
      <c r="F130" s="36"/>
      <c r="G130" s="36"/>
      <c r="H130" s="36"/>
      <c r="I130" s="36"/>
      <c r="J130" s="36"/>
      <c r="K130" s="36"/>
      <c r="L130" s="51"/>
      <c r="S130" s="34"/>
      <c r="T130" s="34"/>
      <c r="U130" s="34"/>
      <c r="V130" s="34"/>
      <c r="W130" s="34"/>
      <c r="X130" s="34"/>
      <c r="Y130" s="34"/>
      <c r="Z130" s="34"/>
      <c r="AA130" s="34"/>
      <c r="AB130" s="34"/>
      <c r="AC130" s="34"/>
      <c r="AD130" s="34"/>
      <c r="AE130" s="34"/>
    </row>
    <row r="131" spans="1:65" s="2" customFormat="1" ht="16.5" customHeight="1">
      <c r="A131" s="34"/>
      <c r="B131" s="35"/>
      <c r="C131" s="36"/>
      <c r="D131" s="36"/>
      <c r="E131" s="309" t="str">
        <f>E7</f>
        <v>Řevničov ON - oprava</v>
      </c>
      <c r="F131" s="310"/>
      <c r="G131" s="310"/>
      <c r="H131" s="310"/>
      <c r="I131" s="36"/>
      <c r="J131" s="36"/>
      <c r="K131" s="36"/>
      <c r="L131" s="51"/>
      <c r="S131" s="34"/>
      <c r="T131" s="34"/>
      <c r="U131" s="34"/>
      <c r="V131" s="34"/>
      <c r="W131" s="34"/>
      <c r="X131" s="34"/>
      <c r="Y131" s="34"/>
      <c r="Z131" s="34"/>
      <c r="AA131" s="34"/>
      <c r="AB131" s="34"/>
      <c r="AC131" s="34"/>
      <c r="AD131" s="34"/>
      <c r="AE131" s="34"/>
    </row>
    <row r="132" spans="1:65" s="2" customFormat="1" ht="12" customHeight="1">
      <c r="A132" s="34"/>
      <c r="B132" s="35"/>
      <c r="C132" s="29" t="s">
        <v>111</v>
      </c>
      <c r="D132" s="36"/>
      <c r="E132" s="36"/>
      <c r="F132" s="36"/>
      <c r="G132" s="36"/>
      <c r="H132" s="36"/>
      <c r="I132" s="36"/>
      <c r="J132" s="36"/>
      <c r="K132" s="36"/>
      <c r="L132" s="51"/>
      <c r="S132" s="34"/>
      <c r="T132" s="34"/>
      <c r="U132" s="34"/>
      <c r="V132" s="34"/>
      <c r="W132" s="34"/>
      <c r="X132" s="34"/>
      <c r="Y132" s="34"/>
      <c r="Z132" s="34"/>
      <c r="AA132" s="34"/>
      <c r="AB132" s="34"/>
      <c r="AC132" s="34"/>
      <c r="AD132" s="34"/>
      <c r="AE132" s="34"/>
    </row>
    <row r="133" spans="1:65" s="2" customFormat="1" ht="16.5" customHeight="1">
      <c r="A133" s="34"/>
      <c r="B133" s="35"/>
      <c r="C133" s="36"/>
      <c r="D133" s="36"/>
      <c r="E133" s="261" t="str">
        <f>E9</f>
        <v>005 - Oprava zázemí pro dopravu</v>
      </c>
      <c r="F133" s="311"/>
      <c r="G133" s="311"/>
      <c r="H133" s="311"/>
      <c r="I133" s="36"/>
      <c r="J133" s="36"/>
      <c r="K133" s="36"/>
      <c r="L133" s="51"/>
      <c r="S133" s="34"/>
      <c r="T133" s="34"/>
      <c r="U133" s="34"/>
      <c r="V133" s="34"/>
      <c r="W133" s="34"/>
      <c r="X133" s="34"/>
      <c r="Y133" s="34"/>
      <c r="Z133" s="34"/>
      <c r="AA133" s="34"/>
      <c r="AB133" s="34"/>
      <c r="AC133" s="34"/>
      <c r="AD133" s="34"/>
      <c r="AE133" s="34"/>
    </row>
    <row r="134" spans="1:65" s="2" customFormat="1" ht="6.95" customHeight="1">
      <c r="A134" s="34"/>
      <c r="B134" s="35"/>
      <c r="C134" s="36"/>
      <c r="D134" s="36"/>
      <c r="E134" s="36"/>
      <c r="F134" s="36"/>
      <c r="G134" s="36"/>
      <c r="H134" s="36"/>
      <c r="I134" s="36"/>
      <c r="J134" s="36"/>
      <c r="K134" s="36"/>
      <c r="L134" s="51"/>
      <c r="S134" s="34"/>
      <c r="T134" s="34"/>
      <c r="U134" s="34"/>
      <c r="V134" s="34"/>
      <c r="W134" s="34"/>
      <c r="X134" s="34"/>
      <c r="Y134" s="34"/>
      <c r="Z134" s="34"/>
      <c r="AA134" s="34"/>
      <c r="AB134" s="34"/>
      <c r="AC134" s="34"/>
      <c r="AD134" s="34"/>
      <c r="AE134" s="34"/>
    </row>
    <row r="135" spans="1:65" s="2" customFormat="1" ht="12" customHeight="1">
      <c r="A135" s="34"/>
      <c r="B135" s="35"/>
      <c r="C135" s="29" t="s">
        <v>20</v>
      </c>
      <c r="D135" s="36"/>
      <c r="E135" s="36"/>
      <c r="F135" s="27" t="str">
        <f>F12</f>
        <v>žst. Řevničov</v>
      </c>
      <c r="G135" s="36"/>
      <c r="H135" s="36"/>
      <c r="I135" s="29" t="s">
        <v>22</v>
      </c>
      <c r="J135" s="66" t="str">
        <f>IF(J12="","",J12)</f>
        <v>7. 3. 2021</v>
      </c>
      <c r="K135" s="36"/>
      <c r="L135" s="51"/>
      <c r="S135" s="34"/>
      <c r="T135" s="34"/>
      <c r="U135" s="34"/>
      <c r="V135" s="34"/>
      <c r="W135" s="34"/>
      <c r="X135" s="34"/>
      <c r="Y135" s="34"/>
      <c r="Z135" s="34"/>
      <c r="AA135" s="34"/>
      <c r="AB135" s="34"/>
      <c r="AC135" s="34"/>
      <c r="AD135" s="34"/>
      <c r="AE135" s="34"/>
    </row>
    <row r="136" spans="1:65" s="2" customFormat="1" ht="6.95" customHeight="1">
      <c r="A136" s="34"/>
      <c r="B136" s="35"/>
      <c r="C136" s="36"/>
      <c r="D136" s="36"/>
      <c r="E136" s="36"/>
      <c r="F136" s="36"/>
      <c r="G136" s="36"/>
      <c r="H136" s="36"/>
      <c r="I136" s="36"/>
      <c r="J136" s="36"/>
      <c r="K136" s="36"/>
      <c r="L136" s="51"/>
      <c r="S136" s="34"/>
      <c r="T136" s="34"/>
      <c r="U136" s="34"/>
      <c r="V136" s="34"/>
      <c r="W136" s="34"/>
      <c r="X136" s="34"/>
      <c r="Y136" s="34"/>
      <c r="Z136" s="34"/>
      <c r="AA136" s="34"/>
      <c r="AB136" s="34"/>
      <c r="AC136" s="34"/>
      <c r="AD136" s="34"/>
      <c r="AE136" s="34"/>
    </row>
    <row r="137" spans="1:65" s="2" customFormat="1" ht="15.2" customHeight="1">
      <c r="A137" s="34"/>
      <c r="B137" s="35"/>
      <c r="C137" s="29" t="s">
        <v>24</v>
      </c>
      <c r="D137" s="36"/>
      <c r="E137" s="36"/>
      <c r="F137" s="27" t="str">
        <f>E15</f>
        <v>Správa železnic, státní organizace</v>
      </c>
      <c r="G137" s="36"/>
      <c r="H137" s="36"/>
      <c r="I137" s="29" t="s">
        <v>32</v>
      </c>
      <c r="J137" s="32" t="str">
        <f>E21</f>
        <v xml:space="preserve"> </v>
      </c>
      <c r="K137" s="36"/>
      <c r="L137" s="51"/>
      <c r="S137" s="34"/>
      <c r="T137" s="34"/>
      <c r="U137" s="34"/>
      <c r="V137" s="34"/>
      <c r="W137" s="34"/>
      <c r="X137" s="34"/>
      <c r="Y137" s="34"/>
      <c r="Z137" s="34"/>
      <c r="AA137" s="34"/>
      <c r="AB137" s="34"/>
      <c r="AC137" s="34"/>
      <c r="AD137" s="34"/>
      <c r="AE137" s="34"/>
    </row>
    <row r="138" spans="1:65" s="2" customFormat="1" ht="15.2" customHeight="1">
      <c r="A138" s="34"/>
      <c r="B138" s="35"/>
      <c r="C138" s="29" t="s">
        <v>30</v>
      </c>
      <c r="D138" s="36"/>
      <c r="E138" s="36"/>
      <c r="F138" s="27" t="str">
        <f>IF(E18="","",E18)</f>
        <v>Vyplň údaj</v>
      </c>
      <c r="G138" s="36"/>
      <c r="H138" s="36"/>
      <c r="I138" s="29" t="s">
        <v>35</v>
      </c>
      <c r="J138" s="32">
        <f>E24</f>
        <v>0</v>
      </c>
      <c r="K138" s="36"/>
      <c r="L138" s="51"/>
      <c r="S138" s="34"/>
      <c r="T138" s="34"/>
      <c r="U138" s="34"/>
      <c r="V138" s="34"/>
      <c r="W138" s="34"/>
      <c r="X138" s="34"/>
      <c r="Y138" s="34"/>
      <c r="Z138" s="34"/>
      <c r="AA138" s="34"/>
      <c r="AB138" s="34"/>
      <c r="AC138" s="34"/>
      <c r="AD138" s="34"/>
      <c r="AE138" s="34"/>
    </row>
    <row r="139" spans="1:65" s="2" customFormat="1" ht="10.35" customHeight="1">
      <c r="A139" s="34"/>
      <c r="B139" s="35"/>
      <c r="C139" s="36"/>
      <c r="D139" s="36"/>
      <c r="E139" s="36"/>
      <c r="F139" s="36"/>
      <c r="G139" s="36"/>
      <c r="H139" s="36"/>
      <c r="I139" s="36"/>
      <c r="J139" s="36"/>
      <c r="K139" s="36"/>
      <c r="L139" s="51"/>
      <c r="S139" s="34"/>
      <c r="T139" s="34"/>
      <c r="U139" s="34"/>
      <c r="V139" s="34"/>
      <c r="W139" s="34"/>
      <c r="X139" s="34"/>
      <c r="Y139" s="34"/>
      <c r="Z139" s="34"/>
      <c r="AA139" s="34"/>
      <c r="AB139" s="34"/>
      <c r="AC139" s="34"/>
      <c r="AD139" s="34"/>
      <c r="AE139" s="34"/>
    </row>
    <row r="140" spans="1:65" s="11" customFormat="1" ht="29.25" customHeight="1">
      <c r="A140" s="159"/>
      <c r="B140" s="160"/>
      <c r="C140" s="161" t="s">
        <v>134</v>
      </c>
      <c r="D140" s="162" t="s">
        <v>62</v>
      </c>
      <c r="E140" s="162" t="s">
        <v>58</v>
      </c>
      <c r="F140" s="162" t="s">
        <v>59</v>
      </c>
      <c r="G140" s="162" t="s">
        <v>135</v>
      </c>
      <c r="H140" s="162" t="s">
        <v>136</v>
      </c>
      <c r="I140" s="162" t="s">
        <v>137</v>
      </c>
      <c r="J140" s="163" t="s">
        <v>115</v>
      </c>
      <c r="K140" s="164" t="s">
        <v>138</v>
      </c>
      <c r="L140" s="165"/>
      <c r="M140" s="75" t="s">
        <v>1</v>
      </c>
      <c r="N140" s="76" t="s">
        <v>41</v>
      </c>
      <c r="O140" s="76" t="s">
        <v>139</v>
      </c>
      <c r="P140" s="76" t="s">
        <v>140</v>
      </c>
      <c r="Q140" s="76" t="s">
        <v>141</v>
      </c>
      <c r="R140" s="76" t="s">
        <v>142</v>
      </c>
      <c r="S140" s="76" t="s">
        <v>143</v>
      </c>
      <c r="T140" s="77" t="s">
        <v>144</v>
      </c>
      <c r="U140" s="159"/>
      <c r="V140" s="159"/>
      <c r="W140" s="159"/>
      <c r="X140" s="159"/>
      <c r="Y140" s="159"/>
      <c r="Z140" s="159"/>
      <c r="AA140" s="159"/>
      <c r="AB140" s="159"/>
      <c r="AC140" s="159"/>
      <c r="AD140" s="159"/>
      <c r="AE140" s="159"/>
    </row>
    <row r="141" spans="1:65" s="2" customFormat="1" ht="22.9" customHeight="1">
      <c r="A141" s="34"/>
      <c r="B141" s="35"/>
      <c r="C141" s="82" t="s">
        <v>145</v>
      </c>
      <c r="D141" s="36"/>
      <c r="E141" s="36"/>
      <c r="F141" s="36"/>
      <c r="G141" s="36"/>
      <c r="H141" s="36"/>
      <c r="I141" s="36"/>
      <c r="J141" s="166">
        <f>BK141</f>
        <v>0</v>
      </c>
      <c r="K141" s="36"/>
      <c r="L141" s="39"/>
      <c r="M141" s="78"/>
      <c r="N141" s="167"/>
      <c r="O141" s="79"/>
      <c r="P141" s="168">
        <f>P142+P238+P545</f>
        <v>0</v>
      </c>
      <c r="Q141" s="79"/>
      <c r="R141" s="168">
        <f>R142+R238+R545</f>
        <v>161.35791591000003</v>
      </c>
      <c r="S141" s="79"/>
      <c r="T141" s="169">
        <f>T142+T238+T545</f>
        <v>151.44132240000008</v>
      </c>
      <c r="U141" s="34"/>
      <c r="V141" s="34"/>
      <c r="W141" s="34"/>
      <c r="X141" s="34"/>
      <c r="Y141" s="34"/>
      <c r="Z141" s="34"/>
      <c r="AA141" s="34"/>
      <c r="AB141" s="34"/>
      <c r="AC141" s="34"/>
      <c r="AD141" s="34"/>
      <c r="AE141" s="34"/>
      <c r="AT141" s="17" t="s">
        <v>76</v>
      </c>
      <c r="AU141" s="17" t="s">
        <v>117</v>
      </c>
      <c r="BK141" s="170">
        <f>BK142+BK238+BK545</f>
        <v>0</v>
      </c>
    </row>
    <row r="142" spans="1:65" s="12" customFormat="1" ht="25.9" customHeight="1">
      <c r="B142" s="171"/>
      <c r="C142" s="172"/>
      <c r="D142" s="173" t="s">
        <v>76</v>
      </c>
      <c r="E142" s="174" t="s">
        <v>167</v>
      </c>
      <c r="F142" s="174" t="s">
        <v>168</v>
      </c>
      <c r="G142" s="172"/>
      <c r="H142" s="172"/>
      <c r="I142" s="175"/>
      <c r="J142" s="176">
        <f>BK142</f>
        <v>0</v>
      </c>
      <c r="K142" s="172"/>
      <c r="L142" s="177"/>
      <c r="M142" s="178"/>
      <c r="N142" s="179"/>
      <c r="O142" s="179"/>
      <c r="P142" s="180">
        <f>P143+P153+P166</f>
        <v>0</v>
      </c>
      <c r="Q142" s="179"/>
      <c r="R142" s="180">
        <f>R143+R153+R166</f>
        <v>152.03205790000004</v>
      </c>
      <c r="S142" s="179"/>
      <c r="T142" s="181">
        <f>T143+T153+T166</f>
        <v>0.9728</v>
      </c>
      <c r="AR142" s="182" t="s">
        <v>85</v>
      </c>
      <c r="AT142" s="183" t="s">
        <v>76</v>
      </c>
      <c r="AU142" s="183" t="s">
        <v>77</v>
      </c>
      <c r="AY142" s="182" t="s">
        <v>149</v>
      </c>
      <c r="BK142" s="184">
        <f>BK143+BK153+BK166</f>
        <v>0</v>
      </c>
    </row>
    <row r="143" spans="1:65" s="12" customFormat="1" ht="22.9" customHeight="1">
      <c r="B143" s="171"/>
      <c r="C143" s="172"/>
      <c r="D143" s="173" t="s">
        <v>76</v>
      </c>
      <c r="E143" s="204" t="s">
        <v>88</v>
      </c>
      <c r="F143" s="204" t="s">
        <v>1688</v>
      </c>
      <c r="G143" s="172"/>
      <c r="H143" s="172"/>
      <c r="I143" s="175"/>
      <c r="J143" s="205">
        <f>BK143</f>
        <v>0</v>
      </c>
      <c r="K143" s="172"/>
      <c r="L143" s="177"/>
      <c r="M143" s="178"/>
      <c r="N143" s="179"/>
      <c r="O143" s="179"/>
      <c r="P143" s="180">
        <f>SUM(P144:P152)</f>
        <v>0</v>
      </c>
      <c r="Q143" s="179"/>
      <c r="R143" s="180">
        <f>SUM(R144:R152)</f>
        <v>3.7250399999999999</v>
      </c>
      <c r="S143" s="179"/>
      <c r="T143" s="181">
        <f>SUM(T144:T152)</f>
        <v>0.9728</v>
      </c>
      <c r="AR143" s="182" t="s">
        <v>85</v>
      </c>
      <c r="AT143" s="183" t="s">
        <v>76</v>
      </c>
      <c r="AU143" s="183" t="s">
        <v>85</v>
      </c>
      <c r="AY143" s="182" t="s">
        <v>149</v>
      </c>
      <c r="BK143" s="184">
        <f>SUM(BK144:BK152)</f>
        <v>0</v>
      </c>
    </row>
    <row r="144" spans="1:65" s="2" customFormat="1" ht="21.75" customHeight="1">
      <c r="A144" s="34"/>
      <c r="B144" s="35"/>
      <c r="C144" s="185" t="s">
        <v>85</v>
      </c>
      <c r="D144" s="185" t="s">
        <v>150</v>
      </c>
      <c r="E144" s="186" t="s">
        <v>1689</v>
      </c>
      <c r="F144" s="187" t="s">
        <v>1690</v>
      </c>
      <c r="G144" s="188" t="s">
        <v>184</v>
      </c>
      <c r="H144" s="189">
        <v>6</v>
      </c>
      <c r="I144" s="190"/>
      <c r="J144" s="191">
        <f>ROUND(I144*H144,2)</f>
        <v>0</v>
      </c>
      <c r="K144" s="192"/>
      <c r="L144" s="39"/>
      <c r="M144" s="193" t="s">
        <v>1</v>
      </c>
      <c r="N144" s="194" t="s">
        <v>42</v>
      </c>
      <c r="O144" s="71"/>
      <c r="P144" s="195">
        <f>O144*H144</f>
        <v>0</v>
      </c>
      <c r="Q144" s="195">
        <v>5.4210000000000001E-2</v>
      </c>
      <c r="R144" s="195">
        <f>Q144*H144</f>
        <v>0.32525999999999999</v>
      </c>
      <c r="S144" s="195">
        <v>0</v>
      </c>
      <c r="T144" s="196">
        <f>S144*H144</f>
        <v>0</v>
      </c>
      <c r="U144" s="34"/>
      <c r="V144" s="34"/>
      <c r="W144" s="34"/>
      <c r="X144" s="34"/>
      <c r="Y144" s="34"/>
      <c r="Z144" s="34"/>
      <c r="AA144" s="34"/>
      <c r="AB144" s="34"/>
      <c r="AC144" s="34"/>
      <c r="AD144" s="34"/>
      <c r="AE144" s="34"/>
      <c r="AR144" s="197" t="s">
        <v>148</v>
      </c>
      <c r="AT144" s="197" t="s">
        <v>150</v>
      </c>
      <c r="AU144" s="197" t="s">
        <v>87</v>
      </c>
      <c r="AY144" s="17" t="s">
        <v>149</v>
      </c>
      <c r="BE144" s="198">
        <f>IF(N144="základní",J144,0)</f>
        <v>0</v>
      </c>
      <c r="BF144" s="198">
        <f>IF(N144="snížená",J144,0)</f>
        <v>0</v>
      </c>
      <c r="BG144" s="198">
        <f>IF(N144="zákl. přenesená",J144,0)</f>
        <v>0</v>
      </c>
      <c r="BH144" s="198">
        <f>IF(N144="sníž. přenesená",J144,0)</f>
        <v>0</v>
      </c>
      <c r="BI144" s="198">
        <f>IF(N144="nulová",J144,0)</f>
        <v>0</v>
      </c>
      <c r="BJ144" s="17" t="s">
        <v>85</v>
      </c>
      <c r="BK144" s="198">
        <f>ROUND(I144*H144,2)</f>
        <v>0</v>
      </c>
      <c r="BL144" s="17" t="s">
        <v>148</v>
      </c>
      <c r="BM144" s="197" t="s">
        <v>1691</v>
      </c>
    </row>
    <row r="145" spans="1:65" s="2" customFormat="1" ht="21.75" customHeight="1">
      <c r="A145" s="34"/>
      <c r="B145" s="35"/>
      <c r="C145" s="185" t="s">
        <v>87</v>
      </c>
      <c r="D145" s="185" t="s">
        <v>150</v>
      </c>
      <c r="E145" s="186" t="s">
        <v>1692</v>
      </c>
      <c r="F145" s="187" t="s">
        <v>1693</v>
      </c>
      <c r="G145" s="188" t="s">
        <v>225</v>
      </c>
      <c r="H145" s="189">
        <v>12</v>
      </c>
      <c r="I145" s="190"/>
      <c r="J145" s="191">
        <f>ROUND(I145*H145,2)</f>
        <v>0</v>
      </c>
      <c r="K145" s="192"/>
      <c r="L145" s="39"/>
      <c r="M145" s="193" t="s">
        <v>1</v>
      </c>
      <c r="N145" s="194" t="s">
        <v>42</v>
      </c>
      <c r="O145" s="71"/>
      <c r="P145" s="195">
        <f>O145*H145</f>
        <v>0</v>
      </c>
      <c r="Q145" s="195">
        <v>0.25364999999999999</v>
      </c>
      <c r="R145" s="195">
        <f>Q145*H145</f>
        <v>3.0438000000000001</v>
      </c>
      <c r="S145" s="195">
        <v>0</v>
      </c>
      <c r="T145" s="196">
        <f>S145*H145</f>
        <v>0</v>
      </c>
      <c r="U145" s="34"/>
      <c r="V145" s="34"/>
      <c r="W145" s="34"/>
      <c r="X145" s="34"/>
      <c r="Y145" s="34"/>
      <c r="Z145" s="34"/>
      <c r="AA145" s="34"/>
      <c r="AB145" s="34"/>
      <c r="AC145" s="34"/>
      <c r="AD145" s="34"/>
      <c r="AE145" s="34"/>
      <c r="AR145" s="197" t="s">
        <v>148</v>
      </c>
      <c r="AT145" s="197" t="s">
        <v>150</v>
      </c>
      <c r="AU145" s="197" t="s">
        <v>87</v>
      </c>
      <c r="AY145" s="17" t="s">
        <v>149</v>
      </c>
      <c r="BE145" s="198">
        <f>IF(N145="základní",J145,0)</f>
        <v>0</v>
      </c>
      <c r="BF145" s="198">
        <f>IF(N145="snížená",J145,0)</f>
        <v>0</v>
      </c>
      <c r="BG145" s="198">
        <f>IF(N145="zákl. přenesená",J145,0)</f>
        <v>0</v>
      </c>
      <c r="BH145" s="198">
        <f>IF(N145="sníž. přenesená",J145,0)</f>
        <v>0</v>
      </c>
      <c r="BI145" s="198">
        <f>IF(N145="nulová",J145,0)</f>
        <v>0</v>
      </c>
      <c r="BJ145" s="17" t="s">
        <v>85</v>
      </c>
      <c r="BK145" s="198">
        <f>ROUND(I145*H145,2)</f>
        <v>0</v>
      </c>
      <c r="BL145" s="17" t="s">
        <v>148</v>
      </c>
      <c r="BM145" s="197" t="s">
        <v>1694</v>
      </c>
    </row>
    <row r="146" spans="1:65" s="13" customFormat="1" ht="11.25">
      <c r="B146" s="206"/>
      <c r="C146" s="207"/>
      <c r="D146" s="199" t="s">
        <v>175</v>
      </c>
      <c r="E146" s="208" t="s">
        <v>1</v>
      </c>
      <c r="F146" s="209" t="s">
        <v>1695</v>
      </c>
      <c r="G146" s="207"/>
      <c r="H146" s="210">
        <v>12</v>
      </c>
      <c r="I146" s="211"/>
      <c r="J146" s="207"/>
      <c r="K146" s="207"/>
      <c r="L146" s="212"/>
      <c r="M146" s="213"/>
      <c r="N146" s="214"/>
      <c r="O146" s="214"/>
      <c r="P146" s="214"/>
      <c r="Q146" s="214"/>
      <c r="R146" s="214"/>
      <c r="S146" s="214"/>
      <c r="T146" s="215"/>
      <c r="AT146" s="216" t="s">
        <v>175</v>
      </c>
      <c r="AU146" s="216" t="s">
        <v>87</v>
      </c>
      <c r="AV146" s="13" t="s">
        <v>87</v>
      </c>
      <c r="AW146" s="13" t="s">
        <v>34</v>
      </c>
      <c r="AX146" s="13" t="s">
        <v>85</v>
      </c>
      <c r="AY146" s="216" t="s">
        <v>149</v>
      </c>
    </row>
    <row r="147" spans="1:65" s="2" customFormat="1" ht="21.75" customHeight="1">
      <c r="A147" s="34"/>
      <c r="B147" s="35"/>
      <c r="C147" s="185" t="s">
        <v>158</v>
      </c>
      <c r="D147" s="185" t="s">
        <v>150</v>
      </c>
      <c r="E147" s="186" t="s">
        <v>1696</v>
      </c>
      <c r="F147" s="187" t="s">
        <v>1697</v>
      </c>
      <c r="G147" s="188" t="s">
        <v>184</v>
      </c>
      <c r="H147" s="189">
        <v>6</v>
      </c>
      <c r="I147" s="190"/>
      <c r="J147" s="191">
        <f>ROUND(I147*H147,2)</f>
        <v>0</v>
      </c>
      <c r="K147" s="192"/>
      <c r="L147" s="39"/>
      <c r="M147" s="193" t="s">
        <v>1</v>
      </c>
      <c r="N147" s="194" t="s">
        <v>42</v>
      </c>
      <c r="O147" s="71"/>
      <c r="P147" s="195">
        <f>O147*H147</f>
        <v>0</v>
      </c>
      <c r="Q147" s="195">
        <v>4.684E-2</v>
      </c>
      <c r="R147" s="195">
        <f>Q147*H147</f>
        <v>0.28104000000000001</v>
      </c>
      <c r="S147" s="195">
        <v>0</v>
      </c>
      <c r="T147" s="196">
        <f>S147*H147</f>
        <v>0</v>
      </c>
      <c r="U147" s="34"/>
      <c r="V147" s="34"/>
      <c r="W147" s="34"/>
      <c r="X147" s="34"/>
      <c r="Y147" s="34"/>
      <c r="Z147" s="34"/>
      <c r="AA147" s="34"/>
      <c r="AB147" s="34"/>
      <c r="AC147" s="34"/>
      <c r="AD147" s="34"/>
      <c r="AE147" s="34"/>
      <c r="AR147" s="197" t="s">
        <v>148</v>
      </c>
      <c r="AT147" s="197" t="s">
        <v>150</v>
      </c>
      <c r="AU147" s="197" t="s">
        <v>87</v>
      </c>
      <c r="AY147" s="17" t="s">
        <v>149</v>
      </c>
      <c r="BE147" s="198">
        <f>IF(N147="základní",J147,0)</f>
        <v>0</v>
      </c>
      <c r="BF147" s="198">
        <f>IF(N147="snížená",J147,0)</f>
        <v>0</v>
      </c>
      <c r="BG147" s="198">
        <f>IF(N147="zákl. přenesená",J147,0)</f>
        <v>0</v>
      </c>
      <c r="BH147" s="198">
        <f>IF(N147="sníž. přenesená",J147,0)</f>
        <v>0</v>
      </c>
      <c r="BI147" s="198">
        <f>IF(N147="nulová",J147,0)</f>
        <v>0</v>
      </c>
      <c r="BJ147" s="17" t="s">
        <v>85</v>
      </c>
      <c r="BK147" s="198">
        <f>ROUND(I147*H147,2)</f>
        <v>0</v>
      </c>
      <c r="BL147" s="17" t="s">
        <v>148</v>
      </c>
      <c r="BM147" s="197" t="s">
        <v>1698</v>
      </c>
    </row>
    <row r="148" spans="1:65" s="2" customFormat="1" ht="21.75" customHeight="1">
      <c r="A148" s="34"/>
      <c r="B148" s="35"/>
      <c r="C148" s="228" t="s">
        <v>148</v>
      </c>
      <c r="D148" s="228" t="s">
        <v>156</v>
      </c>
      <c r="E148" s="229" t="s">
        <v>1699</v>
      </c>
      <c r="F148" s="230" t="s">
        <v>1700</v>
      </c>
      <c r="G148" s="231" t="s">
        <v>184</v>
      </c>
      <c r="H148" s="232">
        <v>6</v>
      </c>
      <c r="I148" s="233"/>
      <c r="J148" s="234">
        <f>ROUND(I148*H148,2)</f>
        <v>0</v>
      </c>
      <c r="K148" s="235"/>
      <c r="L148" s="236"/>
      <c r="M148" s="237" t="s">
        <v>1</v>
      </c>
      <c r="N148" s="238" t="s">
        <v>42</v>
      </c>
      <c r="O148" s="71"/>
      <c r="P148" s="195">
        <f>O148*H148</f>
        <v>0</v>
      </c>
      <c r="Q148" s="195">
        <v>1.2489999999999999E-2</v>
      </c>
      <c r="R148" s="195">
        <f>Q148*H148</f>
        <v>7.4939999999999993E-2</v>
      </c>
      <c r="S148" s="195">
        <v>0</v>
      </c>
      <c r="T148" s="196">
        <f>S148*H148</f>
        <v>0</v>
      </c>
      <c r="U148" s="34"/>
      <c r="V148" s="34"/>
      <c r="W148" s="34"/>
      <c r="X148" s="34"/>
      <c r="Y148" s="34"/>
      <c r="Z148" s="34"/>
      <c r="AA148" s="34"/>
      <c r="AB148" s="34"/>
      <c r="AC148" s="34"/>
      <c r="AD148" s="34"/>
      <c r="AE148" s="34"/>
      <c r="AR148" s="197" t="s">
        <v>199</v>
      </c>
      <c r="AT148" s="197" t="s">
        <v>156</v>
      </c>
      <c r="AU148" s="197" t="s">
        <v>87</v>
      </c>
      <c r="AY148" s="17" t="s">
        <v>149</v>
      </c>
      <c r="BE148" s="198">
        <f>IF(N148="základní",J148,0)</f>
        <v>0</v>
      </c>
      <c r="BF148" s="198">
        <f>IF(N148="snížená",J148,0)</f>
        <v>0</v>
      </c>
      <c r="BG148" s="198">
        <f>IF(N148="zákl. přenesená",J148,0)</f>
        <v>0</v>
      </c>
      <c r="BH148" s="198">
        <f>IF(N148="sníž. přenesená",J148,0)</f>
        <v>0</v>
      </c>
      <c r="BI148" s="198">
        <f>IF(N148="nulová",J148,0)</f>
        <v>0</v>
      </c>
      <c r="BJ148" s="17" t="s">
        <v>85</v>
      </c>
      <c r="BK148" s="198">
        <f>ROUND(I148*H148,2)</f>
        <v>0</v>
      </c>
      <c r="BL148" s="17" t="s">
        <v>148</v>
      </c>
      <c r="BM148" s="197" t="s">
        <v>1701</v>
      </c>
    </row>
    <row r="149" spans="1:65" s="2" customFormat="1" ht="21.75" customHeight="1">
      <c r="A149" s="34"/>
      <c r="B149" s="35"/>
      <c r="C149" s="185" t="s">
        <v>181</v>
      </c>
      <c r="D149" s="185" t="s">
        <v>150</v>
      </c>
      <c r="E149" s="186" t="s">
        <v>1702</v>
      </c>
      <c r="F149" s="187" t="s">
        <v>1703</v>
      </c>
      <c r="G149" s="188" t="s">
        <v>225</v>
      </c>
      <c r="H149" s="189">
        <v>12.8</v>
      </c>
      <c r="I149" s="190"/>
      <c r="J149" s="191">
        <f>ROUND(I149*H149,2)</f>
        <v>0</v>
      </c>
      <c r="K149" s="192"/>
      <c r="L149" s="39"/>
      <c r="M149" s="193" t="s">
        <v>1</v>
      </c>
      <c r="N149" s="194" t="s">
        <v>42</v>
      </c>
      <c r="O149" s="71"/>
      <c r="P149" s="195">
        <f>O149*H149</f>
        <v>0</v>
      </c>
      <c r="Q149" s="195">
        <v>0</v>
      </c>
      <c r="R149" s="195">
        <f>Q149*H149</f>
        <v>0</v>
      </c>
      <c r="S149" s="195">
        <v>7.5999999999999998E-2</v>
      </c>
      <c r="T149" s="196">
        <f>S149*H149</f>
        <v>0.9728</v>
      </c>
      <c r="U149" s="34"/>
      <c r="V149" s="34"/>
      <c r="W149" s="34"/>
      <c r="X149" s="34"/>
      <c r="Y149" s="34"/>
      <c r="Z149" s="34"/>
      <c r="AA149" s="34"/>
      <c r="AB149" s="34"/>
      <c r="AC149" s="34"/>
      <c r="AD149" s="34"/>
      <c r="AE149" s="34"/>
      <c r="AR149" s="197" t="s">
        <v>148</v>
      </c>
      <c r="AT149" s="197" t="s">
        <v>150</v>
      </c>
      <c r="AU149" s="197" t="s">
        <v>87</v>
      </c>
      <c r="AY149" s="17" t="s">
        <v>149</v>
      </c>
      <c r="BE149" s="198">
        <f>IF(N149="základní",J149,0)</f>
        <v>0</v>
      </c>
      <c r="BF149" s="198">
        <f>IF(N149="snížená",J149,0)</f>
        <v>0</v>
      </c>
      <c r="BG149" s="198">
        <f>IF(N149="zákl. přenesená",J149,0)</f>
        <v>0</v>
      </c>
      <c r="BH149" s="198">
        <f>IF(N149="sníž. přenesená",J149,0)</f>
        <v>0</v>
      </c>
      <c r="BI149" s="198">
        <f>IF(N149="nulová",J149,0)</f>
        <v>0</v>
      </c>
      <c r="BJ149" s="17" t="s">
        <v>85</v>
      </c>
      <c r="BK149" s="198">
        <f>ROUND(I149*H149,2)</f>
        <v>0</v>
      </c>
      <c r="BL149" s="17" t="s">
        <v>148</v>
      </c>
      <c r="BM149" s="197" t="s">
        <v>1704</v>
      </c>
    </row>
    <row r="150" spans="1:65" s="13" customFormat="1" ht="11.25">
      <c r="B150" s="206"/>
      <c r="C150" s="207"/>
      <c r="D150" s="199" t="s">
        <v>175</v>
      </c>
      <c r="E150" s="208" t="s">
        <v>1</v>
      </c>
      <c r="F150" s="209" t="s">
        <v>1705</v>
      </c>
      <c r="G150" s="207"/>
      <c r="H150" s="210">
        <v>9.6</v>
      </c>
      <c r="I150" s="211"/>
      <c r="J150" s="207"/>
      <c r="K150" s="207"/>
      <c r="L150" s="212"/>
      <c r="M150" s="213"/>
      <c r="N150" s="214"/>
      <c r="O150" s="214"/>
      <c r="P150" s="214"/>
      <c r="Q150" s="214"/>
      <c r="R150" s="214"/>
      <c r="S150" s="214"/>
      <c r="T150" s="215"/>
      <c r="AT150" s="216" t="s">
        <v>175</v>
      </c>
      <c r="AU150" s="216" t="s">
        <v>87</v>
      </c>
      <c r="AV150" s="13" t="s">
        <v>87</v>
      </c>
      <c r="AW150" s="13" t="s">
        <v>34</v>
      </c>
      <c r="AX150" s="13" t="s">
        <v>77</v>
      </c>
      <c r="AY150" s="216" t="s">
        <v>149</v>
      </c>
    </row>
    <row r="151" spans="1:65" s="13" customFormat="1" ht="11.25">
      <c r="B151" s="206"/>
      <c r="C151" s="207"/>
      <c r="D151" s="199" t="s">
        <v>175</v>
      </c>
      <c r="E151" s="208" t="s">
        <v>1</v>
      </c>
      <c r="F151" s="209" t="s">
        <v>1706</v>
      </c>
      <c r="G151" s="207"/>
      <c r="H151" s="210">
        <v>3.2</v>
      </c>
      <c r="I151" s="211"/>
      <c r="J151" s="207"/>
      <c r="K151" s="207"/>
      <c r="L151" s="212"/>
      <c r="M151" s="213"/>
      <c r="N151" s="214"/>
      <c r="O151" s="214"/>
      <c r="P151" s="214"/>
      <c r="Q151" s="214"/>
      <c r="R151" s="214"/>
      <c r="S151" s="214"/>
      <c r="T151" s="215"/>
      <c r="AT151" s="216" t="s">
        <v>175</v>
      </c>
      <c r="AU151" s="216" t="s">
        <v>87</v>
      </c>
      <c r="AV151" s="13" t="s">
        <v>87</v>
      </c>
      <c r="AW151" s="13" t="s">
        <v>34</v>
      </c>
      <c r="AX151" s="13" t="s">
        <v>77</v>
      </c>
      <c r="AY151" s="216" t="s">
        <v>149</v>
      </c>
    </row>
    <row r="152" spans="1:65" s="14" customFormat="1" ht="11.25">
      <c r="B152" s="217"/>
      <c r="C152" s="218"/>
      <c r="D152" s="199" t="s">
        <v>175</v>
      </c>
      <c r="E152" s="219" t="s">
        <v>1</v>
      </c>
      <c r="F152" s="220" t="s">
        <v>221</v>
      </c>
      <c r="G152" s="218"/>
      <c r="H152" s="221">
        <v>12.8</v>
      </c>
      <c r="I152" s="222"/>
      <c r="J152" s="218"/>
      <c r="K152" s="218"/>
      <c r="L152" s="223"/>
      <c r="M152" s="224"/>
      <c r="N152" s="225"/>
      <c r="O152" s="225"/>
      <c r="P152" s="225"/>
      <c r="Q152" s="225"/>
      <c r="R152" s="225"/>
      <c r="S152" s="225"/>
      <c r="T152" s="226"/>
      <c r="AT152" s="227" t="s">
        <v>175</v>
      </c>
      <c r="AU152" s="227" t="s">
        <v>87</v>
      </c>
      <c r="AV152" s="14" t="s">
        <v>148</v>
      </c>
      <c r="AW152" s="14" t="s">
        <v>34</v>
      </c>
      <c r="AX152" s="14" t="s">
        <v>85</v>
      </c>
      <c r="AY152" s="227" t="s">
        <v>149</v>
      </c>
    </row>
    <row r="153" spans="1:65" s="12" customFormat="1" ht="22.9" customHeight="1">
      <c r="B153" s="171"/>
      <c r="C153" s="172"/>
      <c r="D153" s="173" t="s">
        <v>76</v>
      </c>
      <c r="E153" s="204" t="s">
        <v>158</v>
      </c>
      <c r="F153" s="204" t="s">
        <v>169</v>
      </c>
      <c r="G153" s="172"/>
      <c r="H153" s="172"/>
      <c r="I153" s="175"/>
      <c r="J153" s="205">
        <f>BK153</f>
        <v>0</v>
      </c>
      <c r="K153" s="172"/>
      <c r="L153" s="177"/>
      <c r="M153" s="178"/>
      <c r="N153" s="179"/>
      <c r="O153" s="179"/>
      <c r="P153" s="180">
        <f>SUM(P154:P165)</f>
        <v>0</v>
      </c>
      <c r="Q153" s="179"/>
      <c r="R153" s="180">
        <f>SUM(R154:R165)</f>
        <v>3.5758755000000004</v>
      </c>
      <c r="S153" s="179"/>
      <c r="T153" s="181">
        <f>SUM(T154:T165)</f>
        <v>0</v>
      </c>
      <c r="AR153" s="182" t="s">
        <v>85</v>
      </c>
      <c r="AT153" s="183" t="s">
        <v>76</v>
      </c>
      <c r="AU153" s="183" t="s">
        <v>85</v>
      </c>
      <c r="AY153" s="182" t="s">
        <v>149</v>
      </c>
      <c r="BK153" s="184">
        <f>SUM(BK154:BK165)</f>
        <v>0</v>
      </c>
    </row>
    <row r="154" spans="1:65" s="2" customFormat="1" ht="33" customHeight="1">
      <c r="A154" s="34"/>
      <c r="B154" s="35"/>
      <c r="C154" s="185" t="s">
        <v>189</v>
      </c>
      <c r="D154" s="185" t="s">
        <v>150</v>
      </c>
      <c r="E154" s="186" t="s">
        <v>1414</v>
      </c>
      <c r="F154" s="187" t="s">
        <v>1415</v>
      </c>
      <c r="G154" s="188" t="s">
        <v>172</v>
      </c>
      <c r="H154" s="189">
        <v>1.7</v>
      </c>
      <c r="I154" s="190"/>
      <c r="J154" s="191">
        <f>ROUND(I154*H154,2)</f>
        <v>0</v>
      </c>
      <c r="K154" s="192"/>
      <c r="L154" s="39"/>
      <c r="M154" s="193" t="s">
        <v>1</v>
      </c>
      <c r="N154" s="194" t="s">
        <v>42</v>
      </c>
      <c r="O154" s="71"/>
      <c r="P154" s="195">
        <f>O154*H154</f>
        <v>0</v>
      </c>
      <c r="Q154" s="195">
        <v>1.3271500000000001</v>
      </c>
      <c r="R154" s="195">
        <f>Q154*H154</f>
        <v>2.2561550000000001</v>
      </c>
      <c r="S154" s="195">
        <v>0</v>
      </c>
      <c r="T154" s="196">
        <f>S154*H154</f>
        <v>0</v>
      </c>
      <c r="U154" s="34"/>
      <c r="V154" s="34"/>
      <c r="W154" s="34"/>
      <c r="X154" s="34"/>
      <c r="Y154" s="34"/>
      <c r="Z154" s="34"/>
      <c r="AA154" s="34"/>
      <c r="AB154" s="34"/>
      <c r="AC154" s="34"/>
      <c r="AD154" s="34"/>
      <c r="AE154" s="34"/>
      <c r="AR154" s="197" t="s">
        <v>148</v>
      </c>
      <c r="AT154" s="197" t="s">
        <v>150</v>
      </c>
      <c r="AU154" s="197" t="s">
        <v>87</v>
      </c>
      <c r="AY154" s="17" t="s">
        <v>149</v>
      </c>
      <c r="BE154" s="198">
        <f>IF(N154="základní",J154,0)</f>
        <v>0</v>
      </c>
      <c r="BF154" s="198">
        <f>IF(N154="snížená",J154,0)</f>
        <v>0</v>
      </c>
      <c r="BG154" s="198">
        <f>IF(N154="zákl. přenesená",J154,0)</f>
        <v>0</v>
      </c>
      <c r="BH154" s="198">
        <f>IF(N154="sníž. přenesená",J154,0)</f>
        <v>0</v>
      </c>
      <c r="BI154" s="198">
        <f>IF(N154="nulová",J154,0)</f>
        <v>0</v>
      </c>
      <c r="BJ154" s="17" t="s">
        <v>85</v>
      </c>
      <c r="BK154" s="198">
        <f>ROUND(I154*H154,2)</f>
        <v>0</v>
      </c>
      <c r="BL154" s="17" t="s">
        <v>148</v>
      </c>
      <c r="BM154" s="197" t="s">
        <v>1707</v>
      </c>
    </row>
    <row r="155" spans="1:65" s="13" customFormat="1" ht="11.25">
      <c r="B155" s="206"/>
      <c r="C155" s="207"/>
      <c r="D155" s="199" t="s">
        <v>175</v>
      </c>
      <c r="E155" s="208" t="s">
        <v>1</v>
      </c>
      <c r="F155" s="209" t="s">
        <v>1708</v>
      </c>
      <c r="G155" s="207"/>
      <c r="H155" s="210">
        <v>0.6</v>
      </c>
      <c r="I155" s="211"/>
      <c r="J155" s="207"/>
      <c r="K155" s="207"/>
      <c r="L155" s="212"/>
      <c r="M155" s="213"/>
      <c r="N155" s="214"/>
      <c r="O155" s="214"/>
      <c r="P155" s="214"/>
      <c r="Q155" s="214"/>
      <c r="R155" s="214"/>
      <c r="S155" s="214"/>
      <c r="T155" s="215"/>
      <c r="AT155" s="216" t="s">
        <v>175</v>
      </c>
      <c r="AU155" s="216" t="s">
        <v>87</v>
      </c>
      <c r="AV155" s="13" t="s">
        <v>87</v>
      </c>
      <c r="AW155" s="13" t="s">
        <v>34</v>
      </c>
      <c r="AX155" s="13" t="s">
        <v>77</v>
      </c>
      <c r="AY155" s="216" t="s">
        <v>149</v>
      </c>
    </row>
    <row r="156" spans="1:65" s="13" customFormat="1" ht="11.25">
      <c r="B156" s="206"/>
      <c r="C156" s="207"/>
      <c r="D156" s="199" t="s">
        <v>175</v>
      </c>
      <c r="E156" s="208" t="s">
        <v>1</v>
      </c>
      <c r="F156" s="209" t="s">
        <v>1709</v>
      </c>
      <c r="G156" s="207"/>
      <c r="H156" s="210">
        <v>0.6</v>
      </c>
      <c r="I156" s="211"/>
      <c r="J156" s="207"/>
      <c r="K156" s="207"/>
      <c r="L156" s="212"/>
      <c r="M156" s="213"/>
      <c r="N156" s="214"/>
      <c r="O156" s="214"/>
      <c r="P156" s="214"/>
      <c r="Q156" s="214"/>
      <c r="R156" s="214"/>
      <c r="S156" s="214"/>
      <c r="T156" s="215"/>
      <c r="AT156" s="216" t="s">
        <v>175</v>
      </c>
      <c r="AU156" s="216" t="s">
        <v>87</v>
      </c>
      <c r="AV156" s="13" t="s">
        <v>87</v>
      </c>
      <c r="AW156" s="13" t="s">
        <v>34</v>
      </c>
      <c r="AX156" s="13" t="s">
        <v>77</v>
      </c>
      <c r="AY156" s="216" t="s">
        <v>149</v>
      </c>
    </row>
    <row r="157" spans="1:65" s="13" customFormat="1" ht="11.25">
      <c r="B157" s="206"/>
      <c r="C157" s="207"/>
      <c r="D157" s="199" t="s">
        <v>175</v>
      </c>
      <c r="E157" s="208" t="s">
        <v>1</v>
      </c>
      <c r="F157" s="209" t="s">
        <v>1710</v>
      </c>
      <c r="G157" s="207"/>
      <c r="H157" s="210">
        <v>0.5</v>
      </c>
      <c r="I157" s="211"/>
      <c r="J157" s="207"/>
      <c r="K157" s="207"/>
      <c r="L157" s="212"/>
      <c r="M157" s="213"/>
      <c r="N157" s="214"/>
      <c r="O157" s="214"/>
      <c r="P157" s="214"/>
      <c r="Q157" s="214"/>
      <c r="R157" s="214"/>
      <c r="S157" s="214"/>
      <c r="T157" s="215"/>
      <c r="AT157" s="216" t="s">
        <v>175</v>
      </c>
      <c r="AU157" s="216" t="s">
        <v>87</v>
      </c>
      <c r="AV157" s="13" t="s">
        <v>87</v>
      </c>
      <c r="AW157" s="13" t="s">
        <v>34</v>
      </c>
      <c r="AX157" s="13" t="s">
        <v>77</v>
      </c>
      <c r="AY157" s="216" t="s">
        <v>149</v>
      </c>
    </row>
    <row r="158" spans="1:65" s="14" customFormat="1" ht="11.25">
      <c r="B158" s="217"/>
      <c r="C158" s="218"/>
      <c r="D158" s="199" t="s">
        <v>175</v>
      </c>
      <c r="E158" s="219" t="s">
        <v>1</v>
      </c>
      <c r="F158" s="220" t="s">
        <v>221</v>
      </c>
      <c r="G158" s="218"/>
      <c r="H158" s="221">
        <v>1.7</v>
      </c>
      <c r="I158" s="222"/>
      <c r="J158" s="218"/>
      <c r="K158" s="218"/>
      <c r="L158" s="223"/>
      <c r="M158" s="224"/>
      <c r="N158" s="225"/>
      <c r="O158" s="225"/>
      <c r="P158" s="225"/>
      <c r="Q158" s="225"/>
      <c r="R158" s="225"/>
      <c r="S158" s="225"/>
      <c r="T158" s="226"/>
      <c r="AT158" s="227" t="s">
        <v>175</v>
      </c>
      <c r="AU158" s="227" t="s">
        <v>87</v>
      </c>
      <c r="AV158" s="14" t="s">
        <v>148</v>
      </c>
      <c r="AW158" s="14" t="s">
        <v>34</v>
      </c>
      <c r="AX158" s="14" t="s">
        <v>85</v>
      </c>
      <c r="AY158" s="227" t="s">
        <v>149</v>
      </c>
    </row>
    <row r="159" spans="1:65" s="2" customFormat="1" ht="21.75" customHeight="1">
      <c r="A159" s="34"/>
      <c r="B159" s="35"/>
      <c r="C159" s="185" t="s">
        <v>194</v>
      </c>
      <c r="D159" s="185" t="s">
        <v>150</v>
      </c>
      <c r="E159" s="186" t="s">
        <v>1711</v>
      </c>
      <c r="F159" s="187" t="s">
        <v>1712</v>
      </c>
      <c r="G159" s="188" t="s">
        <v>225</v>
      </c>
      <c r="H159" s="189">
        <v>21.45</v>
      </c>
      <c r="I159" s="190"/>
      <c r="J159" s="191">
        <f>ROUND(I159*H159,2)</f>
        <v>0</v>
      </c>
      <c r="K159" s="192"/>
      <c r="L159" s="39"/>
      <c r="M159" s="193" t="s">
        <v>1</v>
      </c>
      <c r="N159" s="194" t="s">
        <v>42</v>
      </c>
      <c r="O159" s="71"/>
      <c r="P159" s="195">
        <f>O159*H159</f>
        <v>0</v>
      </c>
      <c r="Q159" s="195">
        <v>5.8970000000000002E-2</v>
      </c>
      <c r="R159" s="195">
        <f>Q159*H159</f>
        <v>1.2649064999999999</v>
      </c>
      <c r="S159" s="195">
        <v>0</v>
      </c>
      <c r="T159" s="196">
        <f>S159*H159</f>
        <v>0</v>
      </c>
      <c r="U159" s="34"/>
      <c r="V159" s="34"/>
      <c r="W159" s="34"/>
      <c r="X159" s="34"/>
      <c r="Y159" s="34"/>
      <c r="Z159" s="34"/>
      <c r="AA159" s="34"/>
      <c r="AB159" s="34"/>
      <c r="AC159" s="34"/>
      <c r="AD159" s="34"/>
      <c r="AE159" s="34"/>
      <c r="AR159" s="197" t="s">
        <v>148</v>
      </c>
      <c r="AT159" s="197" t="s">
        <v>150</v>
      </c>
      <c r="AU159" s="197" t="s">
        <v>87</v>
      </c>
      <c r="AY159" s="17" t="s">
        <v>149</v>
      </c>
      <c r="BE159" s="198">
        <f>IF(N159="základní",J159,0)</f>
        <v>0</v>
      </c>
      <c r="BF159" s="198">
        <f>IF(N159="snížená",J159,0)</f>
        <v>0</v>
      </c>
      <c r="BG159" s="198">
        <f>IF(N159="zákl. přenesená",J159,0)</f>
        <v>0</v>
      </c>
      <c r="BH159" s="198">
        <f>IF(N159="sníž. přenesená",J159,0)</f>
        <v>0</v>
      </c>
      <c r="BI159" s="198">
        <f>IF(N159="nulová",J159,0)</f>
        <v>0</v>
      </c>
      <c r="BJ159" s="17" t="s">
        <v>85</v>
      </c>
      <c r="BK159" s="198">
        <f>ROUND(I159*H159,2)</f>
        <v>0</v>
      </c>
      <c r="BL159" s="17" t="s">
        <v>148</v>
      </c>
      <c r="BM159" s="197" t="s">
        <v>1713</v>
      </c>
    </row>
    <row r="160" spans="1:65" s="13" customFormat="1" ht="11.25">
      <c r="B160" s="206"/>
      <c r="C160" s="207"/>
      <c r="D160" s="199" t="s">
        <v>175</v>
      </c>
      <c r="E160" s="208" t="s">
        <v>1</v>
      </c>
      <c r="F160" s="209" t="s">
        <v>1714</v>
      </c>
      <c r="G160" s="207"/>
      <c r="H160" s="210">
        <v>11.31</v>
      </c>
      <c r="I160" s="211"/>
      <c r="J160" s="207"/>
      <c r="K160" s="207"/>
      <c r="L160" s="212"/>
      <c r="M160" s="213"/>
      <c r="N160" s="214"/>
      <c r="O160" s="214"/>
      <c r="P160" s="214"/>
      <c r="Q160" s="214"/>
      <c r="R160" s="214"/>
      <c r="S160" s="214"/>
      <c r="T160" s="215"/>
      <c r="AT160" s="216" t="s">
        <v>175</v>
      </c>
      <c r="AU160" s="216" t="s">
        <v>87</v>
      </c>
      <c r="AV160" s="13" t="s">
        <v>87</v>
      </c>
      <c r="AW160" s="13" t="s">
        <v>34</v>
      </c>
      <c r="AX160" s="13" t="s">
        <v>77</v>
      </c>
      <c r="AY160" s="216" t="s">
        <v>149</v>
      </c>
    </row>
    <row r="161" spans="1:65" s="13" customFormat="1" ht="11.25">
      <c r="B161" s="206"/>
      <c r="C161" s="207"/>
      <c r="D161" s="199" t="s">
        <v>175</v>
      </c>
      <c r="E161" s="208" t="s">
        <v>1</v>
      </c>
      <c r="F161" s="209" t="s">
        <v>1715</v>
      </c>
      <c r="G161" s="207"/>
      <c r="H161" s="210">
        <v>10.14</v>
      </c>
      <c r="I161" s="211"/>
      <c r="J161" s="207"/>
      <c r="K161" s="207"/>
      <c r="L161" s="212"/>
      <c r="M161" s="213"/>
      <c r="N161" s="214"/>
      <c r="O161" s="214"/>
      <c r="P161" s="214"/>
      <c r="Q161" s="214"/>
      <c r="R161" s="214"/>
      <c r="S161" s="214"/>
      <c r="T161" s="215"/>
      <c r="AT161" s="216" t="s">
        <v>175</v>
      </c>
      <c r="AU161" s="216" t="s">
        <v>87</v>
      </c>
      <c r="AV161" s="13" t="s">
        <v>87</v>
      </c>
      <c r="AW161" s="13" t="s">
        <v>34</v>
      </c>
      <c r="AX161" s="13" t="s">
        <v>77</v>
      </c>
      <c r="AY161" s="216" t="s">
        <v>149</v>
      </c>
    </row>
    <row r="162" spans="1:65" s="14" customFormat="1" ht="11.25">
      <c r="B162" s="217"/>
      <c r="C162" s="218"/>
      <c r="D162" s="199" t="s">
        <v>175</v>
      </c>
      <c r="E162" s="219" t="s">
        <v>1</v>
      </c>
      <c r="F162" s="220" t="s">
        <v>221</v>
      </c>
      <c r="G162" s="218"/>
      <c r="H162" s="221">
        <v>21.45</v>
      </c>
      <c r="I162" s="222"/>
      <c r="J162" s="218"/>
      <c r="K162" s="218"/>
      <c r="L162" s="223"/>
      <c r="M162" s="224"/>
      <c r="N162" s="225"/>
      <c r="O162" s="225"/>
      <c r="P162" s="225"/>
      <c r="Q162" s="225"/>
      <c r="R162" s="225"/>
      <c r="S162" s="225"/>
      <c r="T162" s="226"/>
      <c r="AT162" s="227" t="s">
        <v>175</v>
      </c>
      <c r="AU162" s="227" t="s">
        <v>87</v>
      </c>
      <c r="AV162" s="14" t="s">
        <v>148</v>
      </c>
      <c r="AW162" s="14" t="s">
        <v>34</v>
      </c>
      <c r="AX162" s="14" t="s">
        <v>85</v>
      </c>
      <c r="AY162" s="227" t="s">
        <v>149</v>
      </c>
    </row>
    <row r="163" spans="1:65" s="2" customFormat="1" ht="33" customHeight="1">
      <c r="A163" s="34"/>
      <c r="B163" s="35"/>
      <c r="C163" s="185" t="s">
        <v>199</v>
      </c>
      <c r="D163" s="185" t="s">
        <v>150</v>
      </c>
      <c r="E163" s="186" t="s">
        <v>1716</v>
      </c>
      <c r="F163" s="187" t="s">
        <v>1717</v>
      </c>
      <c r="G163" s="188" t="s">
        <v>184</v>
      </c>
      <c r="H163" s="189">
        <v>1</v>
      </c>
      <c r="I163" s="190"/>
      <c r="J163" s="191">
        <f>ROUND(I163*H163,2)</f>
        <v>0</v>
      </c>
      <c r="K163" s="192"/>
      <c r="L163" s="39"/>
      <c r="M163" s="193" t="s">
        <v>1</v>
      </c>
      <c r="N163" s="194" t="s">
        <v>42</v>
      </c>
      <c r="O163" s="71"/>
      <c r="P163" s="195">
        <f>O163*H163</f>
        <v>0</v>
      </c>
      <c r="Q163" s="195">
        <v>5.2630000000000003E-2</v>
      </c>
      <c r="R163" s="195">
        <f>Q163*H163</f>
        <v>5.2630000000000003E-2</v>
      </c>
      <c r="S163" s="195">
        <v>0</v>
      </c>
      <c r="T163" s="196">
        <f>S163*H163</f>
        <v>0</v>
      </c>
      <c r="U163" s="34"/>
      <c r="V163" s="34"/>
      <c r="W163" s="34"/>
      <c r="X163" s="34"/>
      <c r="Y163" s="34"/>
      <c r="Z163" s="34"/>
      <c r="AA163" s="34"/>
      <c r="AB163" s="34"/>
      <c r="AC163" s="34"/>
      <c r="AD163" s="34"/>
      <c r="AE163" s="34"/>
      <c r="AR163" s="197" t="s">
        <v>148</v>
      </c>
      <c r="AT163" s="197" t="s">
        <v>150</v>
      </c>
      <c r="AU163" s="197" t="s">
        <v>87</v>
      </c>
      <c r="AY163" s="17" t="s">
        <v>149</v>
      </c>
      <c r="BE163" s="198">
        <f>IF(N163="základní",J163,0)</f>
        <v>0</v>
      </c>
      <c r="BF163" s="198">
        <f>IF(N163="snížená",J163,0)</f>
        <v>0</v>
      </c>
      <c r="BG163" s="198">
        <f>IF(N163="zákl. přenesená",J163,0)</f>
        <v>0</v>
      </c>
      <c r="BH163" s="198">
        <f>IF(N163="sníž. přenesená",J163,0)</f>
        <v>0</v>
      </c>
      <c r="BI163" s="198">
        <f>IF(N163="nulová",J163,0)</f>
        <v>0</v>
      </c>
      <c r="BJ163" s="17" t="s">
        <v>85</v>
      </c>
      <c r="BK163" s="198">
        <f>ROUND(I163*H163,2)</f>
        <v>0</v>
      </c>
      <c r="BL163" s="17" t="s">
        <v>148</v>
      </c>
      <c r="BM163" s="197" t="s">
        <v>1718</v>
      </c>
    </row>
    <row r="164" spans="1:65" s="2" customFormat="1" ht="21.75" customHeight="1">
      <c r="A164" s="34"/>
      <c r="B164" s="35"/>
      <c r="C164" s="185" t="s">
        <v>187</v>
      </c>
      <c r="D164" s="185" t="s">
        <v>150</v>
      </c>
      <c r="E164" s="186" t="s">
        <v>1719</v>
      </c>
      <c r="F164" s="187" t="s">
        <v>1720</v>
      </c>
      <c r="G164" s="188" t="s">
        <v>202</v>
      </c>
      <c r="H164" s="189">
        <v>15.6</v>
      </c>
      <c r="I164" s="190"/>
      <c r="J164" s="191">
        <f>ROUND(I164*H164,2)</f>
        <v>0</v>
      </c>
      <c r="K164" s="192"/>
      <c r="L164" s="39"/>
      <c r="M164" s="193" t="s">
        <v>1</v>
      </c>
      <c r="N164" s="194" t="s">
        <v>42</v>
      </c>
      <c r="O164" s="71"/>
      <c r="P164" s="195">
        <f>O164*H164</f>
        <v>0</v>
      </c>
      <c r="Q164" s="195">
        <v>1.3999999999999999E-4</v>
      </c>
      <c r="R164" s="195">
        <f>Q164*H164</f>
        <v>2.1839999999999997E-3</v>
      </c>
      <c r="S164" s="195">
        <v>0</v>
      </c>
      <c r="T164" s="196">
        <f>S164*H164</f>
        <v>0</v>
      </c>
      <c r="U164" s="34"/>
      <c r="V164" s="34"/>
      <c r="W164" s="34"/>
      <c r="X164" s="34"/>
      <c r="Y164" s="34"/>
      <c r="Z164" s="34"/>
      <c r="AA164" s="34"/>
      <c r="AB164" s="34"/>
      <c r="AC164" s="34"/>
      <c r="AD164" s="34"/>
      <c r="AE164" s="34"/>
      <c r="AR164" s="197" t="s">
        <v>148</v>
      </c>
      <c r="AT164" s="197" t="s">
        <v>150</v>
      </c>
      <c r="AU164" s="197" t="s">
        <v>87</v>
      </c>
      <c r="AY164" s="17" t="s">
        <v>149</v>
      </c>
      <c r="BE164" s="198">
        <f>IF(N164="základní",J164,0)</f>
        <v>0</v>
      </c>
      <c r="BF164" s="198">
        <f>IF(N164="snížená",J164,0)</f>
        <v>0</v>
      </c>
      <c r="BG164" s="198">
        <f>IF(N164="zákl. přenesená",J164,0)</f>
        <v>0</v>
      </c>
      <c r="BH164" s="198">
        <f>IF(N164="sníž. přenesená",J164,0)</f>
        <v>0</v>
      </c>
      <c r="BI164" s="198">
        <f>IF(N164="nulová",J164,0)</f>
        <v>0</v>
      </c>
      <c r="BJ164" s="17" t="s">
        <v>85</v>
      </c>
      <c r="BK164" s="198">
        <f>ROUND(I164*H164,2)</f>
        <v>0</v>
      </c>
      <c r="BL164" s="17" t="s">
        <v>148</v>
      </c>
      <c r="BM164" s="197" t="s">
        <v>1721</v>
      </c>
    </row>
    <row r="165" spans="1:65" s="13" customFormat="1" ht="11.25">
      <c r="B165" s="206"/>
      <c r="C165" s="207"/>
      <c r="D165" s="199" t="s">
        <v>175</v>
      </c>
      <c r="E165" s="208" t="s">
        <v>1</v>
      </c>
      <c r="F165" s="209" t="s">
        <v>1722</v>
      </c>
      <c r="G165" s="207"/>
      <c r="H165" s="210">
        <v>15.6</v>
      </c>
      <c r="I165" s="211"/>
      <c r="J165" s="207"/>
      <c r="K165" s="207"/>
      <c r="L165" s="212"/>
      <c r="M165" s="213"/>
      <c r="N165" s="214"/>
      <c r="O165" s="214"/>
      <c r="P165" s="214"/>
      <c r="Q165" s="214"/>
      <c r="R165" s="214"/>
      <c r="S165" s="214"/>
      <c r="T165" s="215"/>
      <c r="AT165" s="216" t="s">
        <v>175</v>
      </c>
      <c r="AU165" s="216" t="s">
        <v>87</v>
      </c>
      <c r="AV165" s="13" t="s">
        <v>87</v>
      </c>
      <c r="AW165" s="13" t="s">
        <v>34</v>
      </c>
      <c r="AX165" s="13" t="s">
        <v>85</v>
      </c>
      <c r="AY165" s="216" t="s">
        <v>149</v>
      </c>
    </row>
    <row r="166" spans="1:65" s="12" customFormat="1" ht="22.9" customHeight="1">
      <c r="B166" s="171"/>
      <c r="C166" s="172"/>
      <c r="D166" s="173" t="s">
        <v>76</v>
      </c>
      <c r="E166" s="204" t="s">
        <v>189</v>
      </c>
      <c r="F166" s="204" t="s">
        <v>621</v>
      </c>
      <c r="G166" s="172"/>
      <c r="H166" s="172"/>
      <c r="I166" s="175"/>
      <c r="J166" s="205">
        <f>BK166</f>
        <v>0</v>
      </c>
      <c r="K166" s="172"/>
      <c r="L166" s="177"/>
      <c r="M166" s="178"/>
      <c r="N166" s="179"/>
      <c r="O166" s="179"/>
      <c r="P166" s="180">
        <f>SUM(P167:P237)</f>
        <v>0</v>
      </c>
      <c r="Q166" s="179"/>
      <c r="R166" s="180">
        <f>SUM(R167:R237)</f>
        <v>144.73114240000004</v>
      </c>
      <c r="S166" s="179"/>
      <c r="T166" s="181">
        <f>SUM(T167:T237)</f>
        <v>0</v>
      </c>
      <c r="AR166" s="182" t="s">
        <v>85</v>
      </c>
      <c r="AT166" s="183" t="s">
        <v>76</v>
      </c>
      <c r="AU166" s="183" t="s">
        <v>85</v>
      </c>
      <c r="AY166" s="182" t="s">
        <v>149</v>
      </c>
      <c r="BK166" s="184">
        <f>SUM(BK167:BK237)</f>
        <v>0</v>
      </c>
    </row>
    <row r="167" spans="1:65" s="2" customFormat="1" ht="21.75" customHeight="1">
      <c r="A167" s="34"/>
      <c r="B167" s="35"/>
      <c r="C167" s="185" t="s">
        <v>209</v>
      </c>
      <c r="D167" s="185" t="s">
        <v>150</v>
      </c>
      <c r="E167" s="186" t="s">
        <v>1419</v>
      </c>
      <c r="F167" s="187" t="s">
        <v>1420</v>
      </c>
      <c r="G167" s="188" t="s">
        <v>225</v>
      </c>
      <c r="H167" s="189">
        <v>42.9</v>
      </c>
      <c r="I167" s="190"/>
      <c r="J167" s="191">
        <f>ROUND(I167*H167,2)</f>
        <v>0</v>
      </c>
      <c r="K167" s="192"/>
      <c r="L167" s="39"/>
      <c r="M167" s="193" t="s">
        <v>1</v>
      </c>
      <c r="N167" s="194" t="s">
        <v>42</v>
      </c>
      <c r="O167" s="71"/>
      <c r="P167" s="195">
        <f>O167*H167</f>
        <v>0</v>
      </c>
      <c r="Q167" s="195">
        <v>2.0000000000000001E-4</v>
      </c>
      <c r="R167" s="195">
        <f>Q167*H167</f>
        <v>8.5800000000000008E-3</v>
      </c>
      <c r="S167" s="195">
        <v>0</v>
      </c>
      <c r="T167" s="196">
        <f>S167*H167</f>
        <v>0</v>
      </c>
      <c r="U167" s="34"/>
      <c r="V167" s="34"/>
      <c r="W167" s="34"/>
      <c r="X167" s="34"/>
      <c r="Y167" s="34"/>
      <c r="Z167" s="34"/>
      <c r="AA167" s="34"/>
      <c r="AB167" s="34"/>
      <c r="AC167" s="34"/>
      <c r="AD167" s="34"/>
      <c r="AE167" s="34"/>
      <c r="AR167" s="197" t="s">
        <v>148</v>
      </c>
      <c r="AT167" s="197" t="s">
        <v>150</v>
      </c>
      <c r="AU167" s="197" t="s">
        <v>87</v>
      </c>
      <c r="AY167" s="17" t="s">
        <v>149</v>
      </c>
      <c r="BE167" s="198">
        <f>IF(N167="základní",J167,0)</f>
        <v>0</v>
      </c>
      <c r="BF167" s="198">
        <f>IF(N167="snížená",J167,0)</f>
        <v>0</v>
      </c>
      <c r="BG167" s="198">
        <f>IF(N167="zákl. přenesená",J167,0)</f>
        <v>0</v>
      </c>
      <c r="BH167" s="198">
        <f>IF(N167="sníž. přenesená",J167,0)</f>
        <v>0</v>
      </c>
      <c r="BI167" s="198">
        <f>IF(N167="nulová",J167,0)</f>
        <v>0</v>
      </c>
      <c r="BJ167" s="17" t="s">
        <v>85</v>
      </c>
      <c r="BK167" s="198">
        <f>ROUND(I167*H167,2)</f>
        <v>0</v>
      </c>
      <c r="BL167" s="17" t="s">
        <v>148</v>
      </c>
      <c r="BM167" s="197" t="s">
        <v>1723</v>
      </c>
    </row>
    <row r="168" spans="1:65" s="13" customFormat="1" ht="11.25">
      <c r="B168" s="206"/>
      <c r="C168" s="207"/>
      <c r="D168" s="199" t="s">
        <v>175</v>
      </c>
      <c r="E168" s="208" t="s">
        <v>1</v>
      </c>
      <c r="F168" s="209" t="s">
        <v>1724</v>
      </c>
      <c r="G168" s="207"/>
      <c r="H168" s="210">
        <v>42.9</v>
      </c>
      <c r="I168" s="211"/>
      <c r="J168" s="207"/>
      <c r="K168" s="207"/>
      <c r="L168" s="212"/>
      <c r="M168" s="213"/>
      <c r="N168" s="214"/>
      <c r="O168" s="214"/>
      <c r="P168" s="214"/>
      <c r="Q168" s="214"/>
      <c r="R168" s="214"/>
      <c r="S168" s="214"/>
      <c r="T168" s="215"/>
      <c r="AT168" s="216" t="s">
        <v>175</v>
      </c>
      <c r="AU168" s="216" t="s">
        <v>87</v>
      </c>
      <c r="AV168" s="13" t="s">
        <v>87</v>
      </c>
      <c r="AW168" s="13" t="s">
        <v>34</v>
      </c>
      <c r="AX168" s="13" t="s">
        <v>85</v>
      </c>
      <c r="AY168" s="216" t="s">
        <v>149</v>
      </c>
    </row>
    <row r="169" spans="1:65" s="2" customFormat="1" ht="21.75" customHeight="1">
      <c r="A169" s="34"/>
      <c r="B169" s="35"/>
      <c r="C169" s="185" t="s">
        <v>214</v>
      </c>
      <c r="D169" s="185" t="s">
        <v>150</v>
      </c>
      <c r="E169" s="186" t="s">
        <v>1725</v>
      </c>
      <c r="F169" s="187" t="s">
        <v>1726</v>
      </c>
      <c r="G169" s="188" t="s">
        <v>225</v>
      </c>
      <c r="H169" s="189">
        <v>75.25</v>
      </c>
      <c r="I169" s="190"/>
      <c r="J169" s="191">
        <f>ROUND(I169*H169,2)</f>
        <v>0</v>
      </c>
      <c r="K169" s="192"/>
      <c r="L169" s="39"/>
      <c r="M169" s="193" t="s">
        <v>1</v>
      </c>
      <c r="N169" s="194" t="s">
        <v>42</v>
      </c>
      <c r="O169" s="71"/>
      <c r="P169" s="195">
        <f>O169*H169</f>
        <v>0</v>
      </c>
      <c r="Q169" s="195">
        <v>2.0480000000000002E-2</v>
      </c>
      <c r="R169" s="195">
        <f>Q169*H169</f>
        <v>1.54112</v>
      </c>
      <c r="S169" s="195">
        <v>0</v>
      </c>
      <c r="T169" s="196">
        <f>S169*H169</f>
        <v>0</v>
      </c>
      <c r="U169" s="34"/>
      <c r="V169" s="34"/>
      <c r="W169" s="34"/>
      <c r="X169" s="34"/>
      <c r="Y169" s="34"/>
      <c r="Z169" s="34"/>
      <c r="AA169" s="34"/>
      <c r="AB169" s="34"/>
      <c r="AC169" s="34"/>
      <c r="AD169" s="34"/>
      <c r="AE169" s="34"/>
      <c r="AR169" s="197" t="s">
        <v>148</v>
      </c>
      <c r="AT169" s="197" t="s">
        <v>150</v>
      </c>
      <c r="AU169" s="197" t="s">
        <v>87</v>
      </c>
      <c r="AY169" s="17" t="s">
        <v>149</v>
      </c>
      <c r="BE169" s="198">
        <f>IF(N169="základní",J169,0)</f>
        <v>0</v>
      </c>
      <c r="BF169" s="198">
        <f>IF(N169="snížená",J169,0)</f>
        <v>0</v>
      </c>
      <c r="BG169" s="198">
        <f>IF(N169="zákl. přenesená",J169,0)</f>
        <v>0</v>
      </c>
      <c r="BH169" s="198">
        <f>IF(N169="sníž. přenesená",J169,0)</f>
        <v>0</v>
      </c>
      <c r="BI169" s="198">
        <f>IF(N169="nulová",J169,0)</f>
        <v>0</v>
      </c>
      <c r="BJ169" s="17" t="s">
        <v>85</v>
      </c>
      <c r="BK169" s="198">
        <f>ROUND(I169*H169,2)</f>
        <v>0</v>
      </c>
      <c r="BL169" s="17" t="s">
        <v>148</v>
      </c>
      <c r="BM169" s="197" t="s">
        <v>1727</v>
      </c>
    </row>
    <row r="170" spans="1:65" s="13" customFormat="1" ht="22.5">
      <c r="B170" s="206"/>
      <c r="C170" s="207"/>
      <c r="D170" s="199" t="s">
        <v>175</v>
      </c>
      <c r="E170" s="208" t="s">
        <v>1</v>
      </c>
      <c r="F170" s="209" t="s">
        <v>1728</v>
      </c>
      <c r="G170" s="207"/>
      <c r="H170" s="210">
        <v>6.6</v>
      </c>
      <c r="I170" s="211"/>
      <c r="J170" s="207"/>
      <c r="K170" s="207"/>
      <c r="L170" s="212"/>
      <c r="M170" s="213"/>
      <c r="N170" s="214"/>
      <c r="O170" s="214"/>
      <c r="P170" s="214"/>
      <c r="Q170" s="214"/>
      <c r="R170" s="214"/>
      <c r="S170" s="214"/>
      <c r="T170" s="215"/>
      <c r="AT170" s="216" t="s">
        <v>175</v>
      </c>
      <c r="AU170" s="216" t="s">
        <v>87</v>
      </c>
      <c r="AV170" s="13" t="s">
        <v>87</v>
      </c>
      <c r="AW170" s="13" t="s">
        <v>34</v>
      </c>
      <c r="AX170" s="13" t="s">
        <v>77</v>
      </c>
      <c r="AY170" s="216" t="s">
        <v>149</v>
      </c>
    </row>
    <row r="171" spans="1:65" s="13" customFormat="1" ht="11.25">
      <c r="B171" s="206"/>
      <c r="C171" s="207"/>
      <c r="D171" s="199" t="s">
        <v>175</v>
      </c>
      <c r="E171" s="208" t="s">
        <v>1</v>
      </c>
      <c r="F171" s="209" t="s">
        <v>1729</v>
      </c>
      <c r="G171" s="207"/>
      <c r="H171" s="210">
        <v>7.15</v>
      </c>
      <c r="I171" s="211"/>
      <c r="J171" s="207"/>
      <c r="K171" s="207"/>
      <c r="L171" s="212"/>
      <c r="M171" s="213"/>
      <c r="N171" s="214"/>
      <c r="O171" s="214"/>
      <c r="P171" s="214"/>
      <c r="Q171" s="214"/>
      <c r="R171" s="214"/>
      <c r="S171" s="214"/>
      <c r="T171" s="215"/>
      <c r="AT171" s="216" t="s">
        <v>175</v>
      </c>
      <c r="AU171" s="216" t="s">
        <v>87</v>
      </c>
      <c r="AV171" s="13" t="s">
        <v>87</v>
      </c>
      <c r="AW171" s="13" t="s">
        <v>34</v>
      </c>
      <c r="AX171" s="13" t="s">
        <v>77</v>
      </c>
      <c r="AY171" s="216" t="s">
        <v>149</v>
      </c>
    </row>
    <row r="172" spans="1:65" s="13" customFormat="1" ht="11.25">
      <c r="B172" s="206"/>
      <c r="C172" s="207"/>
      <c r="D172" s="199" t="s">
        <v>175</v>
      </c>
      <c r="E172" s="208" t="s">
        <v>1</v>
      </c>
      <c r="F172" s="209" t="s">
        <v>1730</v>
      </c>
      <c r="G172" s="207"/>
      <c r="H172" s="210">
        <v>36.9</v>
      </c>
      <c r="I172" s="211"/>
      <c r="J172" s="207"/>
      <c r="K172" s="207"/>
      <c r="L172" s="212"/>
      <c r="M172" s="213"/>
      <c r="N172" s="214"/>
      <c r="O172" s="214"/>
      <c r="P172" s="214"/>
      <c r="Q172" s="214"/>
      <c r="R172" s="214"/>
      <c r="S172" s="214"/>
      <c r="T172" s="215"/>
      <c r="AT172" s="216" t="s">
        <v>175</v>
      </c>
      <c r="AU172" s="216" t="s">
        <v>87</v>
      </c>
      <c r="AV172" s="13" t="s">
        <v>87</v>
      </c>
      <c r="AW172" s="13" t="s">
        <v>34</v>
      </c>
      <c r="AX172" s="13" t="s">
        <v>77</v>
      </c>
      <c r="AY172" s="216" t="s">
        <v>149</v>
      </c>
    </row>
    <row r="173" spans="1:65" s="13" customFormat="1" ht="11.25">
      <c r="B173" s="206"/>
      <c r="C173" s="207"/>
      <c r="D173" s="199" t="s">
        <v>175</v>
      </c>
      <c r="E173" s="208" t="s">
        <v>1</v>
      </c>
      <c r="F173" s="209" t="s">
        <v>1731</v>
      </c>
      <c r="G173" s="207"/>
      <c r="H173" s="210">
        <v>24.6</v>
      </c>
      <c r="I173" s="211"/>
      <c r="J173" s="207"/>
      <c r="K173" s="207"/>
      <c r="L173" s="212"/>
      <c r="M173" s="213"/>
      <c r="N173" s="214"/>
      <c r="O173" s="214"/>
      <c r="P173" s="214"/>
      <c r="Q173" s="214"/>
      <c r="R173" s="214"/>
      <c r="S173" s="214"/>
      <c r="T173" s="215"/>
      <c r="AT173" s="216" t="s">
        <v>175</v>
      </c>
      <c r="AU173" s="216" t="s">
        <v>87</v>
      </c>
      <c r="AV173" s="13" t="s">
        <v>87</v>
      </c>
      <c r="AW173" s="13" t="s">
        <v>34</v>
      </c>
      <c r="AX173" s="13" t="s">
        <v>77</v>
      </c>
      <c r="AY173" s="216" t="s">
        <v>149</v>
      </c>
    </row>
    <row r="174" spans="1:65" s="14" customFormat="1" ht="11.25">
      <c r="B174" s="217"/>
      <c r="C174" s="218"/>
      <c r="D174" s="199" t="s">
        <v>175</v>
      </c>
      <c r="E174" s="219" t="s">
        <v>1</v>
      </c>
      <c r="F174" s="220" t="s">
        <v>221</v>
      </c>
      <c r="G174" s="218"/>
      <c r="H174" s="221">
        <v>75.25</v>
      </c>
      <c r="I174" s="222"/>
      <c r="J174" s="218"/>
      <c r="K174" s="218"/>
      <c r="L174" s="223"/>
      <c r="M174" s="224"/>
      <c r="N174" s="225"/>
      <c r="O174" s="225"/>
      <c r="P174" s="225"/>
      <c r="Q174" s="225"/>
      <c r="R174" s="225"/>
      <c r="S174" s="225"/>
      <c r="T174" s="226"/>
      <c r="AT174" s="227" t="s">
        <v>175</v>
      </c>
      <c r="AU174" s="227" t="s">
        <v>87</v>
      </c>
      <c r="AV174" s="14" t="s">
        <v>148</v>
      </c>
      <c r="AW174" s="14" t="s">
        <v>34</v>
      </c>
      <c r="AX174" s="14" t="s">
        <v>85</v>
      </c>
      <c r="AY174" s="227" t="s">
        <v>149</v>
      </c>
    </row>
    <row r="175" spans="1:65" s="2" customFormat="1" ht="21.75" customHeight="1">
      <c r="A175" s="34"/>
      <c r="B175" s="35"/>
      <c r="C175" s="185" t="s">
        <v>222</v>
      </c>
      <c r="D175" s="185" t="s">
        <v>150</v>
      </c>
      <c r="E175" s="186" t="s">
        <v>1423</v>
      </c>
      <c r="F175" s="187" t="s">
        <v>1424</v>
      </c>
      <c r="G175" s="188" t="s">
        <v>225</v>
      </c>
      <c r="H175" s="189">
        <v>597.48</v>
      </c>
      <c r="I175" s="190"/>
      <c r="J175" s="191">
        <f>ROUND(I175*H175,2)</f>
        <v>0</v>
      </c>
      <c r="K175" s="192"/>
      <c r="L175" s="39"/>
      <c r="M175" s="193" t="s">
        <v>1</v>
      </c>
      <c r="N175" s="194" t="s">
        <v>42</v>
      </c>
      <c r="O175" s="71"/>
      <c r="P175" s="195">
        <f>O175*H175</f>
        <v>0</v>
      </c>
      <c r="Q175" s="195">
        <v>2.6200000000000001E-2</v>
      </c>
      <c r="R175" s="195">
        <f>Q175*H175</f>
        <v>15.653976000000002</v>
      </c>
      <c r="S175" s="195">
        <v>0</v>
      </c>
      <c r="T175" s="196">
        <f>S175*H175</f>
        <v>0</v>
      </c>
      <c r="U175" s="34"/>
      <c r="V175" s="34"/>
      <c r="W175" s="34"/>
      <c r="X175" s="34"/>
      <c r="Y175" s="34"/>
      <c r="Z175" s="34"/>
      <c r="AA175" s="34"/>
      <c r="AB175" s="34"/>
      <c r="AC175" s="34"/>
      <c r="AD175" s="34"/>
      <c r="AE175" s="34"/>
      <c r="AR175" s="197" t="s">
        <v>148</v>
      </c>
      <c r="AT175" s="197" t="s">
        <v>150</v>
      </c>
      <c r="AU175" s="197" t="s">
        <v>87</v>
      </c>
      <c r="AY175" s="17" t="s">
        <v>149</v>
      </c>
      <c r="BE175" s="198">
        <f>IF(N175="základní",J175,0)</f>
        <v>0</v>
      </c>
      <c r="BF175" s="198">
        <f>IF(N175="snížená",J175,0)</f>
        <v>0</v>
      </c>
      <c r="BG175" s="198">
        <f>IF(N175="zákl. přenesená",J175,0)</f>
        <v>0</v>
      </c>
      <c r="BH175" s="198">
        <f>IF(N175="sníž. přenesená",J175,0)</f>
        <v>0</v>
      </c>
      <c r="BI175" s="198">
        <f>IF(N175="nulová",J175,0)</f>
        <v>0</v>
      </c>
      <c r="BJ175" s="17" t="s">
        <v>85</v>
      </c>
      <c r="BK175" s="198">
        <f>ROUND(I175*H175,2)</f>
        <v>0</v>
      </c>
      <c r="BL175" s="17" t="s">
        <v>148</v>
      </c>
      <c r="BM175" s="197" t="s">
        <v>1732</v>
      </c>
    </row>
    <row r="176" spans="1:65" s="13" customFormat="1" ht="11.25">
      <c r="B176" s="206"/>
      <c r="C176" s="207"/>
      <c r="D176" s="199" t="s">
        <v>175</v>
      </c>
      <c r="E176" s="208" t="s">
        <v>1</v>
      </c>
      <c r="F176" s="209" t="s">
        <v>1733</v>
      </c>
      <c r="G176" s="207"/>
      <c r="H176" s="210">
        <v>60.84</v>
      </c>
      <c r="I176" s="211"/>
      <c r="J176" s="207"/>
      <c r="K176" s="207"/>
      <c r="L176" s="212"/>
      <c r="M176" s="213"/>
      <c r="N176" s="214"/>
      <c r="O176" s="214"/>
      <c r="P176" s="214"/>
      <c r="Q176" s="214"/>
      <c r="R176" s="214"/>
      <c r="S176" s="214"/>
      <c r="T176" s="215"/>
      <c r="AT176" s="216" t="s">
        <v>175</v>
      </c>
      <c r="AU176" s="216" t="s">
        <v>87</v>
      </c>
      <c r="AV176" s="13" t="s">
        <v>87</v>
      </c>
      <c r="AW176" s="13" t="s">
        <v>34</v>
      </c>
      <c r="AX176" s="13" t="s">
        <v>77</v>
      </c>
      <c r="AY176" s="216" t="s">
        <v>149</v>
      </c>
    </row>
    <row r="177" spans="1:65" s="13" customFormat="1" ht="11.25">
      <c r="B177" s="206"/>
      <c r="C177" s="207"/>
      <c r="D177" s="199" t="s">
        <v>175</v>
      </c>
      <c r="E177" s="208" t="s">
        <v>1</v>
      </c>
      <c r="F177" s="209" t="s">
        <v>1734</v>
      </c>
      <c r="G177" s="207"/>
      <c r="H177" s="210">
        <v>70.2</v>
      </c>
      <c r="I177" s="211"/>
      <c r="J177" s="207"/>
      <c r="K177" s="207"/>
      <c r="L177" s="212"/>
      <c r="M177" s="213"/>
      <c r="N177" s="214"/>
      <c r="O177" s="214"/>
      <c r="P177" s="214"/>
      <c r="Q177" s="214"/>
      <c r="R177" s="214"/>
      <c r="S177" s="214"/>
      <c r="T177" s="215"/>
      <c r="AT177" s="216" t="s">
        <v>175</v>
      </c>
      <c r="AU177" s="216" t="s">
        <v>87</v>
      </c>
      <c r="AV177" s="13" t="s">
        <v>87</v>
      </c>
      <c r="AW177" s="13" t="s">
        <v>34</v>
      </c>
      <c r="AX177" s="13" t="s">
        <v>77</v>
      </c>
      <c r="AY177" s="216" t="s">
        <v>149</v>
      </c>
    </row>
    <row r="178" spans="1:65" s="13" customFormat="1" ht="11.25">
      <c r="B178" s="206"/>
      <c r="C178" s="207"/>
      <c r="D178" s="199" t="s">
        <v>175</v>
      </c>
      <c r="E178" s="208" t="s">
        <v>1</v>
      </c>
      <c r="F178" s="209" t="s">
        <v>1735</v>
      </c>
      <c r="G178" s="207"/>
      <c r="H178" s="210">
        <v>86.58</v>
      </c>
      <c r="I178" s="211"/>
      <c r="J178" s="207"/>
      <c r="K178" s="207"/>
      <c r="L178" s="212"/>
      <c r="M178" s="213"/>
      <c r="N178" s="214"/>
      <c r="O178" s="214"/>
      <c r="P178" s="214"/>
      <c r="Q178" s="214"/>
      <c r="R178" s="214"/>
      <c r="S178" s="214"/>
      <c r="T178" s="215"/>
      <c r="AT178" s="216" t="s">
        <v>175</v>
      </c>
      <c r="AU178" s="216" t="s">
        <v>87</v>
      </c>
      <c r="AV178" s="13" t="s">
        <v>87</v>
      </c>
      <c r="AW178" s="13" t="s">
        <v>34</v>
      </c>
      <c r="AX178" s="13" t="s">
        <v>77</v>
      </c>
      <c r="AY178" s="216" t="s">
        <v>149</v>
      </c>
    </row>
    <row r="179" spans="1:65" s="13" customFormat="1" ht="11.25">
      <c r="B179" s="206"/>
      <c r="C179" s="207"/>
      <c r="D179" s="199" t="s">
        <v>175</v>
      </c>
      <c r="E179" s="208" t="s">
        <v>1</v>
      </c>
      <c r="F179" s="209" t="s">
        <v>1736</v>
      </c>
      <c r="G179" s="207"/>
      <c r="H179" s="210">
        <v>53.82</v>
      </c>
      <c r="I179" s="211"/>
      <c r="J179" s="207"/>
      <c r="K179" s="207"/>
      <c r="L179" s="212"/>
      <c r="M179" s="213"/>
      <c r="N179" s="214"/>
      <c r="O179" s="214"/>
      <c r="P179" s="214"/>
      <c r="Q179" s="214"/>
      <c r="R179" s="214"/>
      <c r="S179" s="214"/>
      <c r="T179" s="215"/>
      <c r="AT179" s="216" t="s">
        <v>175</v>
      </c>
      <c r="AU179" s="216" t="s">
        <v>87</v>
      </c>
      <c r="AV179" s="13" t="s">
        <v>87</v>
      </c>
      <c r="AW179" s="13" t="s">
        <v>34</v>
      </c>
      <c r="AX179" s="13" t="s">
        <v>77</v>
      </c>
      <c r="AY179" s="216" t="s">
        <v>149</v>
      </c>
    </row>
    <row r="180" spans="1:65" s="13" customFormat="1" ht="11.25">
      <c r="B180" s="206"/>
      <c r="C180" s="207"/>
      <c r="D180" s="199" t="s">
        <v>175</v>
      </c>
      <c r="E180" s="208" t="s">
        <v>1</v>
      </c>
      <c r="F180" s="209" t="s">
        <v>1737</v>
      </c>
      <c r="G180" s="207"/>
      <c r="H180" s="210">
        <v>39.78</v>
      </c>
      <c r="I180" s="211"/>
      <c r="J180" s="207"/>
      <c r="K180" s="207"/>
      <c r="L180" s="212"/>
      <c r="M180" s="213"/>
      <c r="N180" s="214"/>
      <c r="O180" s="214"/>
      <c r="P180" s="214"/>
      <c r="Q180" s="214"/>
      <c r="R180" s="214"/>
      <c r="S180" s="214"/>
      <c r="T180" s="215"/>
      <c r="AT180" s="216" t="s">
        <v>175</v>
      </c>
      <c r="AU180" s="216" t="s">
        <v>87</v>
      </c>
      <c r="AV180" s="13" t="s">
        <v>87</v>
      </c>
      <c r="AW180" s="13" t="s">
        <v>34</v>
      </c>
      <c r="AX180" s="13" t="s">
        <v>77</v>
      </c>
      <c r="AY180" s="216" t="s">
        <v>149</v>
      </c>
    </row>
    <row r="181" spans="1:65" s="13" customFormat="1" ht="11.25">
      <c r="B181" s="206"/>
      <c r="C181" s="207"/>
      <c r="D181" s="199" t="s">
        <v>175</v>
      </c>
      <c r="E181" s="208" t="s">
        <v>1</v>
      </c>
      <c r="F181" s="209" t="s">
        <v>1738</v>
      </c>
      <c r="G181" s="207"/>
      <c r="H181" s="210">
        <v>45.24</v>
      </c>
      <c r="I181" s="211"/>
      <c r="J181" s="207"/>
      <c r="K181" s="207"/>
      <c r="L181" s="212"/>
      <c r="M181" s="213"/>
      <c r="N181" s="214"/>
      <c r="O181" s="214"/>
      <c r="P181" s="214"/>
      <c r="Q181" s="214"/>
      <c r="R181" s="214"/>
      <c r="S181" s="214"/>
      <c r="T181" s="215"/>
      <c r="AT181" s="216" t="s">
        <v>175</v>
      </c>
      <c r="AU181" s="216" t="s">
        <v>87</v>
      </c>
      <c r="AV181" s="13" t="s">
        <v>87</v>
      </c>
      <c r="AW181" s="13" t="s">
        <v>34</v>
      </c>
      <c r="AX181" s="13" t="s">
        <v>77</v>
      </c>
      <c r="AY181" s="216" t="s">
        <v>149</v>
      </c>
    </row>
    <row r="182" spans="1:65" s="13" customFormat="1" ht="11.25">
      <c r="B182" s="206"/>
      <c r="C182" s="207"/>
      <c r="D182" s="199" t="s">
        <v>175</v>
      </c>
      <c r="E182" s="208" t="s">
        <v>1</v>
      </c>
      <c r="F182" s="209" t="s">
        <v>1739</v>
      </c>
      <c r="G182" s="207"/>
      <c r="H182" s="210">
        <v>59.28</v>
      </c>
      <c r="I182" s="211"/>
      <c r="J182" s="207"/>
      <c r="K182" s="207"/>
      <c r="L182" s="212"/>
      <c r="M182" s="213"/>
      <c r="N182" s="214"/>
      <c r="O182" s="214"/>
      <c r="P182" s="214"/>
      <c r="Q182" s="214"/>
      <c r="R182" s="214"/>
      <c r="S182" s="214"/>
      <c r="T182" s="215"/>
      <c r="AT182" s="216" t="s">
        <v>175</v>
      </c>
      <c r="AU182" s="216" t="s">
        <v>87</v>
      </c>
      <c r="AV182" s="13" t="s">
        <v>87</v>
      </c>
      <c r="AW182" s="13" t="s">
        <v>34</v>
      </c>
      <c r="AX182" s="13" t="s">
        <v>77</v>
      </c>
      <c r="AY182" s="216" t="s">
        <v>149</v>
      </c>
    </row>
    <row r="183" spans="1:65" s="13" customFormat="1" ht="11.25">
      <c r="B183" s="206"/>
      <c r="C183" s="207"/>
      <c r="D183" s="199" t="s">
        <v>175</v>
      </c>
      <c r="E183" s="208" t="s">
        <v>1</v>
      </c>
      <c r="F183" s="209" t="s">
        <v>1740</v>
      </c>
      <c r="G183" s="207"/>
      <c r="H183" s="210">
        <v>21.84</v>
      </c>
      <c r="I183" s="211"/>
      <c r="J183" s="207"/>
      <c r="K183" s="207"/>
      <c r="L183" s="212"/>
      <c r="M183" s="213"/>
      <c r="N183" s="214"/>
      <c r="O183" s="214"/>
      <c r="P183" s="214"/>
      <c r="Q183" s="214"/>
      <c r="R183" s="214"/>
      <c r="S183" s="214"/>
      <c r="T183" s="215"/>
      <c r="AT183" s="216" t="s">
        <v>175</v>
      </c>
      <c r="AU183" s="216" t="s">
        <v>87</v>
      </c>
      <c r="AV183" s="13" t="s">
        <v>87</v>
      </c>
      <c r="AW183" s="13" t="s">
        <v>34</v>
      </c>
      <c r="AX183" s="13" t="s">
        <v>77</v>
      </c>
      <c r="AY183" s="216" t="s">
        <v>149</v>
      </c>
    </row>
    <row r="184" spans="1:65" s="13" customFormat="1" ht="11.25">
      <c r="B184" s="206"/>
      <c r="C184" s="207"/>
      <c r="D184" s="199" t="s">
        <v>175</v>
      </c>
      <c r="E184" s="208" t="s">
        <v>1</v>
      </c>
      <c r="F184" s="209" t="s">
        <v>1741</v>
      </c>
      <c r="G184" s="207"/>
      <c r="H184" s="210">
        <v>95.94</v>
      </c>
      <c r="I184" s="211"/>
      <c r="J184" s="207"/>
      <c r="K184" s="207"/>
      <c r="L184" s="212"/>
      <c r="M184" s="213"/>
      <c r="N184" s="214"/>
      <c r="O184" s="214"/>
      <c r="P184" s="214"/>
      <c r="Q184" s="214"/>
      <c r="R184" s="214"/>
      <c r="S184" s="214"/>
      <c r="T184" s="215"/>
      <c r="AT184" s="216" t="s">
        <v>175</v>
      </c>
      <c r="AU184" s="216" t="s">
        <v>87</v>
      </c>
      <c r="AV184" s="13" t="s">
        <v>87</v>
      </c>
      <c r="AW184" s="13" t="s">
        <v>34</v>
      </c>
      <c r="AX184" s="13" t="s">
        <v>77</v>
      </c>
      <c r="AY184" s="216" t="s">
        <v>149</v>
      </c>
    </row>
    <row r="185" spans="1:65" s="13" customFormat="1" ht="11.25">
      <c r="B185" s="206"/>
      <c r="C185" s="207"/>
      <c r="D185" s="199" t="s">
        <v>175</v>
      </c>
      <c r="E185" s="208" t="s">
        <v>1</v>
      </c>
      <c r="F185" s="209" t="s">
        <v>1742</v>
      </c>
      <c r="G185" s="207"/>
      <c r="H185" s="210">
        <v>63.96</v>
      </c>
      <c r="I185" s="211"/>
      <c r="J185" s="207"/>
      <c r="K185" s="207"/>
      <c r="L185" s="212"/>
      <c r="M185" s="213"/>
      <c r="N185" s="214"/>
      <c r="O185" s="214"/>
      <c r="P185" s="214"/>
      <c r="Q185" s="214"/>
      <c r="R185" s="214"/>
      <c r="S185" s="214"/>
      <c r="T185" s="215"/>
      <c r="AT185" s="216" t="s">
        <v>175</v>
      </c>
      <c r="AU185" s="216" t="s">
        <v>87</v>
      </c>
      <c r="AV185" s="13" t="s">
        <v>87</v>
      </c>
      <c r="AW185" s="13" t="s">
        <v>34</v>
      </c>
      <c r="AX185" s="13" t="s">
        <v>77</v>
      </c>
      <c r="AY185" s="216" t="s">
        <v>149</v>
      </c>
    </row>
    <row r="186" spans="1:65" s="14" customFormat="1" ht="11.25">
      <c r="B186" s="217"/>
      <c r="C186" s="218"/>
      <c r="D186" s="199" t="s">
        <v>175</v>
      </c>
      <c r="E186" s="219" t="s">
        <v>1</v>
      </c>
      <c r="F186" s="220" t="s">
        <v>221</v>
      </c>
      <c r="G186" s="218"/>
      <c r="H186" s="221">
        <v>597.48</v>
      </c>
      <c r="I186" s="222"/>
      <c r="J186" s="218"/>
      <c r="K186" s="218"/>
      <c r="L186" s="223"/>
      <c r="M186" s="224"/>
      <c r="N186" s="225"/>
      <c r="O186" s="225"/>
      <c r="P186" s="225"/>
      <c r="Q186" s="225"/>
      <c r="R186" s="225"/>
      <c r="S186" s="225"/>
      <c r="T186" s="226"/>
      <c r="AT186" s="227" t="s">
        <v>175</v>
      </c>
      <c r="AU186" s="227" t="s">
        <v>87</v>
      </c>
      <c r="AV186" s="14" t="s">
        <v>148</v>
      </c>
      <c r="AW186" s="14" t="s">
        <v>34</v>
      </c>
      <c r="AX186" s="14" t="s">
        <v>85</v>
      </c>
      <c r="AY186" s="227" t="s">
        <v>149</v>
      </c>
    </row>
    <row r="187" spans="1:65" s="2" customFormat="1" ht="21.75" customHeight="1">
      <c r="A187" s="34"/>
      <c r="B187" s="35"/>
      <c r="C187" s="185" t="s">
        <v>230</v>
      </c>
      <c r="D187" s="185" t="s">
        <v>150</v>
      </c>
      <c r="E187" s="186" t="s">
        <v>1431</v>
      </c>
      <c r="F187" s="187" t="s">
        <v>1432</v>
      </c>
      <c r="G187" s="188" t="s">
        <v>225</v>
      </c>
      <c r="H187" s="189">
        <v>597.48</v>
      </c>
      <c r="I187" s="190"/>
      <c r="J187" s="191">
        <f>ROUND(I187*H187,2)</f>
        <v>0</v>
      </c>
      <c r="K187" s="192"/>
      <c r="L187" s="39"/>
      <c r="M187" s="193" t="s">
        <v>1</v>
      </c>
      <c r="N187" s="194" t="s">
        <v>42</v>
      </c>
      <c r="O187" s="71"/>
      <c r="P187" s="195">
        <f>O187*H187</f>
        <v>0</v>
      </c>
      <c r="Q187" s="195">
        <v>4.6999999999999999E-4</v>
      </c>
      <c r="R187" s="195">
        <f>Q187*H187</f>
        <v>0.2808156</v>
      </c>
      <c r="S187" s="195">
        <v>0</v>
      </c>
      <c r="T187" s="196">
        <f>S187*H187</f>
        <v>0</v>
      </c>
      <c r="U187" s="34"/>
      <c r="V187" s="34"/>
      <c r="W187" s="34"/>
      <c r="X187" s="34"/>
      <c r="Y187" s="34"/>
      <c r="Z187" s="34"/>
      <c r="AA187" s="34"/>
      <c r="AB187" s="34"/>
      <c r="AC187" s="34"/>
      <c r="AD187" s="34"/>
      <c r="AE187" s="34"/>
      <c r="AR187" s="197" t="s">
        <v>148</v>
      </c>
      <c r="AT187" s="197" t="s">
        <v>150</v>
      </c>
      <c r="AU187" s="197" t="s">
        <v>87</v>
      </c>
      <c r="AY187" s="17" t="s">
        <v>149</v>
      </c>
      <c r="BE187" s="198">
        <f>IF(N187="základní",J187,0)</f>
        <v>0</v>
      </c>
      <c r="BF187" s="198">
        <f>IF(N187="snížená",J187,0)</f>
        <v>0</v>
      </c>
      <c r="BG187" s="198">
        <f>IF(N187="zákl. přenesená",J187,0)</f>
        <v>0</v>
      </c>
      <c r="BH187" s="198">
        <f>IF(N187="sníž. přenesená",J187,0)</f>
        <v>0</v>
      </c>
      <c r="BI187" s="198">
        <f>IF(N187="nulová",J187,0)</f>
        <v>0</v>
      </c>
      <c r="BJ187" s="17" t="s">
        <v>85</v>
      </c>
      <c r="BK187" s="198">
        <f>ROUND(I187*H187,2)</f>
        <v>0</v>
      </c>
      <c r="BL187" s="17" t="s">
        <v>148</v>
      </c>
      <c r="BM187" s="197" t="s">
        <v>1743</v>
      </c>
    </row>
    <row r="188" spans="1:65" s="2" customFormat="1" ht="21.75" customHeight="1">
      <c r="A188" s="34"/>
      <c r="B188" s="35"/>
      <c r="C188" s="185" t="s">
        <v>235</v>
      </c>
      <c r="D188" s="185" t="s">
        <v>150</v>
      </c>
      <c r="E188" s="186" t="s">
        <v>1434</v>
      </c>
      <c r="F188" s="187" t="s">
        <v>1435</v>
      </c>
      <c r="G188" s="188" t="s">
        <v>225</v>
      </c>
      <c r="H188" s="189">
        <v>597.48</v>
      </c>
      <c r="I188" s="190"/>
      <c r="J188" s="191">
        <f>ROUND(I188*H188,2)</f>
        <v>0</v>
      </c>
      <c r="K188" s="192"/>
      <c r="L188" s="39"/>
      <c r="M188" s="193" t="s">
        <v>1</v>
      </c>
      <c r="N188" s="194" t="s">
        <v>42</v>
      </c>
      <c r="O188" s="71"/>
      <c r="P188" s="195">
        <f>O188*H188</f>
        <v>0</v>
      </c>
      <c r="Q188" s="195">
        <v>4.8900000000000002E-3</v>
      </c>
      <c r="R188" s="195">
        <f>Q188*H188</f>
        <v>2.9216772000000004</v>
      </c>
      <c r="S188" s="195">
        <v>0</v>
      </c>
      <c r="T188" s="196">
        <f>S188*H188</f>
        <v>0</v>
      </c>
      <c r="U188" s="34"/>
      <c r="V188" s="34"/>
      <c r="W188" s="34"/>
      <c r="X188" s="34"/>
      <c r="Y188" s="34"/>
      <c r="Z188" s="34"/>
      <c r="AA188" s="34"/>
      <c r="AB188" s="34"/>
      <c r="AC188" s="34"/>
      <c r="AD188" s="34"/>
      <c r="AE188" s="34"/>
      <c r="AR188" s="197" t="s">
        <v>148</v>
      </c>
      <c r="AT188" s="197" t="s">
        <v>150</v>
      </c>
      <c r="AU188" s="197" t="s">
        <v>87</v>
      </c>
      <c r="AY188" s="17" t="s">
        <v>149</v>
      </c>
      <c r="BE188" s="198">
        <f>IF(N188="základní",J188,0)</f>
        <v>0</v>
      </c>
      <c r="BF188" s="198">
        <f>IF(N188="snížená",J188,0)</f>
        <v>0</v>
      </c>
      <c r="BG188" s="198">
        <f>IF(N188="zákl. přenesená",J188,0)</f>
        <v>0</v>
      </c>
      <c r="BH188" s="198">
        <f>IF(N188="sníž. přenesená",J188,0)</f>
        <v>0</v>
      </c>
      <c r="BI188" s="198">
        <f>IF(N188="nulová",J188,0)</f>
        <v>0</v>
      </c>
      <c r="BJ188" s="17" t="s">
        <v>85</v>
      </c>
      <c r="BK188" s="198">
        <f>ROUND(I188*H188,2)</f>
        <v>0</v>
      </c>
      <c r="BL188" s="17" t="s">
        <v>148</v>
      </c>
      <c r="BM188" s="197" t="s">
        <v>1744</v>
      </c>
    </row>
    <row r="189" spans="1:65" s="2" customFormat="1" ht="21.75" customHeight="1">
      <c r="A189" s="34"/>
      <c r="B189" s="35"/>
      <c r="C189" s="185" t="s">
        <v>8</v>
      </c>
      <c r="D189" s="185" t="s">
        <v>150</v>
      </c>
      <c r="E189" s="186" t="s">
        <v>1437</v>
      </c>
      <c r="F189" s="187" t="s">
        <v>1438</v>
      </c>
      <c r="G189" s="188" t="s">
        <v>225</v>
      </c>
      <c r="H189" s="189">
        <v>543.36</v>
      </c>
      <c r="I189" s="190"/>
      <c r="J189" s="191">
        <f>ROUND(I189*H189,2)</f>
        <v>0</v>
      </c>
      <c r="K189" s="192"/>
      <c r="L189" s="39"/>
      <c r="M189" s="193" t="s">
        <v>1</v>
      </c>
      <c r="N189" s="194" t="s">
        <v>42</v>
      </c>
      <c r="O189" s="71"/>
      <c r="P189" s="195">
        <f>O189*H189</f>
        <v>0</v>
      </c>
      <c r="Q189" s="195">
        <v>3.0000000000000001E-3</v>
      </c>
      <c r="R189" s="195">
        <f>Q189*H189</f>
        <v>1.63008</v>
      </c>
      <c r="S189" s="195">
        <v>0</v>
      </c>
      <c r="T189" s="196">
        <f>S189*H189</f>
        <v>0</v>
      </c>
      <c r="U189" s="34"/>
      <c r="V189" s="34"/>
      <c r="W189" s="34"/>
      <c r="X189" s="34"/>
      <c r="Y189" s="34"/>
      <c r="Z189" s="34"/>
      <c r="AA189" s="34"/>
      <c r="AB189" s="34"/>
      <c r="AC189" s="34"/>
      <c r="AD189" s="34"/>
      <c r="AE189" s="34"/>
      <c r="AR189" s="197" t="s">
        <v>148</v>
      </c>
      <c r="AT189" s="197" t="s">
        <v>150</v>
      </c>
      <c r="AU189" s="197" t="s">
        <v>87</v>
      </c>
      <c r="AY189" s="17" t="s">
        <v>149</v>
      </c>
      <c r="BE189" s="198">
        <f>IF(N189="základní",J189,0)</f>
        <v>0</v>
      </c>
      <c r="BF189" s="198">
        <f>IF(N189="snížená",J189,0)</f>
        <v>0</v>
      </c>
      <c r="BG189" s="198">
        <f>IF(N189="zákl. přenesená",J189,0)</f>
        <v>0</v>
      </c>
      <c r="BH189" s="198">
        <f>IF(N189="sníž. přenesená",J189,0)</f>
        <v>0</v>
      </c>
      <c r="BI189" s="198">
        <f>IF(N189="nulová",J189,0)</f>
        <v>0</v>
      </c>
      <c r="BJ189" s="17" t="s">
        <v>85</v>
      </c>
      <c r="BK189" s="198">
        <f>ROUND(I189*H189,2)</f>
        <v>0</v>
      </c>
      <c r="BL189" s="17" t="s">
        <v>148</v>
      </c>
      <c r="BM189" s="197" t="s">
        <v>1745</v>
      </c>
    </row>
    <row r="190" spans="1:65" s="13" customFormat="1" ht="11.25">
      <c r="B190" s="206"/>
      <c r="C190" s="207"/>
      <c r="D190" s="199" t="s">
        <v>175</v>
      </c>
      <c r="E190" s="208" t="s">
        <v>1</v>
      </c>
      <c r="F190" s="209" t="s">
        <v>1746</v>
      </c>
      <c r="G190" s="207"/>
      <c r="H190" s="210">
        <v>597.48</v>
      </c>
      <c r="I190" s="211"/>
      <c r="J190" s="207"/>
      <c r="K190" s="207"/>
      <c r="L190" s="212"/>
      <c r="M190" s="213"/>
      <c r="N190" s="214"/>
      <c r="O190" s="214"/>
      <c r="P190" s="214"/>
      <c r="Q190" s="214"/>
      <c r="R190" s="214"/>
      <c r="S190" s="214"/>
      <c r="T190" s="215"/>
      <c r="AT190" s="216" t="s">
        <v>175</v>
      </c>
      <c r="AU190" s="216" t="s">
        <v>87</v>
      </c>
      <c r="AV190" s="13" t="s">
        <v>87</v>
      </c>
      <c r="AW190" s="13" t="s">
        <v>34</v>
      </c>
      <c r="AX190" s="13" t="s">
        <v>77</v>
      </c>
      <c r="AY190" s="216" t="s">
        <v>149</v>
      </c>
    </row>
    <row r="191" spans="1:65" s="13" customFormat="1" ht="11.25">
      <c r="B191" s="206"/>
      <c r="C191" s="207"/>
      <c r="D191" s="199" t="s">
        <v>175</v>
      </c>
      <c r="E191" s="208" t="s">
        <v>1</v>
      </c>
      <c r="F191" s="209" t="s">
        <v>1747</v>
      </c>
      <c r="G191" s="207"/>
      <c r="H191" s="210">
        <v>-54.12</v>
      </c>
      <c r="I191" s="211"/>
      <c r="J191" s="207"/>
      <c r="K191" s="207"/>
      <c r="L191" s="212"/>
      <c r="M191" s="213"/>
      <c r="N191" s="214"/>
      <c r="O191" s="214"/>
      <c r="P191" s="214"/>
      <c r="Q191" s="214"/>
      <c r="R191" s="214"/>
      <c r="S191" s="214"/>
      <c r="T191" s="215"/>
      <c r="AT191" s="216" t="s">
        <v>175</v>
      </c>
      <c r="AU191" s="216" t="s">
        <v>87</v>
      </c>
      <c r="AV191" s="13" t="s">
        <v>87</v>
      </c>
      <c r="AW191" s="13" t="s">
        <v>34</v>
      </c>
      <c r="AX191" s="13" t="s">
        <v>77</v>
      </c>
      <c r="AY191" s="216" t="s">
        <v>149</v>
      </c>
    </row>
    <row r="192" spans="1:65" s="14" customFormat="1" ht="11.25">
      <c r="B192" s="217"/>
      <c r="C192" s="218"/>
      <c r="D192" s="199" t="s">
        <v>175</v>
      </c>
      <c r="E192" s="219" t="s">
        <v>1</v>
      </c>
      <c r="F192" s="220" t="s">
        <v>221</v>
      </c>
      <c r="G192" s="218"/>
      <c r="H192" s="221">
        <v>543.36</v>
      </c>
      <c r="I192" s="222"/>
      <c r="J192" s="218"/>
      <c r="K192" s="218"/>
      <c r="L192" s="223"/>
      <c r="M192" s="224"/>
      <c r="N192" s="225"/>
      <c r="O192" s="225"/>
      <c r="P192" s="225"/>
      <c r="Q192" s="225"/>
      <c r="R192" s="225"/>
      <c r="S192" s="225"/>
      <c r="T192" s="226"/>
      <c r="AT192" s="227" t="s">
        <v>175</v>
      </c>
      <c r="AU192" s="227" t="s">
        <v>87</v>
      </c>
      <c r="AV192" s="14" t="s">
        <v>148</v>
      </c>
      <c r="AW192" s="14" t="s">
        <v>34</v>
      </c>
      <c r="AX192" s="14" t="s">
        <v>85</v>
      </c>
      <c r="AY192" s="227" t="s">
        <v>149</v>
      </c>
    </row>
    <row r="193" spans="1:65" s="2" customFormat="1" ht="21.75" customHeight="1">
      <c r="A193" s="34"/>
      <c r="B193" s="35"/>
      <c r="C193" s="185" t="s">
        <v>243</v>
      </c>
      <c r="D193" s="185" t="s">
        <v>150</v>
      </c>
      <c r="E193" s="186" t="s">
        <v>1440</v>
      </c>
      <c r="F193" s="187" t="s">
        <v>1441</v>
      </c>
      <c r="G193" s="188" t="s">
        <v>172</v>
      </c>
      <c r="H193" s="189">
        <v>12.645</v>
      </c>
      <c r="I193" s="190"/>
      <c r="J193" s="191">
        <f>ROUND(I193*H193,2)</f>
        <v>0</v>
      </c>
      <c r="K193" s="192"/>
      <c r="L193" s="39"/>
      <c r="M193" s="193" t="s">
        <v>1</v>
      </c>
      <c r="N193" s="194" t="s">
        <v>42</v>
      </c>
      <c r="O193" s="71"/>
      <c r="P193" s="195">
        <f>O193*H193</f>
        <v>0</v>
      </c>
      <c r="Q193" s="195">
        <v>2.45329</v>
      </c>
      <c r="R193" s="195">
        <f>Q193*H193</f>
        <v>31.02185205</v>
      </c>
      <c r="S193" s="195">
        <v>0</v>
      </c>
      <c r="T193" s="196">
        <f>S193*H193</f>
        <v>0</v>
      </c>
      <c r="U193" s="34"/>
      <c r="V193" s="34"/>
      <c r="W193" s="34"/>
      <c r="X193" s="34"/>
      <c r="Y193" s="34"/>
      <c r="Z193" s="34"/>
      <c r="AA193" s="34"/>
      <c r="AB193" s="34"/>
      <c r="AC193" s="34"/>
      <c r="AD193" s="34"/>
      <c r="AE193" s="34"/>
      <c r="AR193" s="197" t="s">
        <v>148</v>
      </c>
      <c r="AT193" s="197" t="s">
        <v>150</v>
      </c>
      <c r="AU193" s="197" t="s">
        <v>87</v>
      </c>
      <c r="AY193" s="17" t="s">
        <v>149</v>
      </c>
      <c r="BE193" s="198">
        <f>IF(N193="základní",J193,0)</f>
        <v>0</v>
      </c>
      <c r="BF193" s="198">
        <f>IF(N193="snížená",J193,0)</f>
        <v>0</v>
      </c>
      <c r="BG193" s="198">
        <f>IF(N193="zákl. přenesená",J193,0)</f>
        <v>0</v>
      </c>
      <c r="BH193" s="198">
        <f>IF(N193="sníž. přenesená",J193,0)</f>
        <v>0</v>
      </c>
      <c r="BI193" s="198">
        <f>IF(N193="nulová",J193,0)</f>
        <v>0</v>
      </c>
      <c r="BJ193" s="17" t="s">
        <v>85</v>
      </c>
      <c r="BK193" s="198">
        <f>ROUND(I193*H193,2)</f>
        <v>0</v>
      </c>
      <c r="BL193" s="17" t="s">
        <v>148</v>
      </c>
      <c r="BM193" s="197" t="s">
        <v>1748</v>
      </c>
    </row>
    <row r="194" spans="1:65" s="13" customFormat="1" ht="11.25">
      <c r="B194" s="206"/>
      <c r="C194" s="207"/>
      <c r="D194" s="199" t="s">
        <v>175</v>
      </c>
      <c r="E194" s="208" t="s">
        <v>1</v>
      </c>
      <c r="F194" s="209" t="s">
        <v>1749</v>
      </c>
      <c r="G194" s="207"/>
      <c r="H194" s="210">
        <v>1.214</v>
      </c>
      <c r="I194" s="211"/>
      <c r="J194" s="207"/>
      <c r="K194" s="207"/>
      <c r="L194" s="212"/>
      <c r="M194" s="213"/>
      <c r="N194" s="214"/>
      <c r="O194" s="214"/>
      <c r="P194" s="214"/>
      <c r="Q194" s="214"/>
      <c r="R194" s="214"/>
      <c r="S194" s="214"/>
      <c r="T194" s="215"/>
      <c r="AT194" s="216" t="s">
        <v>175</v>
      </c>
      <c r="AU194" s="216" t="s">
        <v>87</v>
      </c>
      <c r="AV194" s="13" t="s">
        <v>87</v>
      </c>
      <c r="AW194" s="13" t="s">
        <v>34</v>
      </c>
      <c r="AX194" s="13" t="s">
        <v>77</v>
      </c>
      <c r="AY194" s="216" t="s">
        <v>149</v>
      </c>
    </row>
    <row r="195" spans="1:65" s="13" customFormat="1" ht="11.25">
      <c r="B195" s="206"/>
      <c r="C195" s="207"/>
      <c r="D195" s="199" t="s">
        <v>175</v>
      </c>
      <c r="E195" s="208" t="s">
        <v>1</v>
      </c>
      <c r="F195" s="209" t="s">
        <v>1750</v>
      </c>
      <c r="G195" s="207"/>
      <c r="H195" s="210">
        <v>1.607</v>
      </c>
      <c r="I195" s="211"/>
      <c r="J195" s="207"/>
      <c r="K195" s="207"/>
      <c r="L195" s="212"/>
      <c r="M195" s="213"/>
      <c r="N195" s="214"/>
      <c r="O195" s="214"/>
      <c r="P195" s="214"/>
      <c r="Q195" s="214"/>
      <c r="R195" s="214"/>
      <c r="S195" s="214"/>
      <c r="T195" s="215"/>
      <c r="AT195" s="216" t="s">
        <v>175</v>
      </c>
      <c r="AU195" s="216" t="s">
        <v>87</v>
      </c>
      <c r="AV195" s="13" t="s">
        <v>87</v>
      </c>
      <c r="AW195" s="13" t="s">
        <v>34</v>
      </c>
      <c r="AX195" s="13" t="s">
        <v>77</v>
      </c>
      <c r="AY195" s="216" t="s">
        <v>149</v>
      </c>
    </row>
    <row r="196" spans="1:65" s="13" customFormat="1" ht="11.25">
      <c r="B196" s="206"/>
      <c r="C196" s="207"/>
      <c r="D196" s="199" t="s">
        <v>175</v>
      </c>
      <c r="E196" s="208" t="s">
        <v>1</v>
      </c>
      <c r="F196" s="209" t="s">
        <v>1751</v>
      </c>
      <c r="G196" s="207"/>
      <c r="H196" s="210">
        <v>2.4540000000000002</v>
      </c>
      <c r="I196" s="211"/>
      <c r="J196" s="207"/>
      <c r="K196" s="207"/>
      <c r="L196" s="212"/>
      <c r="M196" s="213"/>
      <c r="N196" s="214"/>
      <c r="O196" s="214"/>
      <c r="P196" s="214"/>
      <c r="Q196" s="214"/>
      <c r="R196" s="214"/>
      <c r="S196" s="214"/>
      <c r="T196" s="215"/>
      <c r="AT196" s="216" t="s">
        <v>175</v>
      </c>
      <c r="AU196" s="216" t="s">
        <v>87</v>
      </c>
      <c r="AV196" s="13" t="s">
        <v>87</v>
      </c>
      <c r="AW196" s="13" t="s">
        <v>34</v>
      </c>
      <c r="AX196" s="13" t="s">
        <v>77</v>
      </c>
      <c r="AY196" s="216" t="s">
        <v>149</v>
      </c>
    </row>
    <row r="197" spans="1:65" s="13" customFormat="1" ht="11.25">
      <c r="B197" s="206"/>
      <c r="C197" s="207"/>
      <c r="D197" s="199" t="s">
        <v>175</v>
      </c>
      <c r="E197" s="208" t="s">
        <v>1</v>
      </c>
      <c r="F197" s="209" t="s">
        <v>1752</v>
      </c>
      <c r="G197" s="207"/>
      <c r="H197" s="210">
        <v>0.78400000000000003</v>
      </c>
      <c r="I197" s="211"/>
      <c r="J197" s="207"/>
      <c r="K197" s="207"/>
      <c r="L197" s="212"/>
      <c r="M197" s="213"/>
      <c r="N197" s="214"/>
      <c r="O197" s="214"/>
      <c r="P197" s="214"/>
      <c r="Q197" s="214"/>
      <c r="R197" s="214"/>
      <c r="S197" s="214"/>
      <c r="T197" s="215"/>
      <c r="AT197" s="216" t="s">
        <v>175</v>
      </c>
      <c r="AU197" s="216" t="s">
        <v>87</v>
      </c>
      <c r="AV197" s="13" t="s">
        <v>87</v>
      </c>
      <c r="AW197" s="13" t="s">
        <v>34</v>
      </c>
      <c r="AX197" s="13" t="s">
        <v>77</v>
      </c>
      <c r="AY197" s="216" t="s">
        <v>149</v>
      </c>
    </row>
    <row r="198" spans="1:65" s="13" customFormat="1" ht="11.25">
      <c r="B198" s="206"/>
      <c r="C198" s="207"/>
      <c r="D198" s="199" t="s">
        <v>175</v>
      </c>
      <c r="E198" s="208" t="s">
        <v>1</v>
      </c>
      <c r="F198" s="209" t="s">
        <v>1753</v>
      </c>
      <c r="G198" s="207"/>
      <c r="H198" s="210">
        <v>0.52</v>
      </c>
      <c r="I198" s="211"/>
      <c r="J198" s="207"/>
      <c r="K198" s="207"/>
      <c r="L198" s="212"/>
      <c r="M198" s="213"/>
      <c r="N198" s="214"/>
      <c r="O198" s="214"/>
      <c r="P198" s="214"/>
      <c r="Q198" s="214"/>
      <c r="R198" s="214"/>
      <c r="S198" s="214"/>
      <c r="T198" s="215"/>
      <c r="AT198" s="216" t="s">
        <v>175</v>
      </c>
      <c r="AU198" s="216" t="s">
        <v>87</v>
      </c>
      <c r="AV198" s="13" t="s">
        <v>87</v>
      </c>
      <c r="AW198" s="13" t="s">
        <v>34</v>
      </c>
      <c r="AX198" s="13" t="s">
        <v>77</v>
      </c>
      <c r="AY198" s="216" t="s">
        <v>149</v>
      </c>
    </row>
    <row r="199" spans="1:65" s="13" customFormat="1" ht="11.25">
      <c r="B199" s="206"/>
      <c r="C199" s="207"/>
      <c r="D199" s="199" t="s">
        <v>175</v>
      </c>
      <c r="E199" s="208" t="s">
        <v>1</v>
      </c>
      <c r="F199" s="209" t="s">
        <v>1754</v>
      </c>
      <c r="G199" s="207"/>
      <c r="H199" s="210">
        <v>0.66600000000000004</v>
      </c>
      <c r="I199" s="211"/>
      <c r="J199" s="207"/>
      <c r="K199" s="207"/>
      <c r="L199" s="212"/>
      <c r="M199" s="213"/>
      <c r="N199" s="214"/>
      <c r="O199" s="214"/>
      <c r="P199" s="214"/>
      <c r="Q199" s="214"/>
      <c r="R199" s="214"/>
      <c r="S199" s="214"/>
      <c r="T199" s="215"/>
      <c r="AT199" s="216" t="s">
        <v>175</v>
      </c>
      <c r="AU199" s="216" t="s">
        <v>87</v>
      </c>
      <c r="AV199" s="13" t="s">
        <v>87</v>
      </c>
      <c r="AW199" s="13" t="s">
        <v>34</v>
      </c>
      <c r="AX199" s="13" t="s">
        <v>77</v>
      </c>
      <c r="AY199" s="216" t="s">
        <v>149</v>
      </c>
    </row>
    <row r="200" spans="1:65" s="13" customFormat="1" ht="11.25">
      <c r="B200" s="206"/>
      <c r="C200" s="207"/>
      <c r="D200" s="199" t="s">
        <v>175</v>
      </c>
      <c r="E200" s="208" t="s">
        <v>1</v>
      </c>
      <c r="F200" s="209" t="s">
        <v>1755</v>
      </c>
      <c r="G200" s="207"/>
      <c r="H200" s="210">
        <v>1.04</v>
      </c>
      <c r="I200" s="211"/>
      <c r="J200" s="207"/>
      <c r="K200" s="207"/>
      <c r="L200" s="212"/>
      <c r="M200" s="213"/>
      <c r="N200" s="214"/>
      <c r="O200" s="214"/>
      <c r="P200" s="214"/>
      <c r="Q200" s="214"/>
      <c r="R200" s="214"/>
      <c r="S200" s="214"/>
      <c r="T200" s="215"/>
      <c r="AT200" s="216" t="s">
        <v>175</v>
      </c>
      <c r="AU200" s="216" t="s">
        <v>87</v>
      </c>
      <c r="AV200" s="13" t="s">
        <v>87</v>
      </c>
      <c r="AW200" s="13" t="s">
        <v>34</v>
      </c>
      <c r="AX200" s="13" t="s">
        <v>77</v>
      </c>
      <c r="AY200" s="216" t="s">
        <v>149</v>
      </c>
    </row>
    <row r="201" spans="1:65" s="13" customFormat="1" ht="11.25">
      <c r="B201" s="206"/>
      <c r="C201" s="207"/>
      <c r="D201" s="199" t="s">
        <v>175</v>
      </c>
      <c r="E201" s="208" t="s">
        <v>1</v>
      </c>
      <c r="F201" s="209" t="s">
        <v>1756</v>
      </c>
      <c r="G201" s="207"/>
      <c r="H201" s="210">
        <v>3.016</v>
      </c>
      <c r="I201" s="211"/>
      <c r="J201" s="207"/>
      <c r="K201" s="207"/>
      <c r="L201" s="212"/>
      <c r="M201" s="213"/>
      <c r="N201" s="214"/>
      <c r="O201" s="214"/>
      <c r="P201" s="214"/>
      <c r="Q201" s="214"/>
      <c r="R201" s="214"/>
      <c r="S201" s="214"/>
      <c r="T201" s="215"/>
      <c r="AT201" s="216" t="s">
        <v>175</v>
      </c>
      <c r="AU201" s="216" t="s">
        <v>87</v>
      </c>
      <c r="AV201" s="13" t="s">
        <v>87</v>
      </c>
      <c r="AW201" s="13" t="s">
        <v>34</v>
      </c>
      <c r="AX201" s="13" t="s">
        <v>77</v>
      </c>
      <c r="AY201" s="216" t="s">
        <v>149</v>
      </c>
    </row>
    <row r="202" spans="1:65" s="13" customFormat="1" ht="11.25">
      <c r="B202" s="206"/>
      <c r="C202" s="207"/>
      <c r="D202" s="199" t="s">
        <v>175</v>
      </c>
      <c r="E202" s="208" t="s">
        <v>1</v>
      </c>
      <c r="F202" s="209" t="s">
        <v>1757</v>
      </c>
      <c r="G202" s="207"/>
      <c r="H202" s="210">
        <v>1.3440000000000001</v>
      </c>
      <c r="I202" s="211"/>
      <c r="J202" s="207"/>
      <c r="K202" s="207"/>
      <c r="L202" s="212"/>
      <c r="M202" s="213"/>
      <c r="N202" s="214"/>
      <c r="O202" s="214"/>
      <c r="P202" s="214"/>
      <c r="Q202" s="214"/>
      <c r="R202" s="214"/>
      <c r="S202" s="214"/>
      <c r="T202" s="215"/>
      <c r="AT202" s="216" t="s">
        <v>175</v>
      </c>
      <c r="AU202" s="216" t="s">
        <v>87</v>
      </c>
      <c r="AV202" s="13" t="s">
        <v>87</v>
      </c>
      <c r="AW202" s="13" t="s">
        <v>34</v>
      </c>
      <c r="AX202" s="13" t="s">
        <v>77</v>
      </c>
      <c r="AY202" s="216" t="s">
        <v>149</v>
      </c>
    </row>
    <row r="203" spans="1:65" s="14" customFormat="1" ht="11.25">
      <c r="B203" s="217"/>
      <c r="C203" s="218"/>
      <c r="D203" s="199" t="s">
        <v>175</v>
      </c>
      <c r="E203" s="219" t="s">
        <v>1</v>
      </c>
      <c r="F203" s="220" t="s">
        <v>221</v>
      </c>
      <c r="G203" s="218"/>
      <c r="H203" s="221">
        <v>12.645</v>
      </c>
      <c r="I203" s="222"/>
      <c r="J203" s="218"/>
      <c r="K203" s="218"/>
      <c r="L203" s="223"/>
      <c r="M203" s="224"/>
      <c r="N203" s="225"/>
      <c r="O203" s="225"/>
      <c r="P203" s="225"/>
      <c r="Q203" s="225"/>
      <c r="R203" s="225"/>
      <c r="S203" s="225"/>
      <c r="T203" s="226"/>
      <c r="AT203" s="227" t="s">
        <v>175</v>
      </c>
      <c r="AU203" s="227" t="s">
        <v>87</v>
      </c>
      <c r="AV203" s="14" t="s">
        <v>148</v>
      </c>
      <c r="AW203" s="14" t="s">
        <v>34</v>
      </c>
      <c r="AX203" s="14" t="s">
        <v>85</v>
      </c>
      <c r="AY203" s="227" t="s">
        <v>149</v>
      </c>
    </row>
    <row r="204" spans="1:65" s="2" customFormat="1" ht="21.75" customHeight="1">
      <c r="A204" s="34"/>
      <c r="B204" s="35"/>
      <c r="C204" s="185" t="s">
        <v>248</v>
      </c>
      <c r="D204" s="185" t="s">
        <v>150</v>
      </c>
      <c r="E204" s="186" t="s">
        <v>1444</v>
      </c>
      <c r="F204" s="187" t="s">
        <v>1445</v>
      </c>
      <c r="G204" s="188" t="s">
        <v>172</v>
      </c>
      <c r="H204" s="189">
        <v>15.805999999999999</v>
      </c>
      <c r="I204" s="190"/>
      <c r="J204" s="191">
        <f>ROUND(I204*H204,2)</f>
        <v>0</v>
      </c>
      <c r="K204" s="192"/>
      <c r="L204" s="39"/>
      <c r="M204" s="193" t="s">
        <v>1</v>
      </c>
      <c r="N204" s="194" t="s">
        <v>42</v>
      </c>
      <c r="O204" s="71"/>
      <c r="P204" s="195">
        <f>O204*H204</f>
        <v>0</v>
      </c>
      <c r="Q204" s="195">
        <v>2.45329</v>
      </c>
      <c r="R204" s="195">
        <f>Q204*H204</f>
        <v>38.77670174</v>
      </c>
      <c r="S204" s="195">
        <v>0</v>
      </c>
      <c r="T204" s="196">
        <f>S204*H204</f>
        <v>0</v>
      </c>
      <c r="U204" s="34"/>
      <c r="V204" s="34"/>
      <c r="W204" s="34"/>
      <c r="X204" s="34"/>
      <c r="Y204" s="34"/>
      <c r="Z204" s="34"/>
      <c r="AA204" s="34"/>
      <c r="AB204" s="34"/>
      <c r="AC204" s="34"/>
      <c r="AD204" s="34"/>
      <c r="AE204" s="34"/>
      <c r="AR204" s="197" t="s">
        <v>148</v>
      </c>
      <c r="AT204" s="197" t="s">
        <v>150</v>
      </c>
      <c r="AU204" s="197" t="s">
        <v>87</v>
      </c>
      <c r="AY204" s="17" t="s">
        <v>149</v>
      </c>
      <c r="BE204" s="198">
        <f>IF(N204="základní",J204,0)</f>
        <v>0</v>
      </c>
      <c r="BF204" s="198">
        <f>IF(N204="snížená",J204,0)</f>
        <v>0</v>
      </c>
      <c r="BG204" s="198">
        <f>IF(N204="zákl. přenesená",J204,0)</f>
        <v>0</v>
      </c>
      <c r="BH204" s="198">
        <f>IF(N204="sníž. přenesená",J204,0)</f>
        <v>0</v>
      </c>
      <c r="BI204" s="198">
        <f>IF(N204="nulová",J204,0)</f>
        <v>0</v>
      </c>
      <c r="BJ204" s="17" t="s">
        <v>85</v>
      </c>
      <c r="BK204" s="198">
        <f>ROUND(I204*H204,2)</f>
        <v>0</v>
      </c>
      <c r="BL204" s="17" t="s">
        <v>148</v>
      </c>
      <c r="BM204" s="197" t="s">
        <v>1758</v>
      </c>
    </row>
    <row r="205" spans="1:65" s="13" customFormat="1" ht="11.25">
      <c r="B205" s="206"/>
      <c r="C205" s="207"/>
      <c r="D205" s="199" t="s">
        <v>175</v>
      </c>
      <c r="E205" s="208" t="s">
        <v>1</v>
      </c>
      <c r="F205" s="209" t="s">
        <v>1759</v>
      </c>
      <c r="G205" s="207"/>
      <c r="H205" s="210">
        <v>1.5169999999999999</v>
      </c>
      <c r="I205" s="211"/>
      <c r="J205" s="207"/>
      <c r="K205" s="207"/>
      <c r="L205" s="212"/>
      <c r="M205" s="213"/>
      <c r="N205" s="214"/>
      <c r="O205" s="214"/>
      <c r="P205" s="214"/>
      <c r="Q205" s="214"/>
      <c r="R205" s="214"/>
      <c r="S205" s="214"/>
      <c r="T205" s="215"/>
      <c r="AT205" s="216" t="s">
        <v>175</v>
      </c>
      <c r="AU205" s="216" t="s">
        <v>87</v>
      </c>
      <c r="AV205" s="13" t="s">
        <v>87</v>
      </c>
      <c r="AW205" s="13" t="s">
        <v>34</v>
      </c>
      <c r="AX205" s="13" t="s">
        <v>77</v>
      </c>
      <c r="AY205" s="216" t="s">
        <v>149</v>
      </c>
    </row>
    <row r="206" spans="1:65" s="13" customFormat="1" ht="11.25">
      <c r="B206" s="206"/>
      <c r="C206" s="207"/>
      <c r="D206" s="199" t="s">
        <v>175</v>
      </c>
      <c r="E206" s="208" t="s">
        <v>1</v>
      </c>
      <c r="F206" s="209" t="s">
        <v>1760</v>
      </c>
      <c r="G206" s="207"/>
      <c r="H206" s="210">
        <v>2.0089999999999999</v>
      </c>
      <c r="I206" s="211"/>
      <c r="J206" s="207"/>
      <c r="K206" s="207"/>
      <c r="L206" s="212"/>
      <c r="M206" s="213"/>
      <c r="N206" s="214"/>
      <c r="O206" s="214"/>
      <c r="P206" s="214"/>
      <c r="Q206" s="214"/>
      <c r="R206" s="214"/>
      <c r="S206" s="214"/>
      <c r="T206" s="215"/>
      <c r="AT206" s="216" t="s">
        <v>175</v>
      </c>
      <c r="AU206" s="216" t="s">
        <v>87</v>
      </c>
      <c r="AV206" s="13" t="s">
        <v>87</v>
      </c>
      <c r="AW206" s="13" t="s">
        <v>34</v>
      </c>
      <c r="AX206" s="13" t="s">
        <v>77</v>
      </c>
      <c r="AY206" s="216" t="s">
        <v>149</v>
      </c>
    </row>
    <row r="207" spans="1:65" s="13" customFormat="1" ht="11.25">
      <c r="B207" s="206"/>
      <c r="C207" s="207"/>
      <c r="D207" s="199" t="s">
        <v>175</v>
      </c>
      <c r="E207" s="208" t="s">
        <v>1</v>
      </c>
      <c r="F207" s="209" t="s">
        <v>1761</v>
      </c>
      <c r="G207" s="207"/>
      <c r="H207" s="210">
        <v>3.0680000000000001</v>
      </c>
      <c r="I207" s="211"/>
      <c r="J207" s="207"/>
      <c r="K207" s="207"/>
      <c r="L207" s="212"/>
      <c r="M207" s="213"/>
      <c r="N207" s="214"/>
      <c r="O207" s="214"/>
      <c r="P207" s="214"/>
      <c r="Q207" s="214"/>
      <c r="R207" s="214"/>
      <c r="S207" s="214"/>
      <c r="T207" s="215"/>
      <c r="AT207" s="216" t="s">
        <v>175</v>
      </c>
      <c r="AU207" s="216" t="s">
        <v>87</v>
      </c>
      <c r="AV207" s="13" t="s">
        <v>87</v>
      </c>
      <c r="AW207" s="13" t="s">
        <v>34</v>
      </c>
      <c r="AX207" s="13" t="s">
        <v>77</v>
      </c>
      <c r="AY207" s="216" t="s">
        <v>149</v>
      </c>
    </row>
    <row r="208" spans="1:65" s="13" customFormat="1" ht="11.25">
      <c r="B208" s="206"/>
      <c r="C208" s="207"/>
      <c r="D208" s="199" t="s">
        <v>175</v>
      </c>
      <c r="E208" s="208" t="s">
        <v>1</v>
      </c>
      <c r="F208" s="209" t="s">
        <v>1762</v>
      </c>
      <c r="G208" s="207"/>
      <c r="H208" s="210">
        <v>0.98</v>
      </c>
      <c r="I208" s="211"/>
      <c r="J208" s="207"/>
      <c r="K208" s="207"/>
      <c r="L208" s="212"/>
      <c r="M208" s="213"/>
      <c r="N208" s="214"/>
      <c r="O208" s="214"/>
      <c r="P208" s="214"/>
      <c r="Q208" s="214"/>
      <c r="R208" s="214"/>
      <c r="S208" s="214"/>
      <c r="T208" s="215"/>
      <c r="AT208" s="216" t="s">
        <v>175</v>
      </c>
      <c r="AU208" s="216" t="s">
        <v>87</v>
      </c>
      <c r="AV208" s="13" t="s">
        <v>87</v>
      </c>
      <c r="AW208" s="13" t="s">
        <v>34</v>
      </c>
      <c r="AX208" s="13" t="s">
        <v>77</v>
      </c>
      <c r="AY208" s="216" t="s">
        <v>149</v>
      </c>
    </row>
    <row r="209" spans="1:65" s="13" customFormat="1" ht="11.25">
      <c r="B209" s="206"/>
      <c r="C209" s="207"/>
      <c r="D209" s="199" t="s">
        <v>175</v>
      </c>
      <c r="E209" s="208" t="s">
        <v>1</v>
      </c>
      <c r="F209" s="209" t="s">
        <v>1763</v>
      </c>
      <c r="G209" s="207"/>
      <c r="H209" s="210">
        <v>0.65</v>
      </c>
      <c r="I209" s="211"/>
      <c r="J209" s="207"/>
      <c r="K209" s="207"/>
      <c r="L209" s="212"/>
      <c r="M209" s="213"/>
      <c r="N209" s="214"/>
      <c r="O209" s="214"/>
      <c r="P209" s="214"/>
      <c r="Q209" s="214"/>
      <c r="R209" s="214"/>
      <c r="S209" s="214"/>
      <c r="T209" s="215"/>
      <c r="AT209" s="216" t="s">
        <v>175</v>
      </c>
      <c r="AU209" s="216" t="s">
        <v>87</v>
      </c>
      <c r="AV209" s="13" t="s">
        <v>87</v>
      </c>
      <c r="AW209" s="13" t="s">
        <v>34</v>
      </c>
      <c r="AX209" s="13" t="s">
        <v>77</v>
      </c>
      <c r="AY209" s="216" t="s">
        <v>149</v>
      </c>
    </row>
    <row r="210" spans="1:65" s="13" customFormat="1" ht="11.25">
      <c r="B210" s="206"/>
      <c r="C210" s="207"/>
      <c r="D210" s="199" t="s">
        <v>175</v>
      </c>
      <c r="E210" s="208" t="s">
        <v>1</v>
      </c>
      <c r="F210" s="209" t="s">
        <v>1764</v>
      </c>
      <c r="G210" s="207"/>
      <c r="H210" s="210">
        <v>0.83199999999999996</v>
      </c>
      <c r="I210" s="211"/>
      <c r="J210" s="207"/>
      <c r="K210" s="207"/>
      <c r="L210" s="212"/>
      <c r="M210" s="213"/>
      <c r="N210" s="214"/>
      <c r="O210" s="214"/>
      <c r="P210" s="214"/>
      <c r="Q210" s="214"/>
      <c r="R210" s="214"/>
      <c r="S210" s="214"/>
      <c r="T210" s="215"/>
      <c r="AT210" s="216" t="s">
        <v>175</v>
      </c>
      <c r="AU210" s="216" t="s">
        <v>87</v>
      </c>
      <c r="AV210" s="13" t="s">
        <v>87</v>
      </c>
      <c r="AW210" s="13" t="s">
        <v>34</v>
      </c>
      <c r="AX210" s="13" t="s">
        <v>77</v>
      </c>
      <c r="AY210" s="216" t="s">
        <v>149</v>
      </c>
    </row>
    <row r="211" spans="1:65" s="13" customFormat="1" ht="11.25">
      <c r="B211" s="206"/>
      <c r="C211" s="207"/>
      <c r="D211" s="199" t="s">
        <v>175</v>
      </c>
      <c r="E211" s="208" t="s">
        <v>1</v>
      </c>
      <c r="F211" s="209" t="s">
        <v>1765</v>
      </c>
      <c r="G211" s="207"/>
      <c r="H211" s="210">
        <v>1.3</v>
      </c>
      <c r="I211" s="211"/>
      <c r="J211" s="207"/>
      <c r="K211" s="207"/>
      <c r="L211" s="212"/>
      <c r="M211" s="213"/>
      <c r="N211" s="214"/>
      <c r="O211" s="214"/>
      <c r="P211" s="214"/>
      <c r="Q211" s="214"/>
      <c r="R211" s="214"/>
      <c r="S211" s="214"/>
      <c r="T211" s="215"/>
      <c r="AT211" s="216" t="s">
        <v>175</v>
      </c>
      <c r="AU211" s="216" t="s">
        <v>87</v>
      </c>
      <c r="AV211" s="13" t="s">
        <v>87</v>
      </c>
      <c r="AW211" s="13" t="s">
        <v>34</v>
      </c>
      <c r="AX211" s="13" t="s">
        <v>77</v>
      </c>
      <c r="AY211" s="216" t="s">
        <v>149</v>
      </c>
    </row>
    <row r="212" spans="1:65" s="13" customFormat="1" ht="11.25">
      <c r="B212" s="206"/>
      <c r="C212" s="207"/>
      <c r="D212" s="199" t="s">
        <v>175</v>
      </c>
      <c r="E212" s="208" t="s">
        <v>1</v>
      </c>
      <c r="F212" s="209" t="s">
        <v>1766</v>
      </c>
      <c r="G212" s="207"/>
      <c r="H212" s="210">
        <v>3.77</v>
      </c>
      <c r="I212" s="211"/>
      <c r="J212" s="207"/>
      <c r="K212" s="207"/>
      <c r="L212" s="212"/>
      <c r="M212" s="213"/>
      <c r="N212" s="214"/>
      <c r="O212" s="214"/>
      <c r="P212" s="214"/>
      <c r="Q212" s="214"/>
      <c r="R212" s="214"/>
      <c r="S212" s="214"/>
      <c r="T212" s="215"/>
      <c r="AT212" s="216" t="s">
        <v>175</v>
      </c>
      <c r="AU212" s="216" t="s">
        <v>87</v>
      </c>
      <c r="AV212" s="13" t="s">
        <v>87</v>
      </c>
      <c r="AW212" s="13" t="s">
        <v>34</v>
      </c>
      <c r="AX212" s="13" t="s">
        <v>77</v>
      </c>
      <c r="AY212" s="216" t="s">
        <v>149</v>
      </c>
    </row>
    <row r="213" spans="1:65" s="13" customFormat="1" ht="11.25">
      <c r="B213" s="206"/>
      <c r="C213" s="207"/>
      <c r="D213" s="199" t="s">
        <v>175</v>
      </c>
      <c r="E213" s="208" t="s">
        <v>1</v>
      </c>
      <c r="F213" s="209" t="s">
        <v>1767</v>
      </c>
      <c r="G213" s="207"/>
      <c r="H213" s="210">
        <v>1.68</v>
      </c>
      <c r="I213" s="211"/>
      <c r="J213" s="207"/>
      <c r="K213" s="207"/>
      <c r="L213" s="212"/>
      <c r="M213" s="213"/>
      <c r="N213" s="214"/>
      <c r="O213" s="214"/>
      <c r="P213" s="214"/>
      <c r="Q213" s="214"/>
      <c r="R213" s="214"/>
      <c r="S213" s="214"/>
      <c r="T213" s="215"/>
      <c r="AT213" s="216" t="s">
        <v>175</v>
      </c>
      <c r="AU213" s="216" t="s">
        <v>87</v>
      </c>
      <c r="AV213" s="13" t="s">
        <v>87</v>
      </c>
      <c r="AW213" s="13" t="s">
        <v>34</v>
      </c>
      <c r="AX213" s="13" t="s">
        <v>77</v>
      </c>
      <c r="AY213" s="216" t="s">
        <v>149</v>
      </c>
    </row>
    <row r="214" spans="1:65" s="14" customFormat="1" ht="11.25">
      <c r="B214" s="217"/>
      <c r="C214" s="218"/>
      <c r="D214" s="199" t="s">
        <v>175</v>
      </c>
      <c r="E214" s="219" t="s">
        <v>1</v>
      </c>
      <c r="F214" s="220" t="s">
        <v>221</v>
      </c>
      <c r="G214" s="218"/>
      <c r="H214" s="221">
        <v>15.805999999999999</v>
      </c>
      <c r="I214" s="222"/>
      <c r="J214" s="218"/>
      <c r="K214" s="218"/>
      <c r="L214" s="223"/>
      <c r="M214" s="224"/>
      <c r="N214" s="225"/>
      <c r="O214" s="225"/>
      <c r="P214" s="225"/>
      <c r="Q214" s="225"/>
      <c r="R214" s="225"/>
      <c r="S214" s="225"/>
      <c r="T214" s="226"/>
      <c r="AT214" s="227" t="s">
        <v>175</v>
      </c>
      <c r="AU214" s="227" t="s">
        <v>87</v>
      </c>
      <c r="AV214" s="14" t="s">
        <v>148</v>
      </c>
      <c r="AW214" s="14" t="s">
        <v>34</v>
      </c>
      <c r="AX214" s="14" t="s">
        <v>85</v>
      </c>
      <c r="AY214" s="227" t="s">
        <v>149</v>
      </c>
    </row>
    <row r="215" spans="1:65" s="2" customFormat="1" ht="21.75" customHeight="1">
      <c r="A215" s="34"/>
      <c r="B215" s="35"/>
      <c r="C215" s="185" t="s">
        <v>252</v>
      </c>
      <c r="D215" s="185" t="s">
        <v>150</v>
      </c>
      <c r="E215" s="186" t="s">
        <v>1448</v>
      </c>
      <c r="F215" s="187" t="s">
        <v>1449</v>
      </c>
      <c r="G215" s="188" t="s">
        <v>172</v>
      </c>
      <c r="H215" s="189">
        <v>15.805999999999999</v>
      </c>
      <c r="I215" s="190"/>
      <c r="J215" s="191">
        <f>ROUND(I215*H215,2)</f>
        <v>0</v>
      </c>
      <c r="K215" s="192"/>
      <c r="L215" s="39"/>
      <c r="M215" s="193" t="s">
        <v>1</v>
      </c>
      <c r="N215" s="194" t="s">
        <v>42</v>
      </c>
      <c r="O215" s="71"/>
      <c r="P215" s="195">
        <f>O215*H215</f>
        <v>0</v>
      </c>
      <c r="Q215" s="195">
        <v>0</v>
      </c>
      <c r="R215" s="195">
        <f>Q215*H215</f>
        <v>0</v>
      </c>
      <c r="S215" s="195">
        <v>0</v>
      </c>
      <c r="T215" s="196">
        <f>S215*H215</f>
        <v>0</v>
      </c>
      <c r="U215" s="34"/>
      <c r="V215" s="34"/>
      <c r="W215" s="34"/>
      <c r="X215" s="34"/>
      <c r="Y215" s="34"/>
      <c r="Z215" s="34"/>
      <c r="AA215" s="34"/>
      <c r="AB215" s="34"/>
      <c r="AC215" s="34"/>
      <c r="AD215" s="34"/>
      <c r="AE215" s="34"/>
      <c r="AR215" s="197" t="s">
        <v>148</v>
      </c>
      <c r="AT215" s="197" t="s">
        <v>150</v>
      </c>
      <c r="AU215" s="197" t="s">
        <v>87</v>
      </c>
      <c r="AY215" s="17" t="s">
        <v>149</v>
      </c>
      <c r="BE215" s="198">
        <f>IF(N215="základní",J215,0)</f>
        <v>0</v>
      </c>
      <c r="BF215" s="198">
        <f>IF(N215="snížená",J215,0)</f>
        <v>0</v>
      </c>
      <c r="BG215" s="198">
        <f>IF(N215="zákl. přenesená",J215,0)</f>
        <v>0</v>
      </c>
      <c r="BH215" s="198">
        <f>IF(N215="sníž. přenesená",J215,0)</f>
        <v>0</v>
      </c>
      <c r="BI215" s="198">
        <f>IF(N215="nulová",J215,0)</f>
        <v>0</v>
      </c>
      <c r="BJ215" s="17" t="s">
        <v>85</v>
      </c>
      <c r="BK215" s="198">
        <f>ROUND(I215*H215,2)</f>
        <v>0</v>
      </c>
      <c r="BL215" s="17" t="s">
        <v>148</v>
      </c>
      <c r="BM215" s="197" t="s">
        <v>1768</v>
      </c>
    </row>
    <row r="216" spans="1:65" s="2" customFormat="1" ht="16.5" customHeight="1">
      <c r="A216" s="34"/>
      <c r="B216" s="35"/>
      <c r="C216" s="185" t="s">
        <v>256</v>
      </c>
      <c r="D216" s="185" t="s">
        <v>150</v>
      </c>
      <c r="E216" s="186" t="s">
        <v>1451</v>
      </c>
      <c r="F216" s="187" t="s">
        <v>1452</v>
      </c>
      <c r="G216" s="188" t="s">
        <v>233</v>
      </c>
      <c r="H216" s="189">
        <v>0.55300000000000005</v>
      </c>
      <c r="I216" s="190"/>
      <c r="J216" s="191">
        <f>ROUND(I216*H216,2)</f>
        <v>0</v>
      </c>
      <c r="K216" s="192"/>
      <c r="L216" s="39"/>
      <c r="M216" s="193" t="s">
        <v>1</v>
      </c>
      <c r="N216" s="194" t="s">
        <v>42</v>
      </c>
      <c r="O216" s="71"/>
      <c r="P216" s="195">
        <f>O216*H216</f>
        <v>0</v>
      </c>
      <c r="Q216" s="195">
        <v>1.06277</v>
      </c>
      <c r="R216" s="195">
        <f>Q216*H216</f>
        <v>0.58771181000000006</v>
      </c>
      <c r="S216" s="195">
        <v>0</v>
      </c>
      <c r="T216" s="196">
        <f>S216*H216</f>
        <v>0</v>
      </c>
      <c r="U216" s="34"/>
      <c r="V216" s="34"/>
      <c r="W216" s="34"/>
      <c r="X216" s="34"/>
      <c r="Y216" s="34"/>
      <c r="Z216" s="34"/>
      <c r="AA216" s="34"/>
      <c r="AB216" s="34"/>
      <c r="AC216" s="34"/>
      <c r="AD216" s="34"/>
      <c r="AE216" s="34"/>
      <c r="AR216" s="197" t="s">
        <v>148</v>
      </c>
      <c r="AT216" s="197" t="s">
        <v>150</v>
      </c>
      <c r="AU216" s="197" t="s">
        <v>87</v>
      </c>
      <c r="AY216" s="17" t="s">
        <v>149</v>
      </c>
      <c r="BE216" s="198">
        <f>IF(N216="základní",J216,0)</f>
        <v>0</v>
      </c>
      <c r="BF216" s="198">
        <f>IF(N216="snížená",J216,0)</f>
        <v>0</v>
      </c>
      <c r="BG216" s="198">
        <f>IF(N216="zákl. přenesená",J216,0)</f>
        <v>0</v>
      </c>
      <c r="BH216" s="198">
        <f>IF(N216="sníž. přenesená",J216,0)</f>
        <v>0</v>
      </c>
      <c r="BI216" s="198">
        <f>IF(N216="nulová",J216,0)</f>
        <v>0</v>
      </c>
      <c r="BJ216" s="17" t="s">
        <v>85</v>
      </c>
      <c r="BK216" s="198">
        <f>ROUND(I216*H216,2)</f>
        <v>0</v>
      </c>
      <c r="BL216" s="17" t="s">
        <v>148</v>
      </c>
      <c r="BM216" s="197" t="s">
        <v>1769</v>
      </c>
    </row>
    <row r="217" spans="1:65" s="2" customFormat="1" ht="19.5">
      <c r="A217" s="34"/>
      <c r="B217" s="35"/>
      <c r="C217" s="36"/>
      <c r="D217" s="199" t="s">
        <v>154</v>
      </c>
      <c r="E217" s="36"/>
      <c r="F217" s="200" t="s">
        <v>1454</v>
      </c>
      <c r="G217" s="36"/>
      <c r="H217" s="36"/>
      <c r="I217" s="201"/>
      <c r="J217" s="36"/>
      <c r="K217" s="36"/>
      <c r="L217" s="39"/>
      <c r="M217" s="202"/>
      <c r="N217" s="203"/>
      <c r="O217" s="71"/>
      <c r="P217" s="71"/>
      <c r="Q217" s="71"/>
      <c r="R217" s="71"/>
      <c r="S217" s="71"/>
      <c r="T217" s="72"/>
      <c r="U217" s="34"/>
      <c r="V217" s="34"/>
      <c r="W217" s="34"/>
      <c r="X217" s="34"/>
      <c r="Y217" s="34"/>
      <c r="Z217" s="34"/>
      <c r="AA217" s="34"/>
      <c r="AB217" s="34"/>
      <c r="AC217" s="34"/>
      <c r="AD217" s="34"/>
      <c r="AE217" s="34"/>
      <c r="AT217" s="17" t="s">
        <v>154</v>
      </c>
      <c r="AU217" s="17" t="s">
        <v>87</v>
      </c>
    </row>
    <row r="218" spans="1:65" s="2" customFormat="1" ht="21.75" customHeight="1">
      <c r="A218" s="34"/>
      <c r="B218" s="35"/>
      <c r="C218" s="185" t="s">
        <v>260</v>
      </c>
      <c r="D218" s="185" t="s">
        <v>150</v>
      </c>
      <c r="E218" s="186" t="s">
        <v>1770</v>
      </c>
      <c r="F218" s="187" t="s">
        <v>1771</v>
      </c>
      <c r="G218" s="188" t="s">
        <v>163</v>
      </c>
      <c r="H218" s="189">
        <v>1</v>
      </c>
      <c r="I218" s="190"/>
      <c r="J218" s="191">
        <f>ROUND(I218*H218,2)</f>
        <v>0</v>
      </c>
      <c r="K218" s="192"/>
      <c r="L218" s="39"/>
      <c r="M218" s="193" t="s">
        <v>1</v>
      </c>
      <c r="N218" s="194" t="s">
        <v>42</v>
      </c>
      <c r="O218" s="71"/>
      <c r="P218" s="195">
        <f>O218*H218</f>
        <v>0</v>
      </c>
      <c r="Q218" s="195">
        <v>1.06277</v>
      </c>
      <c r="R218" s="195">
        <f>Q218*H218</f>
        <v>1.06277</v>
      </c>
      <c r="S218" s="195">
        <v>0</v>
      </c>
      <c r="T218" s="196">
        <f>S218*H218</f>
        <v>0</v>
      </c>
      <c r="U218" s="34"/>
      <c r="V218" s="34"/>
      <c r="W218" s="34"/>
      <c r="X218" s="34"/>
      <c r="Y218" s="34"/>
      <c r="Z218" s="34"/>
      <c r="AA218" s="34"/>
      <c r="AB218" s="34"/>
      <c r="AC218" s="34"/>
      <c r="AD218" s="34"/>
      <c r="AE218" s="34"/>
      <c r="AR218" s="197" t="s">
        <v>148</v>
      </c>
      <c r="AT218" s="197" t="s">
        <v>150</v>
      </c>
      <c r="AU218" s="197" t="s">
        <v>87</v>
      </c>
      <c r="AY218" s="17" t="s">
        <v>149</v>
      </c>
      <c r="BE218" s="198">
        <f>IF(N218="základní",J218,0)</f>
        <v>0</v>
      </c>
      <c r="BF218" s="198">
        <f>IF(N218="snížená",J218,0)</f>
        <v>0</v>
      </c>
      <c r="BG218" s="198">
        <f>IF(N218="zákl. přenesená",J218,0)</f>
        <v>0</v>
      </c>
      <c r="BH218" s="198">
        <f>IF(N218="sníž. přenesená",J218,0)</f>
        <v>0</v>
      </c>
      <c r="BI218" s="198">
        <f>IF(N218="nulová",J218,0)</f>
        <v>0</v>
      </c>
      <c r="BJ218" s="17" t="s">
        <v>85</v>
      </c>
      <c r="BK218" s="198">
        <f>ROUND(I218*H218,2)</f>
        <v>0</v>
      </c>
      <c r="BL218" s="17" t="s">
        <v>148</v>
      </c>
      <c r="BM218" s="197" t="s">
        <v>1772</v>
      </c>
    </row>
    <row r="219" spans="1:65" s="2" customFormat="1" ht="29.25">
      <c r="A219" s="34"/>
      <c r="B219" s="35"/>
      <c r="C219" s="36"/>
      <c r="D219" s="199" t="s">
        <v>154</v>
      </c>
      <c r="E219" s="36"/>
      <c r="F219" s="200" t="s">
        <v>1773</v>
      </c>
      <c r="G219" s="36"/>
      <c r="H219" s="36"/>
      <c r="I219" s="201"/>
      <c r="J219" s="36"/>
      <c r="K219" s="36"/>
      <c r="L219" s="39"/>
      <c r="M219" s="202"/>
      <c r="N219" s="203"/>
      <c r="O219" s="71"/>
      <c r="P219" s="71"/>
      <c r="Q219" s="71"/>
      <c r="R219" s="71"/>
      <c r="S219" s="71"/>
      <c r="T219" s="72"/>
      <c r="U219" s="34"/>
      <c r="V219" s="34"/>
      <c r="W219" s="34"/>
      <c r="X219" s="34"/>
      <c r="Y219" s="34"/>
      <c r="Z219" s="34"/>
      <c r="AA219" s="34"/>
      <c r="AB219" s="34"/>
      <c r="AC219" s="34"/>
      <c r="AD219" s="34"/>
      <c r="AE219" s="34"/>
      <c r="AT219" s="17" t="s">
        <v>154</v>
      </c>
      <c r="AU219" s="17" t="s">
        <v>87</v>
      </c>
    </row>
    <row r="220" spans="1:65" s="2" customFormat="1" ht="21.75" customHeight="1">
      <c r="A220" s="34"/>
      <c r="B220" s="35"/>
      <c r="C220" s="185" t="s">
        <v>7</v>
      </c>
      <c r="D220" s="185" t="s">
        <v>150</v>
      </c>
      <c r="E220" s="186" t="s">
        <v>1455</v>
      </c>
      <c r="F220" s="187" t="s">
        <v>1456</v>
      </c>
      <c r="G220" s="188" t="s">
        <v>202</v>
      </c>
      <c r="H220" s="189">
        <v>153.19999999999999</v>
      </c>
      <c r="I220" s="190"/>
      <c r="J220" s="191">
        <f>ROUND(I220*H220,2)</f>
        <v>0</v>
      </c>
      <c r="K220" s="192"/>
      <c r="L220" s="39"/>
      <c r="M220" s="193" t="s">
        <v>1</v>
      </c>
      <c r="N220" s="194" t="s">
        <v>42</v>
      </c>
      <c r="O220" s="71"/>
      <c r="P220" s="195">
        <f>O220*H220</f>
        <v>0</v>
      </c>
      <c r="Q220" s="195">
        <v>6.0000000000000002E-5</v>
      </c>
      <c r="R220" s="195">
        <f>Q220*H220</f>
        <v>9.1919999999999988E-3</v>
      </c>
      <c r="S220" s="195">
        <v>0</v>
      </c>
      <c r="T220" s="196">
        <f>S220*H220</f>
        <v>0</v>
      </c>
      <c r="U220" s="34"/>
      <c r="V220" s="34"/>
      <c r="W220" s="34"/>
      <c r="X220" s="34"/>
      <c r="Y220" s="34"/>
      <c r="Z220" s="34"/>
      <c r="AA220" s="34"/>
      <c r="AB220" s="34"/>
      <c r="AC220" s="34"/>
      <c r="AD220" s="34"/>
      <c r="AE220" s="34"/>
      <c r="AR220" s="197" t="s">
        <v>148</v>
      </c>
      <c r="AT220" s="197" t="s">
        <v>150</v>
      </c>
      <c r="AU220" s="197" t="s">
        <v>87</v>
      </c>
      <c r="AY220" s="17" t="s">
        <v>149</v>
      </c>
      <c r="BE220" s="198">
        <f>IF(N220="základní",J220,0)</f>
        <v>0</v>
      </c>
      <c r="BF220" s="198">
        <f>IF(N220="snížená",J220,0)</f>
        <v>0</v>
      </c>
      <c r="BG220" s="198">
        <f>IF(N220="zákl. přenesená",J220,0)</f>
        <v>0</v>
      </c>
      <c r="BH220" s="198">
        <f>IF(N220="sníž. přenesená",J220,0)</f>
        <v>0</v>
      </c>
      <c r="BI220" s="198">
        <f>IF(N220="nulová",J220,0)</f>
        <v>0</v>
      </c>
      <c r="BJ220" s="17" t="s">
        <v>85</v>
      </c>
      <c r="BK220" s="198">
        <f>ROUND(I220*H220,2)</f>
        <v>0</v>
      </c>
      <c r="BL220" s="17" t="s">
        <v>148</v>
      </c>
      <c r="BM220" s="197" t="s">
        <v>1774</v>
      </c>
    </row>
    <row r="221" spans="1:65" s="13" customFormat="1" ht="11.25">
      <c r="B221" s="206"/>
      <c r="C221" s="207"/>
      <c r="D221" s="199" t="s">
        <v>175</v>
      </c>
      <c r="E221" s="208" t="s">
        <v>1</v>
      </c>
      <c r="F221" s="209" t="s">
        <v>1775</v>
      </c>
      <c r="G221" s="207"/>
      <c r="H221" s="210">
        <v>15.6</v>
      </c>
      <c r="I221" s="211"/>
      <c r="J221" s="207"/>
      <c r="K221" s="207"/>
      <c r="L221" s="212"/>
      <c r="M221" s="213"/>
      <c r="N221" s="214"/>
      <c r="O221" s="214"/>
      <c r="P221" s="214"/>
      <c r="Q221" s="214"/>
      <c r="R221" s="214"/>
      <c r="S221" s="214"/>
      <c r="T221" s="215"/>
      <c r="AT221" s="216" t="s">
        <v>175</v>
      </c>
      <c r="AU221" s="216" t="s">
        <v>87</v>
      </c>
      <c r="AV221" s="13" t="s">
        <v>87</v>
      </c>
      <c r="AW221" s="13" t="s">
        <v>34</v>
      </c>
      <c r="AX221" s="13" t="s">
        <v>77</v>
      </c>
      <c r="AY221" s="216" t="s">
        <v>149</v>
      </c>
    </row>
    <row r="222" spans="1:65" s="13" customFormat="1" ht="11.25">
      <c r="B222" s="206"/>
      <c r="C222" s="207"/>
      <c r="D222" s="199" t="s">
        <v>175</v>
      </c>
      <c r="E222" s="208" t="s">
        <v>1</v>
      </c>
      <c r="F222" s="209" t="s">
        <v>1776</v>
      </c>
      <c r="G222" s="207"/>
      <c r="H222" s="210">
        <v>18</v>
      </c>
      <c r="I222" s="211"/>
      <c r="J222" s="207"/>
      <c r="K222" s="207"/>
      <c r="L222" s="212"/>
      <c r="M222" s="213"/>
      <c r="N222" s="214"/>
      <c r="O222" s="214"/>
      <c r="P222" s="214"/>
      <c r="Q222" s="214"/>
      <c r="R222" s="214"/>
      <c r="S222" s="214"/>
      <c r="T222" s="215"/>
      <c r="AT222" s="216" t="s">
        <v>175</v>
      </c>
      <c r="AU222" s="216" t="s">
        <v>87</v>
      </c>
      <c r="AV222" s="13" t="s">
        <v>87</v>
      </c>
      <c r="AW222" s="13" t="s">
        <v>34</v>
      </c>
      <c r="AX222" s="13" t="s">
        <v>77</v>
      </c>
      <c r="AY222" s="216" t="s">
        <v>149</v>
      </c>
    </row>
    <row r="223" spans="1:65" s="13" customFormat="1" ht="11.25">
      <c r="B223" s="206"/>
      <c r="C223" s="207"/>
      <c r="D223" s="199" t="s">
        <v>175</v>
      </c>
      <c r="E223" s="208" t="s">
        <v>1</v>
      </c>
      <c r="F223" s="209" t="s">
        <v>1777</v>
      </c>
      <c r="G223" s="207"/>
      <c r="H223" s="210">
        <v>22.2</v>
      </c>
      <c r="I223" s="211"/>
      <c r="J223" s="207"/>
      <c r="K223" s="207"/>
      <c r="L223" s="212"/>
      <c r="M223" s="213"/>
      <c r="N223" s="214"/>
      <c r="O223" s="214"/>
      <c r="P223" s="214"/>
      <c r="Q223" s="214"/>
      <c r="R223" s="214"/>
      <c r="S223" s="214"/>
      <c r="T223" s="215"/>
      <c r="AT223" s="216" t="s">
        <v>175</v>
      </c>
      <c r="AU223" s="216" t="s">
        <v>87</v>
      </c>
      <c r="AV223" s="13" t="s">
        <v>87</v>
      </c>
      <c r="AW223" s="13" t="s">
        <v>34</v>
      </c>
      <c r="AX223" s="13" t="s">
        <v>77</v>
      </c>
      <c r="AY223" s="216" t="s">
        <v>149</v>
      </c>
    </row>
    <row r="224" spans="1:65" s="13" customFormat="1" ht="11.25">
      <c r="B224" s="206"/>
      <c r="C224" s="207"/>
      <c r="D224" s="199" t="s">
        <v>175</v>
      </c>
      <c r="E224" s="208" t="s">
        <v>1</v>
      </c>
      <c r="F224" s="209" t="s">
        <v>1778</v>
      </c>
      <c r="G224" s="207"/>
      <c r="H224" s="210">
        <v>13.8</v>
      </c>
      <c r="I224" s="211"/>
      <c r="J224" s="207"/>
      <c r="K224" s="207"/>
      <c r="L224" s="212"/>
      <c r="M224" s="213"/>
      <c r="N224" s="214"/>
      <c r="O224" s="214"/>
      <c r="P224" s="214"/>
      <c r="Q224" s="214"/>
      <c r="R224" s="214"/>
      <c r="S224" s="214"/>
      <c r="T224" s="215"/>
      <c r="AT224" s="216" t="s">
        <v>175</v>
      </c>
      <c r="AU224" s="216" t="s">
        <v>87</v>
      </c>
      <c r="AV224" s="13" t="s">
        <v>87</v>
      </c>
      <c r="AW224" s="13" t="s">
        <v>34</v>
      </c>
      <c r="AX224" s="13" t="s">
        <v>77</v>
      </c>
      <c r="AY224" s="216" t="s">
        <v>149</v>
      </c>
    </row>
    <row r="225" spans="1:65" s="13" customFormat="1" ht="11.25">
      <c r="B225" s="206"/>
      <c r="C225" s="207"/>
      <c r="D225" s="199" t="s">
        <v>175</v>
      </c>
      <c r="E225" s="208" t="s">
        <v>1</v>
      </c>
      <c r="F225" s="209" t="s">
        <v>1779</v>
      </c>
      <c r="G225" s="207"/>
      <c r="H225" s="210">
        <v>10.199999999999999</v>
      </c>
      <c r="I225" s="211"/>
      <c r="J225" s="207"/>
      <c r="K225" s="207"/>
      <c r="L225" s="212"/>
      <c r="M225" s="213"/>
      <c r="N225" s="214"/>
      <c r="O225" s="214"/>
      <c r="P225" s="214"/>
      <c r="Q225" s="214"/>
      <c r="R225" s="214"/>
      <c r="S225" s="214"/>
      <c r="T225" s="215"/>
      <c r="AT225" s="216" t="s">
        <v>175</v>
      </c>
      <c r="AU225" s="216" t="s">
        <v>87</v>
      </c>
      <c r="AV225" s="13" t="s">
        <v>87</v>
      </c>
      <c r="AW225" s="13" t="s">
        <v>34</v>
      </c>
      <c r="AX225" s="13" t="s">
        <v>77</v>
      </c>
      <c r="AY225" s="216" t="s">
        <v>149</v>
      </c>
    </row>
    <row r="226" spans="1:65" s="13" customFormat="1" ht="11.25">
      <c r="B226" s="206"/>
      <c r="C226" s="207"/>
      <c r="D226" s="199" t="s">
        <v>175</v>
      </c>
      <c r="E226" s="208" t="s">
        <v>1</v>
      </c>
      <c r="F226" s="209" t="s">
        <v>1780</v>
      </c>
      <c r="G226" s="207"/>
      <c r="H226" s="210">
        <v>11.6</v>
      </c>
      <c r="I226" s="211"/>
      <c r="J226" s="207"/>
      <c r="K226" s="207"/>
      <c r="L226" s="212"/>
      <c r="M226" s="213"/>
      <c r="N226" s="214"/>
      <c r="O226" s="214"/>
      <c r="P226" s="214"/>
      <c r="Q226" s="214"/>
      <c r="R226" s="214"/>
      <c r="S226" s="214"/>
      <c r="T226" s="215"/>
      <c r="AT226" s="216" t="s">
        <v>175</v>
      </c>
      <c r="AU226" s="216" t="s">
        <v>87</v>
      </c>
      <c r="AV226" s="13" t="s">
        <v>87</v>
      </c>
      <c r="AW226" s="13" t="s">
        <v>34</v>
      </c>
      <c r="AX226" s="13" t="s">
        <v>77</v>
      </c>
      <c r="AY226" s="216" t="s">
        <v>149</v>
      </c>
    </row>
    <row r="227" spans="1:65" s="13" customFormat="1" ht="11.25">
      <c r="B227" s="206"/>
      <c r="C227" s="207"/>
      <c r="D227" s="199" t="s">
        <v>175</v>
      </c>
      <c r="E227" s="208" t="s">
        <v>1</v>
      </c>
      <c r="F227" s="209" t="s">
        <v>1781</v>
      </c>
      <c r="G227" s="207"/>
      <c r="H227" s="210">
        <v>15.2</v>
      </c>
      <c r="I227" s="211"/>
      <c r="J227" s="207"/>
      <c r="K227" s="207"/>
      <c r="L227" s="212"/>
      <c r="M227" s="213"/>
      <c r="N227" s="214"/>
      <c r="O227" s="214"/>
      <c r="P227" s="214"/>
      <c r="Q227" s="214"/>
      <c r="R227" s="214"/>
      <c r="S227" s="214"/>
      <c r="T227" s="215"/>
      <c r="AT227" s="216" t="s">
        <v>175</v>
      </c>
      <c r="AU227" s="216" t="s">
        <v>87</v>
      </c>
      <c r="AV227" s="13" t="s">
        <v>87</v>
      </c>
      <c r="AW227" s="13" t="s">
        <v>34</v>
      </c>
      <c r="AX227" s="13" t="s">
        <v>77</v>
      </c>
      <c r="AY227" s="216" t="s">
        <v>149</v>
      </c>
    </row>
    <row r="228" spans="1:65" s="13" customFormat="1" ht="11.25">
      <c r="B228" s="206"/>
      <c r="C228" s="207"/>
      <c r="D228" s="199" t="s">
        <v>175</v>
      </c>
      <c r="E228" s="208" t="s">
        <v>1</v>
      </c>
      <c r="F228" s="209" t="s">
        <v>1782</v>
      </c>
      <c r="G228" s="207"/>
      <c r="H228" s="210">
        <v>5.6</v>
      </c>
      <c r="I228" s="211"/>
      <c r="J228" s="207"/>
      <c r="K228" s="207"/>
      <c r="L228" s="212"/>
      <c r="M228" s="213"/>
      <c r="N228" s="214"/>
      <c r="O228" s="214"/>
      <c r="P228" s="214"/>
      <c r="Q228" s="214"/>
      <c r="R228" s="214"/>
      <c r="S228" s="214"/>
      <c r="T228" s="215"/>
      <c r="AT228" s="216" t="s">
        <v>175</v>
      </c>
      <c r="AU228" s="216" t="s">
        <v>87</v>
      </c>
      <c r="AV228" s="13" t="s">
        <v>87</v>
      </c>
      <c r="AW228" s="13" t="s">
        <v>34</v>
      </c>
      <c r="AX228" s="13" t="s">
        <v>77</v>
      </c>
      <c r="AY228" s="216" t="s">
        <v>149</v>
      </c>
    </row>
    <row r="229" spans="1:65" s="13" customFormat="1" ht="11.25">
      <c r="B229" s="206"/>
      <c r="C229" s="207"/>
      <c r="D229" s="199" t="s">
        <v>175</v>
      </c>
      <c r="E229" s="208" t="s">
        <v>1</v>
      </c>
      <c r="F229" s="209" t="s">
        <v>1783</v>
      </c>
      <c r="G229" s="207"/>
      <c r="H229" s="210">
        <v>24.6</v>
      </c>
      <c r="I229" s="211"/>
      <c r="J229" s="207"/>
      <c r="K229" s="207"/>
      <c r="L229" s="212"/>
      <c r="M229" s="213"/>
      <c r="N229" s="214"/>
      <c r="O229" s="214"/>
      <c r="P229" s="214"/>
      <c r="Q229" s="214"/>
      <c r="R229" s="214"/>
      <c r="S229" s="214"/>
      <c r="T229" s="215"/>
      <c r="AT229" s="216" t="s">
        <v>175</v>
      </c>
      <c r="AU229" s="216" t="s">
        <v>87</v>
      </c>
      <c r="AV229" s="13" t="s">
        <v>87</v>
      </c>
      <c r="AW229" s="13" t="s">
        <v>34</v>
      </c>
      <c r="AX229" s="13" t="s">
        <v>77</v>
      </c>
      <c r="AY229" s="216" t="s">
        <v>149</v>
      </c>
    </row>
    <row r="230" spans="1:65" s="13" customFormat="1" ht="11.25">
      <c r="B230" s="206"/>
      <c r="C230" s="207"/>
      <c r="D230" s="199" t="s">
        <v>175</v>
      </c>
      <c r="E230" s="208" t="s">
        <v>1</v>
      </c>
      <c r="F230" s="209" t="s">
        <v>1784</v>
      </c>
      <c r="G230" s="207"/>
      <c r="H230" s="210">
        <v>16.399999999999999</v>
      </c>
      <c r="I230" s="211"/>
      <c r="J230" s="207"/>
      <c r="K230" s="207"/>
      <c r="L230" s="212"/>
      <c r="M230" s="213"/>
      <c r="N230" s="214"/>
      <c r="O230" s="214"/>
      <c r="P230" s="214"/>
      <c r="Q230" s="214"/>
      <c r="R230" s="214"/>
      <c r="S230" s="214"/>
      <c r="T230" s="215"/>
      <c r="AT230" s="216" t="s">
        <v>175</v>
      </c>
      <c r="AU230" s="216" t="s">
        <v>87</v>
      </c>
      <c r="AV230" s="13" t="s">
        <v>87</v>
      </c>
      <c r="AW230" s="13" t="s">
        <v>34</v>
      </c>
      <c r="AX230" s="13" t="s">
        <v>77</v>
      </c>
      <c r="AY230" s="216" t="s">
        <v>149</v>
      </c>
    </row>
    <row r="231" spans="1:65" s="14" customFormat="1" ht="11.25">
      <c r="B231" s="217"/>
      <c r="C231" s="218"/>
      <c r="D231" s="199" t="s">
        <v>175</v>
      </c>
      <c r="E231" s="219" t="s">
        <v>1</v>
      </c>
      <c r="F231" s="220" t="s">
        <v>221</v>
      </c>
      <c r="G231" s="218"/>
      <c r="H231" s="221">
        <v>153.19999999999999</v>
      </c>
      <c r="I231" s="222"/>
      <c r="J231" s="218"/>
      <c r="K231" s="218"/>
      <c r="L231" s="223"/>
      <c r="M231" s="224"/>
      <c r="N231" s="225"/>
      <c r="O231" s="225"/>
      <c r="P231" s="225"/>
      <c r="Q231" s="225"/>
      <c r="R231" s="225"/>
      <c r="S231" s="225"/>
      <c r="T231" s="226"/>
      <c r="AT231" s="227" t="s">
        <v>175</v>
      </c>
      <c r="AU231" s="227" t="s">
        <v>87</v>
      </c>
      <c r="AV231" s="14" t="s">
        <v>148</v>
      </c>
      <c r="AW231" s="14" t="s">
        <v>34</v>
      </c>
      <c r="AX231" s="14" t="s">
        <v>85</v>
      </c>
      <c r="AY231" s="227" t="s">
        <v>149</v>
      </c>
    </row>
    <row r="232" spans="1:65" s="2" customFormat="1" ht="21.75" customHeight="1">
      <c r="A232" s="34"/>
      <c r="B232" s="35"/>
      <c r="C232" s="185" t="s">
        <v>270</v>
      </c>
      <c r="D232" s="185" t="s">
        <v>150</v>
      </c>
      <c r="E232" s="186" t="s">
        <v>1459</v>
      </c>
      <c r="F232" s="187" t="s">
        <v>1460</v>
      </c>
      <c r="G232" s="188" t="s">
        <v>202</v>
      </c>
      <c r="H232" s="189">
        <v>153.19999999999999</v>
      </c>
      <c r="I232" s="190"/>
      <c r="J232" s="191">
        <f>ROUND(I232*H232,2)</f>
        <v>0</v>
      </c>
      <c r="K232" s="192"/>
      <c r="L232" s="39"/>
      <c r="M232" s="193" t="s">
        <v>1</v>
      </c>
      <c r="N232" s="194" t="s">
        <v>42</v>
      </c>
      <c r="O232" s="71"/>
      <c r="P232" s="195">
        <f>O232*H232</f>
        <v>0</v>
      </c>
      <c r="Q232" s="195">
        <v>8.0000000000000007E-5</v>
      </c>
      <c r="R232" s="195">
        <f>Q232*H232</f>
        <v>1.2256E-2</v>
      </c>
      <c r="S232" s="195">
        <v>0</v>
      </c>
      <c r="T232" s="196">
        <f>S232*H232</f>
        <v>0</v>
      </c>
      <c r="U232" s="34"/>
      <c r="V232" s="34"/>
      <c r="W232" s="34"/>
      <c r="X232" s="34"/>
      <c r="Y232" s="34"/>
      <c r="Z232" s="34"/>
      <c r="AA232" s="34"/>
      <c r="AB232" s="34"/>
      <c r="AC232" s="34"/>
      <c r="AD232" s="34"/>
      <c r="AE232" s="34"/>
      <c r="AR232" s="197" t="s">
        <v>148</v>
      </c>
      <c r="AT232" s="197" t="s">
        <v>150</v>
      </c>
      <c r="AU232" s="197" t="s">
        <v>87</v>
      </c>
      <c r="AY232" s="17" t="s">
        <v>149</v>
      </c>
      <c r="BE232" s="198">
        <f>IF(N232="základní",J232,0)</f>
        <v>0</v>
      </c>
      <c r="BF232" s="198">
        <f>IF(N232="snížená",J232,0)</f>
        <v>0</v>
      </c>
      <c r="BG232" s="198">
        <f>IF(N232="zákl. přenesená",J232,0)</f>
        <v>0</v>
      </c>
      <c r="BH232" s="198">
        <f>IF(N232="sníž. přenesená",J232,0)</f>
        <v>0</v>
      </c>
      <c r="BI232" s="198">
        <f>IF(N232="nulová",J232,0)</f>
        <v>0</v>
      </c>
      <c r="BJ232" s="17" t="s">
        <v>85</v>
      </c>
      <c r="BK232" s="198">
        <f>ROUND(I232*H232,2)</f>
        <v>0</v>
      </c>
      <c r="BL232" s="17" t="s">
        <v>148</v>
      </c>
      <c r="BM232" s="197" t="s">
        <v>1785</v>
      </c>
    </row>
    <row r="233" spans="1:65" s="2" customFormat="1" ht="21.75" customHeight="1">
      <c r="A233" s="34"/>
      <c r="B233" s="35"/>
      <c r="C233" s="185" t="s">
        <v>278</v>
      </c>
      <c r="D233" s="185" t="s">
        <v>150</v>
      </c>
      <c r="E233" s="186" t="s">
        <v>1462</v>
      </c>
      <c r="F233" s="187" t="s">
        <v>1463</v>
      </c>
      <c r="G233" s="188" t="s">
        <v>172</v>
      </c>
      <c r="H233" s="189">
        <v>23.709</v>
      </c>
      <c r="I233" s="190"/>
      <c r="J233" s="191">
        <f>ROUND(I233*H233,2)</f>
        <v>0</v>
      </c>
      <c r="K233" s="192"/>
      <c r="L233" s="39"/>
      <c r="M233" s="193" t="s">
        <v>1</v>
      </c>
      <c r="N233" s="194" t="s">
        <v>42</v>
      </c>
      <c r="O233" s="71"/>
      <c r="P233" s="195">
        <f>O233*H233</f>
        <v>0</v>
      </c>
      <c r="Q233" s="195">
        <v>2.16</v>
      </c>
      <c r="R233" s="195">
        <f>Q233*H233</f>
        <v>51.211440000000003</v>
      </c>
      <c r="S233" s="195">
        <v>0</v>
      </c>
      <c r="T233" s="196">
        <f>S233*H233</f>
        <v>0</v>
      </c>
      <c r="U233" s="34"/>
      <c r="V233" s="34"/>
      <c r="W233" s="34"/>
      <c r="X233" s="34"/>
      <c r="Y233" s="34"/>
      <c r="Z233" s="34"/>
      <c r="AA233" s="34"/>
      <c r="AB233" s="34"/>
      <c r="AC233" s="34"/>
      <c r="AD233" s="34"/>
      <c r="AE233" s="34"/>
      <c r="AR233" s="197" t="s">
        <v>148</v>
      </c>
      <c r="AT233" s="197" t="s">
        <v>150</v>
      </c>
      <c r="AU233" s="197" t="s">
        <v>87</v>
      </c>
      <c r="AY233" s="17" t="s">
        <v>149</v>
      </c>
      <c r="BE233" s="198">
        <f>IF(N233="základní",J233,0)</f>
        <v>0</v>
      </c>
      <c r="BF233" s="198">
        <f>IF(N233="snížená",J233,0)</f>
        <v>0</v>
      </c>
      <c r="BG233" s="198">
        <f>IF(N233="zákl. přenesená",J233,0)</f>
        <v>0</v>
      </c>
      <c r="BH233" s="198">
        <f>IF(N233="sníž. přenesená",J233,0)</f>
        <v>0</v>
      </c>
      <c r="BI233" s="198">
        <f>IF(N233="nulová",J233,0)</f>
        <v>0</v>
      </c>
      <c r="BJ233" s="17" t="s">
        <v>85</v>
      </c>
      <c r="BK233" s="198">
        <f>ROUND(I233*H233,2)</f>
        <v>0</v>
      </c>
      <c r="BL233" s="17" t="s">
        <v>148</v>
      </c>
      <c r="BM233" s="197" t="s">
        <v>1786</v>
      </c>
    </row>
    <row r="234" spans="1:65" s="13" customFormat="1" ht="11.25">
      <c r="B234" s="206"/>
      <c r="C234" s="207"/>
      <c r="D234" s="199" t="s">
        <v>175</v>
      </c>
      <c r="E234" s="208" t="s">
        <v>1</v>
      </c>
      <c r="F234" s="209" t="s">
        <v>1787</v>
      </c>
      <c r="G234" s="207"/>
      <c r="H234" s="210">
        <v>23.709</v>
      </c>
      <c r="I234" s="211"/>
      <c r="J234" s="207"/>
      <c r="K234" s="207"/>
      <c r="L234" s="212"/>
      <c r="M234" s="213"/>
      <c r="N234" s="214"/>
      <c r="O234" s="214"/>
      <c r="P234" s="214"/>
      <c r="Q234" s="214"/>
      <c r="R234" s="214"/>
      <c r="S234" s="214"/>
      <c r="T234" s="215"/>
      <c r="AT234" s="216" t="s">
        <v>175</v>
      </c>
      <c r="AU234" s="216" t="s">
        <v>87</v>
      </c>
      <c r="AV234" s="13" t="s">
        <v>87</v>
      </c>
      <c r="AW234" s="13" t="s">
        <v>34</v>
      </c>
      <c r="AX234" s="13" t="s">
        <v>85</v>
      </c>
      <c r="AY234" s="216" t="s">
        <v>149</v>
      </c>
    </row>
    <row r="235" spans="1:65" s="2" customFormat="1" ht="21.75" customHeight="1">
      <c r="A235" s="34"/>
      <c r="B235" s="35"/>
      <c r="C235" s="185" t="s">
        <v>282</v>
      </c>
      <c r="D235" s="185" t="s">
        <v>150</v>
      </c>
      <c r="E235" s="186" t="s">
        <v>1788</v>
      </c>
      <c r="F235" s="187" t="s">
        <v>1789</v>
      </c>
      <c r="G235" s="188" t="s">
        <v>184</v>
      </c>
      <c r="H235" s="189">
        <v>1</v>
      </c>
      <c r="I235" s="190"/>
      <c r="J235" s="191">
        <f>ROUND(I235*H235,2)</f>
        <v>0</v>
      </c>
      <c r="K235" s="192"/>
      <c r="L235" s="39"/>
      <c r="M235" s="193" t="s">
        <v>1</v>
      </c>
      <c r="N235" s="194" t="s">
        <v>42</v>
      </c>
      <c r="O235" s="71"/>
      <c r="P235" s="195">
        <f>O235*H235</f>
        <v>0</v>
      </c>
      <c r="Q235" s="195">
        <v>4.8000000000000001E-4</v>
      </c>
      <c r="R235" s="195">
        <f>Q235*H235</f>
        <v>4.8000000000000001E-4</v>
      </c>
      <c r="S235" s="195">
        <v>0</v>
      </c>
      <c r="T235" s="196">
        <f>S235*H235</f>
        <v>0</v>
      </c>
      <c r="U235" s="34"/>
      <c r="V235" s="34"/>
      <c r="W235" s="34"/>
      <c r="X235" s="34"/>
      <c r="Y235" s="34"/>
      <c r="Z235" s="34"/>
      <c r="AA235" s="34"/>
      <c r="AB235" s="34"/>
      <c r="AC235" s="34"/>
      <c r="AD235" s="34"/>
      <c r="AE235" s="34"/>
      <c r="AR235" s="197" t="s">
        <v>148</v>
      </c>
      <c r="AT235" s="197" t="s">
        <v>150</v>
      </c>
      <c r="AU235" s="197" t="s">
        <v>87</v>
      </c>
      <c r="AY235" s="17" t="s">
        <v>149</v>
      </c>
      <c r="BE235" s="198">
        <f>IF(N235="základní",J235,0)</f>
        <v>0</v>
      </c>
      <c r="BF235" s="198">
        <f>IF(N235="snížená",J235,0)</f>
        <v>0</v>
      </c>
      <c r="BG235" s="198">
        <f>IF(N235="zákl. přenesená",J235,0)</f>
        <v>0</v>
      </c>
      <c r="BH235" s="198">
        <f>IF(N235="sníž. přenesená",J235,0)</f>
        <v>0</v>
      </c>
      <c r="BI235" s="198">
        <f>IF(N235="nulová",J235,0)</f>
        <v>0</v>
      </c>
      <c r="BJ235" s="17" t="s">
        <v>85</v>
      </c>
      <c r="BK235" s="198">
        <f>ROUND(I235*H235,2)</f>
        <v>0</v>
      </c>
      <c r="BL235" s="17" t="s">
        <v>148</v>
      </c>
      <c r="BM235" s="197" t="s">
        <v>1790</v>
      </c>
    </row>
    <row r="236" spans="1:65" s="13" customFormat="1" ht="11.25">
      <c r="B236" s="206"/>
      <c r="C236" s="207"/>
      <c r="D236" s="199" t="s">
        <v>175</v>
      </c>
      <c r="E236" s="208" t="s">
        <v>1</v>
      </c>
      <c r="F236" s="209" t="s">
        <v>1791</v>
      </c>
      <c r="G236" s="207"/>
      <c r="H236" s="210">
        <v>1</v>
      </c>
      <c r="I236" s="211"/>
      <c r="J236" s="207"/>
      <c r="K236" s="207"/>
      <c r="L236" s="212"/>
      <c r="M236" s="213"/>
      <c r="N236" s="214"/>
      <c r="O236" s="214"/>
      <c r="P236" s="214"/>
      <c r="Q236" s="214"/>
      <c r="R236" s="214"/>
      <c r="S236" s="214"/>
      <c r="T236" s="215"/>
      <c r="AT236" s="216" t="s">
        <v>175</v>
      </c>
      <c r="AU236" s="216" t="s">
        <v>87</v>
      </c>
      <c r="AV236" s="13" t="s">
        <v>87</v>
      </c>
      <c r="AW236" s="13" t="s">
        <v>34</v>
      </c>
      <c r="AX236" s="13" t="s">
        <v>85</v>
      </c>
      <c r="AY236" s="216" t="s">
        <v>149</v>
      </c>
    </row>
    <row r="237" spans="1:65" s="2" customFormat="1" ht="21.75" customHeight="1">
      <c r="A237" s="34"/>
      <c r="B237" s="35"/>
      <c r="C237" s="228" t="s">
        <v>287</v>
      </c>
      <c r="D237" s="228" t="s">
        <v>156</v>
      </c>
      <c r="E237" s="229" t="s">
        <v>1792</v>
      </c>
      <c r="F237" s="230" t="s">
        <v>1793</v>
      </c>
      <c r="G237" s="231" t="s">
        <v>184</v>
      </c>
      <c r="H237" s="232">
        <v>1</v>
      </c>
      <c r="I237" s="233"/>
      <c r="J237" s="234">
        <f>ROUND(I237*H237,2)</f>
        <v>0</v>
      </c>
      <c r="K237" s="235"/>
      <c r="L237" s="236"/>
      <c r="M237" s="237" t="s">
        <v>1</v>
      </c>
      <c r="N237" s="238" t="s">
        <v>42</v>
      </c>
      <c r="O237" s="71"/>
      <c r="P237" s="195">
        <f>O237*H237</f>
        <v>0</v>
      </c>
      <c r="Q237" s="195">
        <v>1.2489999999999999E-2</v>
      </c>
      <c r="R237" s="195">
        <f>Q237*H237</f>
        <v>1.2489999999999999E-2</v>
      </c>
      <c r="S237" s="195">
        <v>0</v>
      </c>
      <c r="T237" s="196">
        <f>S237*H237</f>
        <v>0</v>
      </c>
      <c r="U237" s="34"/>
      <c r="V237" s="34"/>
      <c r="W237" s="34"/>
      <c r="X237" s="34"/>
      <c r="Y237" s="34"/>
      <c r="Z237" s="34"/>
      <c r="AA237" s="34"/>
      <c r="AB237" s="34"/>
      <c r="AC237" s="34"/>
      <c r="AD237" s="34"/>
      <c r="AE237" s="34"/>
      <c r="AR237" s="197" t="s">
        <v>199</v>
      </c>
      <c r="AT237" s="197" t="s">
        <v>156</v>
      </c>
      <c r="AU237" s="197" t="s">
        <v>87</v>
      </c>
      <c r="AY237" s="17" t="s">
        <v>149</v>
      </c>
      <c r="BE237" s="198">
        <f>IF(N237="základní",J237,0)</f>
        <v>0</v>
      </c>
      <c r="BF237" s="198">
        <f>IF(N237="snížená",J237,0)</f>
        <v>0</v>
      </c>
      <c r="BG237" s="198">
        <f>IF(N237="zákl. přenesená",J237,0)</f>
        <v>0</v>
      </c>
      <c r="BH237" s="198">
        <f>IF(N237="sníž. přenesená",J237,0)</f>
        <v>0</v>
      </c>
      <c r="BI237" s="198">
        <f>IF(N237="nulová",J237,0)</f>
        <v>0</v>
      </c>
      <c r="BJ237" s="17" t="s">
        <v>85</v>
      </c>
      <c r="BK237" s="198">
        <f>ROUND(I237*H237,2)</f>
        <v>0</v>
      </c>
      <c r="BL237" s="17" t="s">
        <v>148</v>
      </c>
      <c r="BM237" s="197" t="s">
        <v>1794</v>
      </c>
    </row>
    <row r="238" spans="1:65" s="12" customFormat="1" ht="25.9" customHeight="1">
      <c r="B238" s="171"/>
      <c r="C238" s="172"/>
      <c r="D238" s="173" t="s">
        <v>76</v>
      </c>
      <c r="E238" s="174" t="s">
        <v>274</v>
      </c>
      <c r="F238" s="174" t="s">
        <v>275</v>
      </c>
      <c r="G238" s="172"/>
      <c r="H238" s="172"/>
      <c r="I238" s="175"/>
      <c r="J238" s="176">
        <f>BK238</f>
        <v>0</v>
      </c>
      <c r="K238" s="172"/>
      <c r="L238" s="177"/>
      <c r="M238" s="178"/>
      <c r="N238" s="179"/>
      <c r="O238" s="179"/>
      <c r="P238" s="180">
        <f>P239+P279+P290+P292+P309+P315+P324+P341+P373+P378+P398+P409+P415+P440+P452+P499+P523+P531+P541</f>
        <v>0</v>
      </c>
      <c r="Q238" s="179"/>
      <c r="R238" s="180">
        <f>R239+R279+R290+R292+R309+R315+R324+R341+R373+R378+R398+R409+R415+R440+R452+R499+R523+R531+R541</f>
        <v>9.325858010000001</v>
      </c>
      <c r="S238" s="179"/>
      <c r="T238" s="181">
        <f>T239+T279+T290+T292+T309+T315+T324+T341+T373+T378+T398+T409+T415+T440+T452+T499+T523+T531+T541</f>
        <v>150.46852240000007</v>
      </c>
      <c r="AR238" s="182" t="s">
        <v>85</v>
      </c>
      <c r="AT238" s="183" t="s">
        <v>76</v>
      </c>
      <c r="AU238" s="183" t="s">
        <v>77</v>
      </c>
      <c r="AY238" s="182" t="s">
        <v>149</v>
      </c>
      <c r="BK238" s="184">
        <f>BK239+BK279+BK290+BK292+BK309+BK315+BK324+BK341+BK373+BK378+BK398+BK409+BK415+BK440+BK452+BK499+BK523+BK531+BK541</f>
        <v>0</v>
      </c>
    </row>
    <row r="239" spans="1:65" s="12" customFormat="1" ht="22.9" customHeight="1">
      <c r="B239" s="171"/>
      <c r="C239" s="172"/>
      <c r="D239" s="173" t="s">
        <v>76</v>
      </c>
      <c r="E239" s="204" t="s">
        <v>187</v>
      </c>
      <c r="F239" s="204" t="s">
        <v>705</v>
      </c>
      <c r="G239" s="172"/>
      <c r="H239" s="172"/>
      <c r="I239" s="175"/>
      <c r="J239" s="205">
        <f>BK239</f>
        <v>0</v>
      </c>
      <c r="K239" s="172"/>
      <c r="L239" s="177"/>
      <c r="M239" s="178"/>
      <c r="N239" s="179"/>
      <c r="O239" s="179"/>
      <c r="P239" s="180">
        <f>SUM(P240:P278)</f>
        <v>0</v>
      </c>
      <c r="Q239" s="179"/>
      <c r="R239" s="180">
        <f>SUM(R240:R278)</f>
        <v>1.2473019999999999</v>
      </c>
      <c r="S239" s="179"/>
      <c r="T239" s="181">
        <f>SUM(T240:T278)</f>
        <v>143.18348000000006</v>
      </c>
      <c r="AR239" s="182" t="s">
        <v>85</v>
      </c>
      <c r="AT239" s="183" t="s">
        <v>76</v>
      </c>
      <c r="AU239" s="183" t="s">
        <v>85</v>
      </c>
      <c r="AY239" s="182" t="s">
        <v>149</v>
      </c>
      <c r="BK239" s="184">
        <f>SUM(BK240:BK278)</f>
        <v>0</v>
      </c>
    </row>
    <row r="240" spans="1:65" s="2" customFormat="1" ht="21.75" customHeight="1">
      <c r="A240" s="34"/>
      <c r="B240" s="35"/>
      <c r="C240" s="185" t="s">
        <v>293</v>
      </c>
      <c r="D240" s="185" t="s">
        <v>150</v>
      </c>
      <c r="E240" s="186" t="s">
        <v>1795</v>
      </c>
      <c r="F240" s="187" t="s">
        <v>1796</v>
      </c>
      <c r="G240" s="188" t="s">
        <v>192</v>
      </c>
      <c r="H240" s="189">
        <v>1</v>
      </c>
      <c r="I240" s="190"/>
      <c r="J240" s="191">
        <f>ROUND(I240*H240,2)</f>
        <v>0</v>
      </c>
      <c r="K240" s="192"/>
      <c r="L240" s="39"/>
      <c r="M240" s="193" t="s">
        <v>1</v>
      </c>
      <c r="N240" s="194" t="s">
        <v>42</v>
      </c>
      <c r="O240" s="71"/>
      <c r="P240" s="195">
        <f>O240*H240</f>
        <v>0</v>
      </c>
      <c r="Q240" s="195">
        <v>0</v>
      </c>
      <c r="R240" s="195">
        <f>Q240*H240</f>
        <v>0</v>
      </c>
      <c r="S240" s="195">
        <v>0</v>
      </c>
      <c r="T240" s="196">
        <f>S240*H240</f>
        <v>0</v>
      </c>
      <c r="U240" s="34"/>
      <c r="V240" s="34"/>
      <c r="W240" s="34"/>
      <c r="X240" s="34"/>
      <c r="Y240" s="34"/>
      <c r="Z240" s="34"/>
      <c r="AA240" s="34"/>
      <c r="AB240" s="34"/>
      <c r="AC240" s="34"/>
      <c r="AD240" s="34"/>
      <c r="AE240" s="34"/>
      <c r="AR240" s="197" t="s">
        <v>164</v>
      </c>
      <c r="AT240" s="197" t="s">
        <v>150</v>
      </c>
      <c r="AU240" s="197" t="s">
        <v>87</v>
      </c>
      <c r="AY240" s="17" t="s">
        <v>149</v>
      </c>
      <c r="BE240" s="198">
        <f>IF(N240="základní",J240,0)</f>
        <v>0</v>
      </c>
      <c r="BF240" s="198">
        <f>IF(N240="snížená",J240,0)</f>
        <v>0</v>
      </c>
      <c r="BG240" s="198">
        <f>IF(N240="zákl. přenesená",J240,0)</f>
        <v>0</v>
      </c>
      <c r="BH240" s="198">
        <f>IF(N240="sníž. přenesená",J240,0)</f>
        <v>0</v>
      </c>
      <c r="BI240" s="198">
        <f>IF(N240="nulová",J240,0)</f>
        <v>0</v>
      </c>
      <c r="BJ240" s="17" t="s">
        <v>85</v>
      </c>
      <c r="BK240" s="198">
        <f>ROUND(I240*H240,2)</f>
        <v>0</v>
      </c>
      <c r="BL240" s="17" t="s">
        <v>164</v>
      </c>
      <c r="BM240" s="197" t="s">
        <v>1797</v>
      </c>
    </row>
    <row r="241" spans="1:65" s="2" customFormat="1" ht="33" customHeight="1">
      <c r="A241" s="34"/>
      <c r="B241" s="35"/>
      <c r="C241" s="185" t="s">
        <v>299</v>
      </c>
      <c r="D241" s="185" t="s">
        <v>150</v>
      </c>
      <c r="E241" s="186" t="s">
        <v>1798</v>
      </c>
      <c r="F241" s="187" t="s">
        <v>1799</v>
      </c>
      <c r="G241" s="188" t="s">
        <v>225</v>
      </c>
      <c r="H241" s="189">
        <v>158.06</v>
      </c>
      <c r="I241" s="190"/>
      <c r="J241" s="191">
        <f>ROUND(I241*H241,2)</f>
        <v>0</v>
      </c>
      <c r="K241" s="192"/>
      <c r="L241" s="39"/>
      <c r="M241" s="193" t="s">
        <v>1</v>
      </c>
      <c r="N241" s="194" t="s">
        <v>42</v>
      </c>
      <c r="O241" s="71"/>
      <c r="P241" s="195">
        <f>O241*H241</f>
        <v>0</v>
      </c>
      <c r="Q241" s="195">
        <v>2.1000000000000001E-4</v>
      </c>
      <c r="R241" s="195">
        <f>Q241*H241</f>
        <v>3.3192600000000003E-2</v>
      </c>
      <c r="S241" s="195">
        <v>0</v>
      </c>
      <c r="T241" s="196">
        <f>S241*H241</f>
        <v>0</v>
      </c>
      <c r="U241" s="34"/>
      <c r="V241" s="34"/>
      <c r="W241" s="34"/>
      <c r="X241" s="34"/>
      <c r="Y241" s="34"/>
      <c r="Z241" s="34"/>
      <c r="AA241" s="34"/>
      <c r="AB241" s="34"/>
      <c r="AC241" s="34"/>
      <c r="AD241" s="34"/>
      <c r="AE241" s="34"/>
      <c r="AR241" s="197" t="s">
        <v>148</v>
      </c>
      <c r="AT241" s="197" t="s">
        <v>150</v>
      </c>
      <c r="AU241" s="197" t="s">
        <v>87</v>
      </c>
      <c r="AY241" s="17" t="s">
        <v>149</v>
      </c>
      <c r="BE241" s="198">
        <f>IF(N241="základní",J241,0)</f>
        <v>0</v>
      </c>
      <c r="BF241" s="198">
        <f>IF(N241="snížená",J241,0)</f>
        <v>0</v>
      </c>
      <c r="BG241" s="198">
        <f>IF(N241="zákl. přenesená",J241,0)</f>
        <v>0</v>
      </c>
      <c r="BH241" s="198">
        <f>IF(N241="sníž. přenesená",J241,0)</f>
        <v>0</v>
      </c>
      <c r="BI241" s="198">
        <f>IF(N241="nulová",J241,0)</f>
        <v>0</v>
      </c>
      <c r="BJ241" s="17" t="s">
        <v>85</v>
      </c>
      <c r="BK241" s="198">
        <f>ROUND(I241*H241,2)</f>
        <v>0</v>
      </c>
      <c r="BL241" s="17" t="s">
        <v>148</v>
      </c>
      <c r="BM241" s="197" t="s">
        <v>1800</v>
      </c>
    </row>
    <row r="242" spans="1:65" s="13" customFormat="1" ht="11.25">
      <c r="B242" s="206"/>
      <c r="C242" s="207"/>
      <c r="D242" s="199" t="s">
        <v>175</v>
      </c>
      <c r="E242" s="208" t="s">
        <v>1</v>
      </c>
      <c r="F242" s="209" t="s">
        <v>1801</v>
      </c>
      <c r="G242" s="207"/>
      <c r="H242" s="210">
        <v>15.17</v>
      </c>
      <c r="I242" s="211"/>
      <c r="J242" s="207"/>
      <c r="K242" s="207"/>
      <c r="L242" s="212"/>
      <c r="M242" s="213"/>
      <c r="N242" s="214"/>
      <c r="O242" s="214"/>
      <c r="P242" s="214"/>
      <c r="Q242" s="214"/>
      <c r="R242" s="214"/>
      <c r="S242" s="214"/>
      <c r="T242" s="215"/>
      <c r="AT242" s="216" t="s">
        <v>175</v>
      </c>
      <c r="AU242" s="216" t="s">
        <v>87</v>
      </c>
      <c r="AV242" s="13" t="s">
        <v>87</v>
      </c>
      <c r="AW242" s="13" t="s">
        <v>34</v>
      </c>
      <c r="AX242" s="13" t="s">
        <v>77</v>
      </c>
      <c r="AY242" s="216" t="s">
        <v>149</v>
      </c>
    </row>
    <row r="243" spans="1:65" s="13" customFormat="1" ht="11.25">
      <c r="B243" s="206"/>
      <c r="C243" s="207"/>
      <c r="D243" s="199" t="s">
        <v>175</v>
      </c>
      <c r="E243" s="208" t="s">
        <v>1</v>
      </c>
      <c r="F243" s="209" t="s">
        <v>1802</v>
      </c>
      <c r="G243" s="207"/>
      <c r="H243" s="210">
        <v>20.09</v>
      </c>
      <c r="I243" s="211"/>
      <c r="J243" s="207"/>
      <c r="K243" s="207"/>
      <c r="L243" s="212"/>
      <c r="M243" s="213"/>
      <c r="N243" s="214"/>
      <c r="O243" s="214"/>
      <c r="P243" s="214"/>
      <c r="Q243" s="214"/>
      <c r="R243" s="214"/>
      <c r="S243" s="214"/>
      <c r="T243" s="215"/>
      <c r="AT243" s="216" t="s">
        <v>175</v>
      </c>
      <c r="AU243" s="216" t="s">
        <v>87</v>
      </c>
      <c r="AV243" s="13" t="s">
        <v>87</v>
      </c>
      <c r="AW243" s="13" t="s">
        <v>34</v>
      </c>
      <c r="AX243" s="13" t="s">
        <v>77</v>
      </c>
      <c r="AY243" s="216" t="s">
        <v>149</v>
      </c>
    </row>
    <row r="244" spans="1:65" s="13" customFormat="1" ht="11.25">
      <c r="B244" s="206"/>
      <c r="C244" s="207"/>
      <c r="D244" s="199" t="s">
        <v>175</v>
      </c>
      <c r="E244" s="208" t="s">
        <v>1</v>
      </c>
      <c r="F244" s="209" t="s">
        <v>1803</v>
      </c>
      <c r="G244" s="207"/>
      <c r="H244" s="210">
        <v>30.68</v>
      </c>
      <c r="I244" s="211"/>
      <c r="J244" s="207"/>
      <c r="K244" s="207"/>
      <c r="L244" s="212"/>
      <c r="M244" s="213"/>
      <c r="N244" s="214"/>
      <c r="O244" s="214"/>
      <c r="P244" s="214"/>
      <c r="Q244" s="214"/>
      <c r="R244" s="214"/>
      <c r="S244" s="214"/>
      <c r="T244" s="215"/>
      <c r="AT244" s="216" t="s">
        <v>175</v>
      </c>
      <c r="AU244" s="216" t="s">
        <v>87</v>
      </c>
      <c r="AV244" s="13" t="s">
        <v>87</v>
      </c>
      <c r="AW244" s="13" t="s">
        <v>34</v>
      </c>
      <c r="AX244" s="13" t="s">
        <v>77</v>
      </c>
      <c r="AY244" s="216" t="s">
        <v>149</v>
      </c>
    </row>
    <row r="245" spans="1:65" s="13" customFormat="1" ht="11.25">
      <c r="B245" s="206"/>
      <c r="C245" s="207"/>
      <c r="D245" s="199" t="s">
        <v>175</v>
      </c>
      <c r="E245" s="208" t="s">
        <v>1</v>
      </c>
      <c r="F245" s="209" t="s">
        <v>1804</v>
      </c>
      <c r="G245" s="207"/>
      <c r="H245" s="210">
        <v>9.8000000000000007</v>
      </c>
      <c r="I245" s="211"/>
      <c r="J245" s="207"/>
      <c r="K245" s="207"/>
      <c r="L245" s="212"/>
      <c r="M245" s="213"/>
      <c r="N245" s="214"/>
      <c r="O245" s="214"/>
      <c r="P245" s="214"/>
      <c r="Q245" s="214"/>
      <c r="R245" s="214"/>
      <c r="S245" s="214"/>
      <c r="T245" s="215"/>
      <c r="AT245" s="216" t="s">
        <v>175</v>
      </c>
      <c r="AU245" s="216" t="s">
        <v>87</v>
      </c>
      <c r="AV245" s="13" t="s">
        <v>87</v>
      </c>
      <c r="AW245" s="13" t="s">
        <v>34</v>
      </c>
      <c r="AX245" s="13" t="s">
        <v>77</v>
      </c>
      <c r="AY245" s="216" t="s">
        <v>149</v>
      </c>
    </row>
    <row r="246" spans="1:65" s="13" customFormat="1" ht="11.25">
      <c r="B246" s="206"/>
      <c r="C246" s="207"/>
      <c r="D246" s="199" t="s">
        <v>175</v>
      </c>
      <c r="E246" s="208" t="s">
        <v>1</v>
      </c>
      <c r="F246" s="209" t="s">
        <v>1805</v>
      </c>
      <c r="G246" s="207"/>
      <c r="H246" s="210">
        <v>6.5</v>
      </c>
      <c r="I246" s="211"/>
      <c r="J246" s="207"/>
      <c r="K246" s="207"/>
      <c r="L246" s="212"/>
      <c r="M246" s="213"/>
      <c r="N246" s="214"/>
      <c r="O246" s="214"/>
      <c r="P246" s="214"/>
      <c r="Q246" s="214"/>
      <c r="R246" s="214"/>
      <c r="S246" s="214"/>
      <c r="T246" s="215"/>
      <c r="AT246" s="216" t="s">
        <v>175</v>
      </c>
      <c r="AU246" s="216" t="s">
        <v>87</v>
      </c>
      <c r="AV246" s="13" t="s">
        <v>87</v>
      </c>
      <c r="AW246" s="13" t="s">
        <v>34</v>
      </c>
      <c r="AX246" s="13" t="s">
        <v>77</v>
      </c>
      <c r="AY246" s="216" t="s">
        <v>149</v>
      </c>
    </row>
    <row r="247" spans="1:65" s="13" customFormat="1" ht="11.25">
      <c r="B247" s="206"/>
      <c r="C247" s="207"/>
      <c r="D247" s="199" t="s">
        <v>175</v>
      </c>
      <c r="E247" s="208" t="s">
        <v>1</v>
      </c>
      <c r="F247" s="209" t="s">
        <v>1806</v>
      </c>
      <c r="G247" s="207"/>
      <c r="H247" s="210">
        <v>8.32</v>
      </c>
      <c r="I247" s="211"/>
      <c r="J247" s="207"/>
      <c r="K247" s="207"/>
      <c r="L247" s="212"/>
      <c r="M247" s="213"/>
      <c r="N247" s="214"/>
      <c r="O247" s="214"/>
      <c r="P247" s="214"/>
      <c r="Q247" s="214"/>
      <c r="R247" s="214"/>
      <c r="S247" s="214"/>
      <c r="T247" s="215"/>
      <c r="AT247" s="216" t="s">
        <v>175</v>
      </c>
      <c r="AU247" s="216" t="s">
        <v>87</v>
      </c>
      <c r="AV247" s="13" t="s">
        <v>87</v>
      </c>
      <c r="AW247" s="13" t="s">
        <v>34</v>
      </c>
      <c r="AX247" s="13" t="s">
        <v>77</v>
      </c>
      <c r="AY247" s="216" t="s">
        <v>149</v>
      </c>
    </row>
    <row r="248" spans="1:65" s="13" customFormat="1" ht="11.25">
      <c r="B248" s="206"/>
      <c r="C248" s="207"/>
      <c r="D248" s="199" t="s">
        <v>175</v>
      </c>
      <c r="E248" s="208" t="s">
        <v>1</v>
      </c>
      <c r="F248" s="209" t="s">
        <v>1807</v>
      </c>
      <c r="G248" s="207"/>
      <c r="H248" s="210">
        <v>13</v>
      </c>
      <c r="I248" s="211"/>
      <c r="J248" s="207"/>
      <c r="K248" s="207"/>
      <c r="L248" s="212"/>
      <c r="M248" s="213"/>
      <c r="N248" s="214"/>
      <c r="O248" s="214"/>
      <c r="P248" s="214"/>
      <c r="Q248" s="214"/>
      <c r="R248" s="214"/>
      <c r="S248" s="214"/>
      <c r="T248" s="215"/>
      <c r="AT248" s="216" t="s">
        <v>175</v>
      </c>
      <c r="AU248" s="216" t="s">
        <v>87</v>
      </c>
      <c r="AV248" s="13" t="s">
        <v>87</v>
      </c>
      <c r="AW248" s="13" t="s">
        <v>34</v>
      </c>
      <c r="AX248" s="13" t="s">
        <v>77</v>
      </c>
      <c r="AY248" s="216" t="s">
        <v>149</v>
      </c>
    </row>
    <row r="249" spans="1:65" s="13" customFormat="1" ht="11.25">
      <c r="B249" s="206"/>
      <c r="C249" s="207"/>
      <c r="D249" s="199" t="s">
        <v>175</v>
      </c>
      <c r="E249" s="208" t="s">
        <v>1</v>
      </c>
      <c r="F249" s="209" t="s">
        <v>1808</v>
      </c>
      <c r="G249" s="207"/>
      <c r="H249" s="210">
        <v>37.700000000000003</v>
      </c>
      <c r="I249" s="211"/>
      <c r="J249" s="207"/>
      <c r="K249" s="207"/>
      <c r="L249" s="212"/>
      <c r="M249" s="213"/>
      <c r="N249" s="214"/>
      <c r="O249" s="214"/>
      <c r="P249" s="214"/>
      <c r="Q249" s="214"/>
      <c r="R249" s="214"/>
      <c r="S249" s="214"/>
      <c r="T249" s="215"/>
      <c r="AT249" s="216" t="s">
        <v>175</v>
      </c>
      <c r="AU249" s="216" t="s">
        <v>87</v>
      </c>
      <c r="AV249" s="13" t="s">
        <v>87</v>
      </c>
      <c r="AW249" s="13" t="s">
        <v>34</v>
      </c>
      <c r="AX249" s="13" t="s">
        <v>77</v>
      </c>
      <c r="AY249" s="216" t="s">
        <v>149</v>
      </c>
    </row>
    <row r="250" spans="1:65" s="13" customFormat="1" ht="11.25">
      <c r="B250" s="206"/>
      <c r="C250" s="207"/>
      <c r="D250" s="199" t="s">
        <v>175</v>
      </c>
      <c r="E250" s="208" t="s">
        <v>1</v>
      </c>
      <c r="F250" s="209" t="s">
        <v>1809</v>
      </c>
      <c r="G250" s="207"/>
      <c r="H250" s="210">
        <v>16.8</v>
      </c>
      <c r="I250" s="211"/>
      <c r="J250" s="207"/>
      <c r="K250" s="207"/>
      <c r="L250" s="212"/>
      <c r="M250" s="213"/>
      <c r="N250" s="214"/>
      <c r="O250" s="214"/>
      <c r="P250" s="214"/>
      <c r="Q250" s="214"/>
      <c r="R250" s="214"/>
      <c r="S250" s="214"/>
      <c r="T250" s="215"/>
      <c r="AT250" s="216" t="s">
        <v>175</v>
      </c>
      <c r="AU250" s="216" t="s">
        <v>87</v>
      </c>
      <c r="AV250" s="13" t="s">
        <v>87</v>
      </c>
      <c r="AW250" s="13" t="s">
        <v>34</v>
      </c>
      <c r="AX250" s="13" t="s">
        <v>77</v>
      </c>
      <c r="AY250" s="216" t="s">
        <v>149</v>
      </c>
    </row>
    <row r="251" spans="1:65" s="14" customFormat="1" ht="11.25">
      <c r="B251" s="217"/>
      <c r="C251" s="218"/>
      <c r="D251" s="199" t="s">
        <v>175</v>
      </c>
      <c r="E251" s="219" t="s">
        <v>1</v>
      </c>
      <c r="F251" s="220" t="s">
        <v>221</v>
      </c>
      <c r="G251" s="218"/>
      <c r="H251" s="221">
        <v>158.06</v>
      </c>
      <c r="I251" s="222"/>
      <c r="J251" s="218"/>
      <c r="K251" s="218"/>
      <c r="L251" s="223"/>
      <c r="M251" s="224"/>
      <c r="N251" s="225"/>
      <c r="O251" s="225"/>
      <c r="P251" s="225"/>
      <c r="Q251" s="225"/>
      <c r="R251" s="225"/>
      <c r="S251" s="225"/>
      <c r="T251" s="226"/>
      <c r="AT251" s="227" t="s">
        <v>175</v>
      </c>
      <c r="AU251" s="227" t="s">
        <v>87</v>
      </c>
      <c r="AV251" s="14" t="s">
        <v>148</v>
      </c>
      <c r="AW251" s="14" t="s">
        <v>34</v>
      </c>
      <c r="AX251" s="14" t="s">
        <v>85</v>
      </c>
      <c r="AY251" s="227" t="s">
        <v>149</v>
      </c>
    </row>
    <row r="252" spans="1:65" s="2" customFormat="1" ht="21.75" customHeight="1">
      <c r="A252" s="34"/>
      <c r="B252" s="35"/>
      <c r="C252" s="185" t="s">
        <v>304</v>
      </c>
      <c r="D252" s="185" t="s">
        <v>150</v>
      </c>
      <c r="E252" s="186" t="s">
        <v>1501</v>
      </c>
      <c r="F252" s="187" t="s">
        <v>1502</v>
      </c>
      <c r="G252" s="188" t="s">
        <v>225</v>
      </c>
      <c r="H252" s="189">
        <v>158.06</v>
      </c>
      <c r="I252" s="190"/>
      <c r="J252" s="191">
        <f>ROUND(I252*H252,2)</f>
        <v>0</v>
      </c>
      <c r="K252" s="192"/>
      <c r="L252" s="39"/>
      <c r="M252" s="193" t="s">
        <v>1</v>
      </c>
      <c r="N252" s="194" t="s">
        <v>42</v>
      </c>
      <c r="O252" s="71"/>
      <c r="P252" s="195">
        <f>O252*H252</f>
        <v>0</v>
      </c>
      <c r="Q252" s="195">
        <v>4.0000000000000003E-5</v>
      </c>
      <c r="R252" s="195">
        <f>Q252*H252</f>
        <v>6.3224000000000006E-3</v>
      </c>
      <c r="S252" s="195">
        <v>0</v>
      </c>
      <c r="T252" s="196">
        <f>S252*H252</f>
        <v>0</v>
      </c>
      <c r="U252" s="34"/>
      <c r="V252" s="34"/>
      <c r="W252" s="34"/>
      <c r="X252" s="34"/>
      <c r="Y252" s="34"/>
      <c r="Z252" s="34"/>
      <c r="AA252" s="34"/>
      <c r="AB252" s="34"/>
      <c r="AC252" s="34"/>
      <c r="AD252" s="34"/>
      <c r="AE252" s="34"/>
      <c r="AR252" s="197" t="s">
        <v>148</v>
      </c>
      <c r="AT252" s="197" t="s">
        <v>150</v>
      </c>
      <c r="AU252" s="197" t="s">
        <v>87</v>
      </c>
      <c r="AY252" s="17" t="s">
        <v>149</v>
      </c>
      <c r="BE252" s="198">
        <f>IF(N252="základní",J252,0)</f>
        <v>0</v>
      </c>
      <c r="BF252" s="198">
        <f>IF(N252="snížená",J252,0)</f>
        <v>0</v>
      </c>
      <c r="BG252" s="198">
        <f>IF(N252="zákl. přenesená",J252,0)</f>
        <v>0</v>
      </c>
      <c r="BH252" s="198">
        <f>IF(N252="sníž. přenesená",J252,0)</f>
        <v>0</v>
      </c>
      <c r="BI252" s="198">
        <f>IF(N252="nulová",J252,0)</f>
        <v>0</v>
      </c>
      <c r="BJ252" s="17" t="s">
        <v>85</v>
      </c>
      <c r="BK252" s="198">
        <f>ROUND(I252*H252,2)</f>
        <v>0</v>
      </c>
      <c r="BL252" s="17" t="s">
        <v>148</v>
      </c>
      <c r="BM252" s="197" t="s">
        <v>1810</v>
      </c>
    </row>
    <row r="253" spans="1:65" s="2" customFormat="1" ht="44.25" customHeight="1">
      <c r="A253" s="34"/>
      <c r="B253" s="35"/>
      <c r="C253" s="185" t="s">
        <v>310</v>
      </c>
      <c r="D253" s="185" t="s">
        <v>150</v>
      </c>
      <c r="E253" s="186" t="s">
        <v>1811</v>
      </c>
      <c r="F253" s="187" t="s">
        <v>1812</v>
      </c>
      <c r="G253" s="188" t="s">
        <v>192</v>
      </c>
      <c r="H253" s="189">
        <v>1</v>
      </c>
      <c r="I253" s="190"/>
      <c r="J253" s="191">
        <f>ROUND(I253*H253,2)</f>
        <v>0</v>
      </c>
      <c r="K253" s="192"/>
      <c r="L253" s="39"/>
      <c r="M253" s="193" t="s">
        <v>1</v>
      </c>
      <c r="N253" s="194" t="s">
        <v>42</v>
      </c>
      <c r="O253" s="71"/>
      <c r="P253" s="195">
        <f>O253*H253</f>
        <v>0</v>
      </c>
      <c r="Q253" s="195">
        <v>4.0000000000000003E-5</v>
      </c>
      <c r="R253" s="195">
        <f>Q253*H253</f>
        <v>4.0000000000000003E-5</v>
      </c>
      <c r="S253" s="195">
        <v>0</v>
      </c>
      <c r="T253" s="196">
        <f>S253*H253</f>
        <v>0</v>
      </c>
      <c r="U253" s="34"/>
      <c r="V253" s="34"/>
      <c r="W253" s="34"/>
      <c r="X253" s="34"/>
      <c r="Y253" s="34"/>
      <c r="Z253" s="34"/>
      <c r="AA253" s="34"/>
      <c r="AB253" s="34"/>
      <c r="AC253" s="34"/>
      <c r="AD253" s="34"/>
      <c r="AE253" s="34"/>
      <c r="AR253" s="197" t="s">
        <v>148</v>
      </c>
      <c r="AT253" s="197" t="s">
        <v>150</v>
      </c>
      <c r="AU253" s="197" t="s">
        <v>87</v>
      </c>
      <c r="AY253" s="17" t="s">
        <v>149</v>
      </c>
      <c r="BE253" s="198">
        <f>IF(N253="základní",J253,0)</f>
        <v>0</v>
      </c>
      <c r="BF253" s="198">
        <f>IF(N253="snížená",J253,0)</f>
        <v>0</v>
      </c>
      <c r="BG253" s="198">
        <f>IF(N253="zákl. přenesená",J253,0)</f>
        <v>0</v>
      </c>
      <c r="BH253" s="198">
        <f>IF(N253="sníž. přenesená",J253,0)</f>
        <v>0</v>
      </c>
      <c r="BI253" s="198">
        <f>IF(N253="nulová",J253,0)</f>
        <v>0</v>
      </c>
      <c r="BJ253" s="17" t="s">
        <v>85</v>
      </c>
      <c r="BK253" s="198">
        <f>ROUND(I253*H253,2)</f>
        <v>0</v>
      </c>
      <c r="BL253" s="17" t="s">
        <v>148</v>
      </c>
      <c r="BM253" s="197" t="s">
        <v>1813</v>
      </c>
    </row>
    <row r="254" spans="1:65" s="2" customFormat="1" ht="44.25" customHeight="1">
      <c r="A254" s="34"/>
      <c r="B254" s="35"/>
      <c r="C254" s="185" t="s">
        <v>315</v>
      </c>
      <c r="D254" s="185" t="s">
        <v>150</v>
      </c>
      <c r="E254" s="186" t="s">
        <v>1814</v>
      </c>
      <c r="F254" s="187" t="s">
        <v>1815</v>
      </c>
      <c r="G254" s="188" t="s">
        <v>192</v>
      </c>
      <c r="H254" s="189">
        <v>1</v>
      </c>
      <c r="I254" s="190"/>
      <c r="J254" s="191">
        <f>ROUND(I254*H254,2)</f>
        <v>0</v>
      </c>
      <c r="K254" s="192"/>
      <c r="L254" s="39"/>
      <c r="M254" s="193" t="s">
        <v>1</v>
      </c>
      <c r="N254" s="194" t="s">
        <v>42</v>
      </c>
      <c r="O254" s="71"/>
      <c r="P254" s="195">
        <f>O254*H254</f>
        <v>0</v>
      </c>
      <c r="Q254" s="195">
        <v>4.0000000000000003E-5</v>
      </c>
      <c r="R254" s="195">
        <f>Q254*H254</f>
        <v>4.0000000000000003E-5</v>
      </c>
      <c r="S254" s="195">
        <v>0</v>
      </c>
      <c r="T254" s="196">
        <f>S254*H254</f>
        <v>0</v>
      </c>
      <c r="U254" s="34"/>
      <c r="V254" s="34"/>
      <c r="W254" s="34"/>
      <c r="X254" s="34"/>
      <c r="Y254" s="34"/>
      <c r="Z254" s="34"/>
      <c r="AA254" s="34"/>
      <c r="AB254" s="34"/>
      <c r="AC254" s="34"/>
      <c r="AD254" s="34"/>
      <c r="AE254" s="34"/>
      <c r="AR254" s="197" t="s">
        <v>148</v>
      </c>
      <c r="AT254" s="197" t="s">
        <v>150</v>
      </c>
      <c r="AU254" s="197" t="s">
        <v>87</v>
      </c>
      <c r="AY254" s="17" t="s">
        <v>149</v>
      </c>
      <c r="BE254" s="198">
        <f>IF(N254="základní",J254,0)</f>
        <v>0</v>
      </c>
      <c r="BF254" s="198">
        <f>IF(N254="snížená",J254,0)</f>
        <v>0</v>
      </c>
      <c r="BG254" s="198">
        <f>IF(N254="zákl. přenesená",J254,0)</f>
        <v>0</v>
      </c>
      <c r="BH254" s="198">
        <f>IF(N254="sníž. přenesená",J254,0)</f>
        <v>0</v>
      </c>
      <c r="BI254" s="198">
        <f>IF(N254="nulová",J254,0)</f>
        <v>0</v>
      </c>
      <c r="BJ254" s="17" t="s">
        <v>85</v>
      </c>
      <c r="BK254" s="198">
        <f>ROUND(I254*H254,2)</f>
        <v>0</v>
      </c>
      <c r="BL254" s="17" t="s">
        <v>148</v>
      </c>
      <c r="BM254" s="197" t="s">
        <v>1816</v>
      </c>
    </row>
    <row r="255" spans="1:65" s="2" customFormat="1" ht="97.5">
      <c r="A255" s="34"/>
      <c r="B255" s="35"/>
      <c r="C255" s="36"/>
      <c r="D255" s="199" t="s">
        <v>154</v>
      </c>
      <c r="E255" s="36"/>
      <c r="F255" s="200" t="s">
        <v>1817</v>
      </c>
      <c r="G255" s="36"/>
      <c r="H255" s="36"/>
      <c r="I255" s="201"/>
      <c r="J255" s="36"/>
      <c r="K255" s="36"/>
      <c r="L255" s="39"/>
      <c r="M255" s="202"/>
      <c r="N255" s="203"/>
      <c r="O255" s="71"/>
      <c r="P255" s="71"/>
      <c r="Q255" s="71"/>
      <c r="R255" s="71"/>
      <c r="S255" s="71"/>
      <c r="T255" s="72"/>
      <c r="U255" s="34"/>
      <c r="V255" s="34"/>
      <c r="W255" s="34"/>
      <c r="X255" s="34"/>
      <c r="Y255" s="34"/>
      <c r="Z255" s="34"/>
      <c r="AA255" s="34"/>
      <c r="AB255" s="34"/>
      <c r="AC255" s="34"/>
      <c r="AD255" s="34"/>
      <c r="AE255" s="34"/>
      <c r="AT255" s="17" t="s">
        <v>154</v>
      </c>
      <c r="AU255" s="17" t="s">
        <v>87</v>
      </c>
    </row>
    <row r="256" spans="1:65" s="2" customFormat="1" ht="21.75" customHeight="1">
      <c r="A256" s="34"/>
      <c r="B256" s="35"/>
      <c r="C256" s="185" t="s">
        <v>321</v>
      </c>
      <c r="D256" s="185" t="s">
        <v>150</v>
      </c>
      <c r="E256" s="186" t="s">
        <v>1818</v>
      </c>
      <c r="F256" s="187" t="s">
        <v>1819</v>
      </c>
      <c r="G256" s="188" t="s">
        <v>225</v>
      </c>
      <c r="H256" s="189">
        <v>35.880000000000003</v>
      </c>
      <c r="I256" s="190"/>
      <c r="J256" s="191">
        <f>ROUND(I256*H256,2)</f>
        <v>0</v>
      </c>
      <c r="K256" s="192"/>
      <c r="L256" s="39"/>
      <c r="M256" s="193" t="s">
        <v>1</v>
      </c>
      <c r="N256" s="194" t="s">
        <v>42</v>
      </c>
      <c r="O256" s="71"/>
      <c r="P256" s="195">
        <f>O256*H256</f>
        <v>0</v>
      </c>
      <c r="Q256" s="195">
        <v>0</v>
      </c>
      <c r="R256" s="195">
        <f>Q256*H256</f>
        <v>0</v>
      </c>
      <c r="S256" s="195">
        <v>0.26100000000000001</v>
      </c>
      <c r="T256" s="196">
        <f>S256*H256</f>
        <v>9.3646800000000017</v>
      </c>
      <c r="U256" s="34"/>
      <c r="V256" s="34"/>
      <c r="W256" s="34"/>
      <c r="X256" s="34"/>
      <c r="Y256" s="34"/>
      <c r="Z256" s="34"/>
      <c r="AA256" s="34"/>
      <c r="AB256" s="34"/>
      <c r="AC256" s="34"/>
      <c r="AD256" s="34"/>
      <c r="AE256" s="34"/>
      <c r="AR256" s="197" t="s">
        <v>148</v>
      </c>
      <c r="AT256" s="197" t="s">
        <v>150</v>
      </c>
      <c r="AU256" s="197" t="s">
        <v>87</v>
      </c>
      <c r="AY256" s="17" t="s">
        <v>149</v>
      </c>
      <c r="BE256" s="198">
        <f>IF(N256="základní",J256,0)</f>
        <v>0</v>
      </c>
      <c r="BF256" s="198">
        <f>IF(N256="snížená",J256,0)</f>
        <v>0</v>
      </c>
      <c r="BG256" s="198">
        <f>IF(N256="zákl. přenesená",J256,0)</f>
        <v>0</v>
      </c>
      <c r="BH256" s="198">
        <f>IF(N256="sníž. přenesená",J256,0)</f>
        <v>0</v>
      </c>
      <c r="BI256" s="198">
        <f>IF(N256="nulová",J256,0)</f>
        <v>0</v>
      </c>
      <c r="BJ256" s="17" t="s">
        <v>85</v>
      </c>
      <c r="BK256" s="198">
        <f>ROUND(I256*H256,2)</f>
        <v>0</v>
      </c>
      <c r="BL256" s="17" t="s">
        <v>148</v>
      </c>
      <c r="BM256" s="197" t="s">
        <v>1820</v>
      </c>
    </row>
    <row r="257" spans="1:65" s="13" customFormat="1" ht="11.25">
      <c r="B257" s="206"/>
      <c r="C257" s="207"/>
      <c r="D257" s="199" t="s">
        <v>175</v>
      </c>
      <c r="E257" s="208" t="s">
        <v>1</v>
      </c>
      <c r="F257" s="209" t="s">
        <v>1821</v>
      </c>
      <c r="G257" s="207"/>
      <c r="H257" s="210">
        <v>10.14</v>
      </c>
      <c r="I257" s="211"/>
      <c r="J257" s="207"/>
      <c r="K257" s="207"/>
      <c r="L257" s="212"/>
      <c r="M257" s="213"/>
      <c r="N257" s="214"/>
      <c r="O257" s="214"/>
      <c r="P257" s="214"/>
      <c r="Q257" s="214"/>
      <c r="R257" s="214"/>
      <c r="S257" s="214"/>
      <c r="T257" s="215"/>
      <c r="AT257" s="216" t="s">
        <v>175</v>
      </c>
      <c r="AU257" s="216" t="s">
        <v>87</v>
      </c>
      <c r="AV257" s="13" t="s">
        <v>87</v>
      </c>
      <c r="AW257" s="13" t="s">
        <v>34</v>
      </c>
      <c r="AX257" s="13" t="s">
        <v>77</v>
      </c>
      <c r="AY257" s="216" t="s">
        <v>149</v>
      </c>
    </row>
    <row r="258" spans="1:65" s="13" customFormat="1" ht="11.25">
      <c r="B258" s="206"/>
      <c r="C258" s="207"/>
      <c r="D258" s="199" t="s">
        <v>175</v>
      </c>
      <c r="E258" s="208" t="s">
        <v>1</v>
      </c>
      <c r="F258" s="209" t="s">
        <v>1715</v>
      </c>
      <c r="G258" s="207"/>
      <c r="H258" s="210">
        <v>10.14</v>
      </c>
      <c r="I258" s="211"/>
      <c r="J258" s="207"/>
      <c r="K258" s="207"/>
      <c r="L258" s="212"/>
      <c r="M258" s="213"/>
      <c r="N258" s="214"/>
      <c r="O258" s="214"/>
      <c r="P258" s="214"/>
      <c r="Q258" s="214"/>
      <c r="R258" s="214"/>
      <c r="S258" s="214"/>
      <c r="T258" s="215"/>
      <c r="AT258" s="216" t="s">
        <v>175</v>
      </c>
      <c r="AU258" s="216" t="s">
        <v>87</v>
      </c>
      <c r="AV258" s="13" t="s">
        <v>87</v>
      </c>
      <c r="AW258" s="13" t="s">
        <v>34</v>
      </c>
      <c r="AX258" s="13" t="s">
        <v>77</v>
      </c>
      <c r="AY258" s="216" t="s">
        <v>149</v>
      </c>
    </row>
    <row r="259" spans="1:65" s="13" customFormat="1" ht="11.25">
      <c r="B259" s="206"/>
      <c r="C259" s="207"/>
      <c r="D259" s="199" t="s">
        <v>175</v>
      </c>
      <c r="E259" s="208" t="s">
        <v>1</v>
      </c>
      <c r="F259" s="209" t="s">
        <v>1822</v>
      </c>
      <c r="G259" s="207"/>
      <c r="H259" s="210">
        <v>15.6</v>
      </c>
      <c r="I259" s="211"/>
      <c r="J259" s="207"/>
      <c r="K259" s="207"/>
      <c r="L259" s="212"/>
      <c r="M259" s="213"/>
      <c r="N259" s="214"/>
      <c r="O259" s="214"/>
      <c r="P259" s="214"/>
      <c r="Q259" s="214"/>
      <c r="R259" s="214"/>
      <c r="S259" s="214"/>
      <c r="T259" s="215"/>
      <c r="AT259" s="216" t="s">
        <v>175</v>
      </c>
      <c r="AU259" s="216" t="s">
        <v>87</v>
      </c>
      <c r="AV259" s="13" t="s">
        <v>87</v>
      </c>
      <c r="AW259" s="13" t="s">
        <v>34</v>
      </c>
      <c r="AX259" s="13" t="s">
        <v>77</v>
      </c>
      <c r="AY259" s="216" t="s">
        <v>149</v>
      </c>
    </row>
    <row r="260" spans="1:65" s="14" customFormat="1" ht="11.25">
      <c r="B260" s="217"/>
      <c r="C260" s="218"/>
      <c r="D260" s="199" t="s">
        <v>175</v>
      </c>
      <c r="E260" s="219" t="s">
        <v>1</v>
      </c>
      <c r="F260" s="220" t="s">
        <v>221</v>
      </c>
      <c r="G260" s="218"/>
      <c r="H260" s="221">
        <v>35.880000000000003</v>
      </c>
      <c r="I260" s="222"/>
      <c r="J260" s="218"/>
      <c r="K260" s="218"/>
      <c r="L260" s="223"/>
      <c r="M260" s="224"/>
      <c r="N260" s="225"/>
      <c r="O260" s="225"/>
      <c r="P260" s="225"/>
      <c r="Q260" s="225"/>
      <c r="R260" s="225"/>
      <c r="S260" s="225"/>
      <c r="T260" s="226"/>
      <c r="AT260" s="227" t="s">
        <v>175</v>
      </c>
      <c r="AU260" s="227" t="s">
        <v>87</v>
      </c>
      <c r="AV260" s="14" t="s">
        <v>148</v>
      </c>
      <c r="AW260" s="14" t="s">
        <v>34</v>
      </c>
      <c r="AX260" s="14" t="s">
        <v>85</v>
      </c>
      <c r="AY260" s="227" t="s">
        <v>149</v>
      </c>
    </row>
    <row r="261" spans="1:65" s="2" customFormat="1" ht="21.75" customHeight="1">
      <c r="A261" s="34"/>
      <c r="B261" s="35"/>
      <c r="C261" s="185" t="s">
        <v>285</v>
      </c>
      <c r="D261" s="185" t="s">
        <v>150</v>
      </c>
      <c r="E261" s="186" t="s">
        <v>1823</v>
      </c>
      <c r="F261" s="187" t="s">
        <v>1824</v>
      </c>
      <c r="G261" s="188" t="s">
        <v>225</v>
      </c>
      <c r="H261" s="189">
        <v>13</v>
      </c>
      <c r="I261" s="190"/>
      <c r="J261" s="191">
        <f>ROUND(I261*H261,2)</f>
        <v>0</v>
      </c>
      <c r="K261" s="192"/>
      <c r="L261" s="39"/>
      <c r="M261" s="193" t="s">
        <v>1</v>
      </c>
      <c r="N261" s="194" t="s">
        <v>42</v>
      </c>
      <c r="O261" s="71"/>
      <c r="P261" s="195">
        <f>O261*H261</f>
        <v>0</v>
      </c>
      <c r="Q261" s="195">
        <v>0</v>
      </c>
      <c r="R261" s="195">
        <f>Q261*H261</f>
        <v>0</v>
      </c>
      <c r="S261" s="195">
        <v>3.5000000000000003E-2</v>
      </c>
      <c r="T261" s="196">
        <f>S261*H261</f>
        <v>0.45500000000000007</v>
      </c>
      <c r="U261" s="34"/>
      <c r="V261" s="34"/>
      <c r="W261" s="34"/>
      <c r="X261" s="34"/>
      <c r="Y261" s="34"/>
      <c r="Z261" s="34"/>
      <c r="AA261" s="34"/>
      <c r="AB261" s="34"/>
      <c r="AC261" s="34"/>
      <c r="AD261" s="34"/>
      <c r="AE261" s="34"/>
      <c r="AR261" s="197" t="s">
        <v>148</v>
      </c>
      <c r="AT261" s="197" t="s">
        <v>150</v>
      </c>
      <c r="AU261" s="197" t="s">
        <v>87</v>
      </c>
      <c r="AY261" s="17" t="s">
        <v>149</v>
      </c>
      <c r="BE261" s="198">
        <f>IF(N261="základní",J261,0)</f>
        <v>0</v>
      </c>
      <c r="BF261" s="198">
        <f>IF(N261="snížená",J261,0)</f>
        <v>0</v>
      </c>
      <c r="BG261" s="198">
        <f>IF(N261="zákl. přenesená",J261,0)</f>
        <v>0</v>
      </c>
      <c r="BH261" s="198">
        <f>IF(N261="sníž. přenesená",J261,0)</f>
        <v>0</v>
      </c>
      <c r="BI261" s="198">
        <f>IF(N261="nulová",J261,0)</f>
        <v>0</v>
      </c>
      <c r="BJ261" s="17" t="s">
        <v>85</v>
      </c>
      <c r="BK261" s="198">
        <f>ROUND(I261*H261,2)</f>
        <v>0</v>
      </c>
      <c r="BL261" s="17" t="s">
        <v>148</v>
      </c>
      <c r="BM261" s="197" t="s">
        <v>1825</v>
      </c>
    </row>
    <row r="262" spans="1:65" s="13" customFormat="1" ht="11.25">
      <c r="B262" s="206"/>
      <c r="C262" s="207"/>
      <c r="D262" s="199" t="s">
        <v>175</v>
      </c>
      <c r="E262" s="208" t="s">
        <v>1</v>
      </c>
      <c r="F262" s="209" t="s">
        <v>1807</v>
      </c>
      <c r="G262" s="207"/>
      <c r="H262" s="210">
        <v>13</v>
      </c>
      <c r="I262" s="211"/>
      <c r="J262" s="207"/>
      <c r="K262" s="207"/>
      <c r="L262" s="212"/>
      <c r="M262" s="213"/>
      <c r="N262" s="214"/>
      <c r="O262" s="214"/>
      <c r="P262" s="214"/>
      <c r="Q262" s="214"/>
      <c r="R262" s="214"/>
      <c r="S262" s="214"/>
      <c r="T262" s="215"/>
      <c r="AT262" s="216" t="s">
        <v>175</v>
      </c>
      <c r="AU262" s="216" t="s">
        <v>87</v>
      </c>
      <c r="AV262" s="13" t="s">
        <v>87</v>
      </c>
      <c r="AW262" s="13" t="s">
        <v>34</v>
      </c>
      <c r="AX262" s="13" t="s">
        <v>85</v>
      </c>
      <c r="AY262" s="216" t="s">
        <v>149</v>
      </c>
    </row>
    <row r="263" spans="1:65" s="2" customFormat="1" ht="33" customHeight="1">
      <c r="A263" s="34"/>
      <c r="B263" s="35"/>
      <c r="C263" s="185" t="s">
        <v>331</v>
      </c>
      <c r="D263" s="185" t="s">
        <v>150</v>
      </c>
      <c r="E263" s="186" t="s">
        <v>1826</v>
      </c>
      <c r="F263" s="187" t="s">
        <v>1827</v>
      </c>
      <c r="G263" s="188" t="s">
        <v>172</v>
      </c>
      <c r="H263" s="189">
        <v>23.709</v>
      </c>
      <c r="I263" s="190"/>
      <c r="J263" s="191">
        <f>ROUND(I263*H263,2)</f>
        <v>0</v>
      </c>
      <c r="K263" s="192"/>
      <c r="L263" s="39"/>
      <c r="M263" s="193" t="s">
        <v>1</v>
      </c>
      <c r="N263" s="194" t="s">
        <v>42</v>
      </c>
      <c r="O263" s="71"/>
      <c r="P263" s="195">
        <f>O263*H263</f>
        <v>0</v>
      </c>
      <c r="Q263" s="195">
        <v>0</v>
      </c>
      <c r="R263" s="195">
        <f>Q263*H263</f>
        <v>0</v>
      </c>
      <c r="S263" s="195">
        <v>2.2000000000000002</v>
      </c>
      <c r="T263" s="196">
        <f>S263*H263</f>
        <v>52.159800000000004</v>
      </c>
      <c r="U263" s="34"/>
      <c r="V263" s="34"/>
      <c r="W263" s="34"/>
      <c r="X263" s="34"/>
      <c r="Y263" s="34"/>
      <c r="Z263" s="34"/>
      <c r="AA263" s="34"/>
      <c r="AB263" s="34"/>
      <c r="AC263" s="34"/>
      <c r="AD263" s="34"/>
      <c r="AE263" s="34"/>
      <c r="AR263" s="197" t="s">
        <v>148</v>
      </c>
      <c r="AT263" s="197" t="s">
        <v>150</v>
      </c>
      <c r="AU263" s="197" t="s">
        <v>87</v>
      </c>
      <c r="AY263" s="17" t="s">
        <v>149</v>
      </c>
      <c r="BE263" s="198">
        <f>IF(N263="základní",J263,0)</f>
        <v>0</v>
      </c>
      <c r="BF263" s="198">
        <f>IF(N263="snížená",J263,0)</f>
        <v>0</v>
      </c>
      <c r="BG263" s="198">
        <f>IF(N263="zákl. přenesená",J263,0)</f>
        <v>0</v>
      </c>
      <c r="BH263" s="198">
        <f>IF(N263="sníž. přenesená",J263,0)</f>
        <v>0</v>
      </c>
      <c r="BI263" s="198">
        <f>IF(N263="nulová",J263,0)</f>
        <v>0</v>
      </c>
      <c r="BJ263" s="17" t="s">
        <v>85</v>
      </c>
      <c r="BK263" s="198">
        <f>ROUND(I263*H263,2)</f>
        <v>0</v>
      </c>
      <c r="BL263" s="17" t="s">
        <v>148</v>
      </c>
      <c r="BM263" s="197" t="s">
        <v>1828</v>
      </c>
    </row>
    <row r="264" spans="1:65" s="13" customFormat="1" ht="11.25">
      <c r="B264" s="206"/>
      <c r="C264" s="207"/>
      <c r="D264" s="199" t="s">
        <v>175</v>
      </c>
      <c r="E264" s="208" t="s">
        <v>1</v>
      </c>
      <c r="F264" s="209" t="s">
        <v>1787</v>
      </c>
      <c r="G264" s="207"/>
      <c r="H264" s="210">
        <v>23.709</v>
      </c>
      <c r="I264" s="211"/>
      <c r="J264" s="207"/>
      <c r="K264" s="207"/>
      <c r="L264" s="212"/>
      <c r="M264" s="213"/>
      <c r="N264" s="214"/>
      <c r="O264" s="214"/>
      <c r="P264" s="214"/>
      <c r="Q264" s="214"/>
      <c r="R264" s="214"/>
      <c r="S264" s="214"/>
      <c r="T264" s="215"/>
      <c r="AT264" s="216" t="s">
        <v>175</v>
      </c>
      <c r="AU264" s="216" t="s">
        <v>87</v>
      </c>
      <c r="AV264" s="13" t="s">
        <v>87</v>
      </c>
      <c r="AW264" s="13" t="s">
        <v>34</v>
      </c>
      <c r="AX264" s="13" t="s">
        <v>85</v>
      </c>
      <c r="AY264" s="216" t="s">
        <v>149</v>
      </c>
    </row>
    <row r="265" spans="1:65" s="2" customFormat="1" ht="16.5" customHeight="1">
      <c r="A265" s="34"/>
      <c r="B265" s="35"/>
      <c r="C265" s="185" t="s">
        <v>336</v>
      </c>
      <c r="D265" s="185" t="s">
        <v>150</v>
      </c>
      <c r="E265" s="186" t="s">
        <v>1474</v>
      </c>
      <c r="F265" s="187" t="s">
        <v>1475</v>
      </c>
      <c r="G265" s="188" t="s">
        <v>172</v>
      </c>
      <c r="H265" s="189">
        <v>47.417999999999999</v>
      </c>
      <c r="I265" s="190"/>
      <c r="J265" s="191">
        <f>ROUND(I265*H265,2)</f>
        <v>0</v>
      </c>
      <c r="K265" s="192"/>
      <c r="L265" s="39"/>
      <c r="M265" s="193" t="s">
        <v>1</v>
      </c>
      <c r="N265" s="194" t="s">
        <v>42</v>
      </c>
      <c r="O265" s="71"/>
      <c r="P265" s="195">
        <f>O265*H265</f>
        <v>0</v>
      </c>
      <c r="Q265" s="195">
        <v>0</v>
      </c>
      <c r="R265" s="195">
        <f>Q265*H265</f>
        <v>0</v>
      </c>
      <c r="S265" s="195">
        <v>1.4</v>
      </c>
      <c r="T265" s="196">
        <f>S265*H265</f>
        <v>66.385199999999998</v>
      </c>
      <c r="U265" s="34"/>
      <c r="V265" s="34"/>
      <c r="W265" s="34"/>
      <c r="X265" s="34"/>
      <c r="Y265" s="34"/>
      <c r="Z265" s="34"/>
      <c r="AA265" s="34"/>
      <c r="AB265" s="34"/>
      <c r="AC265" s="34"/>
      <c r="AD265" s="34"/>
      <c r="AE265" s="34"/>
      <c r="AR265" s="197" t="s">
        <v>148</v>
      </c>
      <c r="AT265" s="197" t="s">
        <v>150</v>
      </c>
      <c r="AU265" s="197" t="s">
        <v>87</v>
      </c>
      <c r="AY265" s="17" t="s">
        <v>149</v>
      </c>
      <c r="BE265" s="198">
        <f>IF(N265="základní",J265,0)</f>
        <v>0</v>
      </c>
      <c r="BF265" s="198">
        <f>IF(N265="snížená",J265,0)</f>
        <v>0</v>
      </c>
      <c r="BG265" s="198">
        <f>IF(N265="zákl. přenesená",J265,0)</f>
        <v>0</v>
      </c>
      <c r="BH265" s="198">
        <f>IF(N265="sníž. přenesená",J265,0)</f>
        <v>0</v>
      </c>
      <c r="BI265" s="198">
        <f>IF(N265="nulová",J265,0)</f>
        <v>0</v>
      </c>
      <c r="BJ265" s="17" t="s">
        <v>85</v>
      </c>
      <c r="BK265" s="198">
        <f>ROUND(I265*H265,2)</f>
        <v>0</v>
      </c>
      <c r="BL265" s="17" t="s">
        <v>148</v>
      </c>
      <c r="BM265" s="197" t="s">
        <v>1829</v>
      </c>
    </row>
    <row r="266" spans="1:65" s="13" customFormat="1" ht="11.25">
      <c r="B266" s="206"/>
      <c r="C266" s="207"/>
      <c r="D266" s="199" t="s">
        <v>175</v>
      </c>
      <c r="E266" s="208" t="s">
        <v>1</v>
      </c>
      <c r="F266" s="209" t="s">
        <v>1830</v>
      </c>
      <c r="G266" s="207"/>
      <c r="H266" s="210">
        <v>47.417999999999999</v>
      </c>
      <c r="I266" s="211"/>
      <c r="J266" s="207"/>
      <c r="K266" s="207"/>
      <c r="L266" s="212"/>
      <c r="M266" s="213"/>
      <c r="N266" s="214"/>
      <c r="O266" s="214"/>
      <c r="P266" s="214"/>
      <c r="Q266" s="214"/>
      <c r="R266" s="214"/>
      <c r="S266" s="214"/>
      <c r="T266" s="215"/>
      <c r="AT266" s="216" t="s">
        <v>175</v>
      </c>
      <c r="AU266" s="216" t="s">
        <v>87</v>
      </c>
      <c r="AV266" s="13" t="s">
        <v>87</v>
      </c>
      <c r="AW266" s="13" t="s">
        <v>34</v>
      </c>
      <c r="AX266" s="13" t="s">
        <v>85</v>
      </c>
      <c r="AY266" s="216" t="s">
        <v>149</v>
      </c>
    </row>
    <row r="267" spans="1:65" s="2" customFormat="1" ht="21.75" customHeight="1">
      <c r="A267" s="34"/>
      <c r="B267" s="35"/>
      <c r="C267" s="185" t="s">
        <v>340</v>
      </c>
      <c r="D267" s="185" t="s">
        <v>150</v>
      </c>
      <c r="E267" s="186" t="s">
        <v>765</v>
      </c>
      <c r="F267" s="187" t="s">
        <v>766</v>
      </c>
      <c r="G267" s="188" t="s">
        <v>225</v>
      </c>
      <c r="H267" s="189">
        <v>2</v>
      </c>
      <c r="I267" s="190"/>
      <c r="J267" s="191">
        <f>ROUND(I267*H267,2)</f>
        <v>0</v>
      </c>
      <c r="K267" s="192"/>
      <c r="L267" s="39"/>
      <c r="M267" s="193" t="s">
        <v>1</v>
      </c>
      <c r="N267" s="194" t="s">
        <v>42</v>
      </c>
      <c r="O267" s="71"/>
      <c r="P267" s="195">
        <f>O267*H267</f>
        <v>0</v>
      </c>
      <c r="Q267" s="195">
        <v>0</v>
      </c>
      <c r="R267" s="195">
        <f>Q267*H267</f>
        <v>0</v>
      </c>
      <c r="S267" s="195">
        <v>5.3999999999999999E-2</v>
      </c>
      <c r="T267" s="196">
        <f>S267*H267</f>
        <v>0.108</v>
      </c>
      <c r="U267" s="34"/>
      <c r="V267" s="34"/>
      <c r="W267" s="34"/>
      <c r="X267" s="34"/>
      <c r="Y267" s="34"/>
      <c r="Z267" s="34"/>
      <c r="AA267" s="34"/>
      <c r="AB267" s="34"/>
      <c r="AC267" s="34"/>
      <c r="AD267" s="34"/>
      <c r="AE267" s="34"/>
      <c r="AR267" s="197" t="s">
        <v>148</v>
      </c>
      <c r="AT267" s="197" t="s">
        <v>150</v>
      </c>
      <c r="AU267" s="197" t="s">
        <v>87</v>
      </c>
      <c r="AY267" s="17" t="s">
        <v>149</v>
      </c>
      <c r="BE267" s="198">
        <f>IF(N267="základní",J267,0)</f>
        <v>0</v>
      </c>
      <c r="BF267" s="198">
        <f>IF(N267="snížená",J267,0)</f>
        <v>0</v>
      </c>
      <c r="BG267" s="198">
        <f>IF(N267="zákl. přenesená",J267,0)</f>
        <v>0</v>
      </c>
      <c r="BH267" s="198">
        <f>IF(N267="sníž. přenesená",J267,0)</f>
        <v>0</v>
      </c>
      <c r="BI267" s="198">
        <f>IF(N267="nulová",J267,0)</f>
        <v>0</v>
      </c>
      <c r="BJ267" s="17" t="s">
        <v>85</v>
      </c>
      <c r="BK267" s="198">
        <f>ROUND(I267*H267,2)</f>
        <v>0</v>
      </c>
      <c r="BL267" s="17" t="s">
        <v>148</v>
      </c>
      <c r="BM267" s="197" t="s">
        <v>1831</v>
      </c>
    </row>
    <row r="268" spans="1:65" s="13" customFormat="1" ht="11.25">
      <c r="B268" s="206"/>
      <c r="C268" s="207"/>
      <c r="D268" s="199" t="s">
        <v>175</v>
      </c>
      <c r="E268" s="208" t="s">
        <v>1</v>
      </c>
      <c r="F268" s="209" t="s">
        <v>1832</v>
      </c>
      <c r="G268" s="207"/>
      <c r="H268" s="210">
        <v>2</v>
      </c>
      <c r="I268" s="211"/>
      <c r="J268" s="207"/>
      <c r="K268" s="207"/>
      <c r="L268" s="212"/>
      <c r="M268" s="213"/>
      <c r="N268" s="214"/>
      <c r="O268" s="214"/>
      <c r="P268" s="214"/>
      <c r="Q268" s="214"/>
      <c r="R268" s="214"/>
      <c r="S268" s="214"/>
      <c r="T268" s="215"/>
      <c r="AT268" s="216" t="s">
        <v>175</v>
      </c>
      <c r="AU268" s="216" t="s">
        <v>87</v>
      </c>
      <c r="AV268" s="13" t="s">
        <v>87</v>
      </c>
      <c r="AW268" s="13" t="s">
        <v>34</v>
      </c>
      <c r="AX268" s="13" t="s">
        <v>85</v>
      </c>
      <c r="AY268" s="216" t="s">
        <v>149</v>
      </c>
    </row>
    <row r="269" spans="1:65" s="2" customFormat="1" ht="21.75" customHeight="1">
      <c r="A269" s="34"/>
      <c r="B269" s="35"/>
      <c r="C269" s="185" t="s">
        <v>346</v>
      </c>
      <c r="D269" s="185" t="s">
        <v>150</v>
      </c>
      <c r="E269" s="186" t="s">
        <v>1833</v>
      </c>
      <c r="F269" s="187" t="s">
        <v>1834</v>
      </c>
      <c r="G269" s="188" t="s">
        <v>184</v>
      </c>
      <c r="H269" s="189">
        <v>5</v>
      </c>
      <c r="I269" s="190"/>
      <c r="J269" s="191">
        <f>ROUND(I269*H269,2)</f>
        <v>0</v>
      </c>
      <c r="K269" s="192"/>
      <c r="L269" s="39"/>
      <c r="M269" s="193" t="s">
        <v>1</v>
      </c>
      <c r="N269" s="194" t="s">
        <v>42</v>
      </c>
      <c r="O269" s="71"/>
      <c r="P269" s="195">
        <f>O269*H269</f>
        <v>0</v>
      </c>
      <c r="Q269" s="195">
        <v>0</v>
      </c>
      <c r="R269" s="195">
        <f>Q269*H269</f>
        <v>0</v>
      </c>
      <c r="S269" s="195">
        <v>0.36099999999999999</v>
      </c>
      <c r="T269" s="196">
        <f>S269*H269</f>
        <v>1.8049999999999999</v>
      </c>
      <c r="U269" s="34"/>
      <c r="V269" s="34"/>
      <c r="W269" s="34"/>
      <c r="X269" s="34"/>
      <c r="Y269" s="34"/>
      <c r="Z269" s="34"/>
      <c r="AA269" s="34"/>
      <c r="AB269" s="34"/>
      <c r="AC269" s="34"/>
      <c r="AD269" s="34"/>
      <c r="AE269" s="34"/>
      <c r="AR269" s="197" t="s">
        <v>148</v>
      </c>
      <c r="AT269" s="197" t="s">
        <v>150</v>
      </c>
      <c r="AU269" s="197" t="s">
        <v>87</v>
      </c>
      <c r="AY269" s="17" t="s">
        <v>149</v>
      </c>
      <c r="BE269" s="198">
        <f>IF(N269="základní",J269,0)</f>
        <v>0</v>
      </c>
      <c r="BF269" s="198">
        <f>IF(N269="snížená",J269,0)</f>
        <v>0</v>
      </c>
      <c r="BG269" s="198">
        <f>IF(N269="zákl. přenesená",J269,0)</f>
        <v>0</v>
      </c>
      <c r="BH269" s="198">
        <f>IF(N269="sníž. přenesená",J269,0)</f>
        <v>0</v>
      </c>
      <c r="BI269" s="198">
        <f>IF(N269="nulová",J269,0)</f>
        <v>0</v>
      </c>
      <c r="BJ269" s="17" t="s">
        <v>85</v>
      </c>
      <c r="BK269" s="198">
        <f>ROUND(I269*H269,2)</f>
        <v>0</v>
      </c>
      <c r="BL269" s="17" t="s">
        <v>148</v>
      </c>
      <c r="BM269" s="197" t="s">
        <v>1835</v>
      </c>
    </row>
    <row r="270" spans="1:65" s="2" customFormat="1" ht="21.75" customHeight="1">
      <c r="A270" s="34"/>
      <c r="B270" s="35"/>
      <c r="C270" s="185" t="s">
        <v>351</v>
      </c>
      <c r="D270" s="185" t="s">
        <v>150</v>
      </c>
      <c r="E270" s="186" t="s">
        <v>1482</v>
      </c>
      <c r="F270" s="187" t="s">
        <v>1483</v>
      </c>
      <c r="G270" s="188" t="s">
        <v>202</v>
      </c>
      <c r="H270" s="189">
        <v>52.9</v>
      </c>
      <c r="I270" s="190"/>
      <c r="J270" s="191">
        <f>ROUND(I270*H270,2)</f>
        <v>0</v>
      </c>
      <c r="K270" s="192"/>
      <c r="L270" s="39"/>
      <c r="M270" s="193" t="s">
        <v>1</v>
      </c>
      <c r="N270" s="194" t="s">
        <v>42</v>
      </c>
      <c r="O270" s="71"/>
      <c r="P270" s="195">
        <f>O270*H270</f>
        <v>0</v>
      </c>
      <c r="Q270" s="195">
        <v>2.283E-2</v>
      </c>
      <c r="R270" s="195">
        <f>Q270*H270</f>
        <v>1.2077069999999999</v>
      </c>
      <c r="S270" s="195">
        <v>0</v>
      </c>
      <c r="T270" s="196">
        <f>S270*H270</f>
        <v>0</v>
      </c>
      <c r="U270" s="34"/>
      <c r="V270" s="34"/>
      <c r="W270" s="34"/>
      <c r="X270" s="34"/>
      <c r="Y270" s="34"/>
      <c r="Z270" s="34"/>
      <c r="AA270" s="34"/>
      <c r="AB270" s="34"/>
      <c r="AC270" s="34"/>
      <c r="AD270" s="34"/>
      <c r="AE270" s="34"/>
      <c r="AR270" s="197" t="s">
        <v>148</v>
      </c>
      <c r="AT270" s="197" t="s">
        <v>150</v>
      </c>
      <c r="AU270" s="197" t="s">
        <v>87</v>
      </c>
      <c r="AY270" s="17" t="s">
        <v>149</v>
      </c>
      <c r="BE270" s="198">
        <f>IF(N270="základní",J270,0)</f>
        <v>0</v>
      </c>
      <c r="BF270" s="198">
        <f>IF(N270="snížená",J270,0)</f>
        <v>0</v>
      </c>
      <c r="BG270" s="198">
        <f>IF(N270="zákl. přenesená",J270,0)</f>
        <v>0</v>
      </c>
      <c r="BH270" s="198">
        <f>IF(N270="sníž. přenesená",J270,0)</f>
        <v>0</v>
      </c>
      <c r="BI270" s="198">
        <f>IF(N270="nulová",J270,0)</f>
        <v>0</v>
      </c>
      <c r="BJ270" s="17" t="s">
        <v>85</v>
      </c>
      <c r="BK270" s="198">
        <f>ROUND(I270*H270,2)</f>
        <v>0</v>
      </c>
      <c r="BL270" s="17" t="s">
        <v>148</v>
      </c>
      <c r="BM270" s="197" t="s">
        <v>1836</v>
      </c>
    </row>
    <row r="271" spans="1:65" s="13" customFormat="1" ht="11.25">
      <c r="B271" s="206"/>
      <c r="C271" s="207"/>
      <c r="D271" s="199" t="s">
        <v>175</v>
      </c>
      <c r="E271" s="208" t="s">
        <v>1</v>
      </c>
      <c r="F271" s="209" t="s">
        <v>1837</v>
      </c>
      <c r="G271" s="207"/>
      <c r="H271" s="210">
        <v>52.9</v>
      </c>
      <c r="I271" s="211"/>
      <c r="J271" s="207"/>
      <c r="K271" s="207"/>
      <c r="L271" s="212"/>
      <c r="M271" s="213"/>
      <c r="N271" s="214"/>
      <c r="O271" s="214"/>
      <c r="P271" s="214"/>
      <c r="Q271" s="214"/>
      <c r="R271" s="214"/>
      <c r="S271" s="214"/>
      <c r="T271" s="215"/>
      <c r="AT271" s="216" t="s">
        <v>175</v>
      </c>
      <c r="AU271" s="216" t="s">
        <v>87</v>
      </c>
      <c r="AV271" s="13" t="s">
        <v>87</v>
      </c>
      <c r="AW271" s="13" t="s">
        <v>34</v>
      </c>
      <c r="AX271" s="13" t="s">
        <v>85</v>
      </c>
      <c r="AY271" s="216" t="s">
        <v>149</v>
      </c>
    </row>
    <row r="272" spans="1:65" s="2" customFormat="1" ht="21.75" customHeight="1">
      <c r="A272" s="34"/>
      <c r="B272" s="35"/>
      <c r="C272" s="185" t="s">
        <v>355</v>
      </c>
      <c r="D272" s="185" t="s">
        <v>150</v>
      </c>
      <c r="E272" s="186" t="s">
        <v>1495</v>
      </c>
      <c r="F272" s="187" t="s">
        <v>1496</v>
      </c>
      <c r="G272" s="188" t="s">
        <v>225</v>
      </c>
      <c r="H272" s="189">
        <v>595.14</v>
      </c>
      <c r="I272" s="190"/>
      <c r="J272" s="191">
        <f>ROUND(I272*H272,2)</f>
        <v>0</v>
      </c>
      <c r="K272" s="192"/>
      <c r="L272" s="39"/>
      <c r="M272" s="193" t="s">
        <v>1</v>
      </c>
      <c r="N272" s="194" t="s">
        <v>42</v>
      </c>
      <c r="O272" s="71"/>
      <c r="P272" s="195">
        <f>O272*H272</f>
        <v>0</v>
      </c>
      <c r="Q272" s="195">
        <v>0</v>
      </c>
      <c r="R272" s="195">
        <f>Q272*H272</f>
        <v>0</v>
      </c>
      <c r="S272" s="195">
        <v>0.02</v>
      </c>
      <c r="T272" s="196">
        <f>S272*H272</f>
        <v>11.902799999999999</v>
      </c>
      <c r="U272" s="34"/>
      <c r="V272" s="34"/>
      <c r="W272" s="34"/>
      <c r="X272" s="34"/>
      <c r="Y272" s="34"/>
      <c r="Z272" s="34"/>
      <c r="AA272" s="34"/>
      <c r="AB272" s="34"/>
      <c r="AC272" s="34"/>
      <c r="AD272" s="34"/>
      <c r="AE272" s="34"/>
      <c r="AR272" s="197" t="s">
        <v>148</v>
      </c>
      <c r="AT272" s="197" t="s">
        <v>150</v>
      </c>
      <c r="AU272" s="197" t="s">
        <v>87</v>
      </c>
      <c r="AY272" s="17" t="s">
        <v>149</v>
      </c>
      <c r="BE272" s="198">
        <f>IF(N272="základní",J272,0)</f>
        <v>0</v>
      </c>
      <c r="BF272" s="198">
        <f>IF(N272="snížená",J272,0)</f>
        <v>0</v>
      </c>
      <c r="BG272" s="198">
        <f>IF(N272="zákl. přenesená",J272,0)</f>
        <v>0</v>
      </c>
      <c r="BH272" s="198">
        <f>IF(N272="sníž. přenesená",J272,0)</f>
        <v>0</v>
      </c>
      <c r="BI272" s="198">
        <f>IF(N272="nulová",J272,0)</f>
        <v>0</v>
      </c>
      <c r="BJ272" s="17" t="s">
        <v>85</v>
      </c>
      <c r="BK272" s="198">
        <f>ROUND(I272*H272,2)</f>
        <v>0</v>
      </c>
      <c r="BL272" s="17" t="s">
        <v>148</v>
      </c>
      <c r="BM272" s="197" t="s">
        <v>1838</v>
      </c>
    </row>
    <row r="273" spans="1:65" s="2" customFormat="1" ht="21.75" customHeight="1">
      <c r="A273" s="34"/>
      <c r="B273" s="35"/>
      <c r="C273" s="185" t="s">
        <v>362</v>
      </c>
      <c r="D273" s="185" t="s">
        <v>150</v>
      </c>
      <c r="E273" s="186" t="s">
        <v>1839</v>
      </c>
      <c r="F273" s="187" t="s">
        <v>1840</v>
      </c>
      <c r="G273" s="188" t="s">
        <v>225</v>
      </c>
      <c r="H273" s="189">
        <v>13.75</v>
      </c>
      <c r="I273" s="190"/>
      <c r="J273" s="191">
        <f>ROUND(I273*H273,2)</f>
        <v>0</v>
      </c>
      <c r="K273" s="192"/>
      <c r="L273" s="39"/>
      <c r="M273" s="193" t="s">
        <v>1</v>
      </c>
      <c r="N273" s="194" t="s">
        <v>42</v>
      </c>
      <c r="O273" s="71"/>
      <c r="P273" s="195">
        <f>O273*H273</f>
        <v>0</v>
      </c>
      <c r="Q273" s="195">
        <v>0</v>
      </c>
      <c r="R273" s="195">
        <f>Q273*H273</f>
        <v>0</v>
      </c>
      <c r="S273" s="195">
        <v>6.8000000000000005E-2</v>
      </c>
      <c r="T273" s="196">
        <f>S273*H273</f>
        <v>0.93500000000000005</v>
      </c>
      <c r="U273" s="34"/>
      <c r="V273" s="34"/>
      <c r="W273" s="34"/>
      <c r="X273" s="34"/>
      <c r="Y273" s="34"/>
      <c r="Z273" s="34"/>
      <c r="AA273" s="34"/>
      <c r="AB273" s="34"/>
      <c r="AC273" s="34"/>
      <c r="AD273" s="34"/>
      <c r="AE273" s="34"/>
      <c r="AR273" s="197" t="s">
        <v>148</v>
      </c>
      <c r="AT273" s="197" t="s">
        <v>150</v>
      </c>
      <c r="AU273" s="197" t="s">
        <v>87</v>
      </c>
      <c r="AY273" s="17" t="s">
        <v>149</v>
      </c>
      <c r="BE273" s="198">
        <f>IF(N273="základní",J273,0)</f>
        <v>0</v>
      </c>
      <c r="BF273" s="198">
        <f>IF(N273="snížená",J273,0)</f>
        <v>0</v>
      </c>
      <c r="BG273" s="198">
        <f>IF(N273="zákl. přenesená",J273,0)</f>
        <v>0</v>
      </c>
      <c r="BH273" s="198">
        <f>IF(N273="sníž. přenesená",J273,0)</f>
        <v>0</v>
      </c>
      <c r="BI273" s="198">
        <f>IF(N273="nulová",J273,0)</f>
        <v>0</v>
      </c>
      <c r="BJ273" s="17" t="s">
        <v>85</v>
      </c>
      <c r="BK273" s="198">
        <f>ROUND(I273*H273,2)</f>
        <v>0</v>
      </c>
      <c r="BL273" s="17" t="s">
        <v>148</v>
      </c>
      <c r="BM273" s="197" t="s">
        <v>1841</v>
      </c>
    </row>
    <row r="274" spans="1:65" s="13" customFormat="1" ht="11.25">
      <c r="B274" s="206"/>
      <c r="C274" s="207"/>
      <c r="D274" s="199" t="s">
        <v>175</v>
      </c>
      <c r="E274" s="208" t="s">
        <v>1</v>
      </c>
      <c r="F274" s="209" t="s">
        <v>1842</v>
      </c>
      <c r="G274" s="207"/>
      <c r="H274" s="210">
        <v>6.6</v>
      </c>
      <c r="I274" s="211"/>
      <c r="J274" s="207"/>
      <c r="K274" s="207"/>
      <c r="L274" s="212"/>
      <c r="M274" s="213"/>
      <c r="N274" s="214"/>
      <c r="O274" s="214"/>
      <c r="P274" s="214"/>
      <c r="Q274" s="214"/>
      <c r="R274" s="214"/>
      <c r="S274" s="214"/>
      <c r="T274" s="215"/>
      <c r="AT274" s="216" t="s">
        <v>175</v>
      </c>
      <c r="AU274" s="216" t="s">
        <v>87</v>
      </c>
      <c r="AV274" s="13" t="s">
        <v>87</v>
      </c>
      <c r="AW274" s="13" t="s">
        <v>34</v>
      </c>
      <c r="AX274" s="13" t="s">
        <v>77</v>
      </c>
      <c r="AY274" s="216" t="s">
        <v>149</v>
      </c>
    </row>
    <row r="275" spans="1:65" s="13" customFormat="1" ht="11.25">
      <c r="B275" s="206"/>
      <c r="C275" s="207"/>
      <c r="D275" s="199" t="s">
        <v>175</v>
      </c>
      <c r="E275" s="208" t="s">
        <v>1</v>
      </c>
      <c r="F275" s="209" t="s">
        <v>1729</v>
      </c>
      <c r="G275" s="207"/>
      <c r="H275" s="210">
        <v>7.15</v>
      </c>
      <c r="I275" s="211"/>
      <c r="J275" s="207"/>
      <c r="K275" s="207"/>
      <c r="L275" s="212"/>
      <c r="M275" s="213"/>
      <c r="N275" s="214"/>
      <c r="O275" s="214"/>
      <c r="P275" s="214"/>
      <c r="Q275" s="214"/>
      <c r="R275" s="214"/>
      <c r="S275" s="214"/>
      <c r="T275" s="215"/>
      <c r="AT275" s="216" t="s">
        <v>175</v>
      </c>
      <c r="AU275" s="216" t="s">
        <v>87</v>
      </c>
      <c r="AV275" s="13" t="s">
        <v>87</v>
      </c>
      <c r="AW275" s="13" t="s">
        <v>34</v>
      </c>
      <c r="AX275" s="13" t="s">
        <v>77</v>
      </c>
      <c r="AY275" s="216" t="s">
        <v>149</v>
      </c>
    </row>
    <row r="276" spans="1:65" s="14" customFormat="1" ht="11.25">
      <c r="B276" s="217"/>
      <c r="C276" s="218"/>
      <c r="D276" s="199" t="s">
        <v>175</v>
      </c>
      <c r="E276" s="219" t="s">
        <v>1</v>
      </c>
      <c r="F276" s="220" t="s">
        <v>221</v>
      </c>
      <c r="G276" s="218"/>
      <c r="H276" s="221">
        <v>13.75</v>
      </c>
      <c r="I276" s="222"/>
      <c r="J276" s="218"/>
      <c r="K276" s="218"/>
      <c r="L276" s="223"/>
      <c r="M276" s="224"/>
      <c r="N276" s="225"/>
      <c r="O276" s="225"/>
      <c r="P276" s="225"/>
      <c r="Q276" s="225"/>
      <c r="R276" s="225"/>
      <c r="S276" s="225"/>
      <c r="T276" s="226"/>
      <c r="AT276" s="227" t="s">
        <v>175</v>
      </c>
      <c r="AU276" s="227" t="s">
        <v>87</v>
      </c>
      <c r="AV276" s="14" t="s">
        <v>148</v>
      </c>
      <c r="AW276" s="14" t="s">
        <v>34</v>
      </c>
      <c r="AX276" s="14" t="s">
        <v>85</v>
      </c>
      <c r="AY276" s="227" t="s">
        <v>149</v>
      </c>
    </row>
    <row r="277" spans="1:65" s="2" customFormat="1" ht="21.75" customHeight="1">
      <c r="A277" s="34"/>
      <c r="B277" s="35"/>
      <c r="C277" s="185" t="s">
        <v>366</v>
      </c>
      <c r="D277" s="185" t="s">
        <v>150</v>
      </c>
      <c r="E277" s="186" t="s">
        <v>1843</v>
      </c>
      <c r="F277" s="187" t="s">
        <v>1844</v>
      </c>
      <c r="G277" s="188" t="s">
        <v>192</v>
      </c>
      <c r="H277" s="189">
        <v>1</v>
      </c>
      <c r="I277" s="190"/>
      <c r="J277" s="191">
        <f>ROUND(I277*H277,2)</f>
        <v>0</v>
      </c>
      <c r="K277" s="192"/>
      <c r="L277" s="39"/>
      <c r="M277" s="193" t="s">
        <v>1</v>
      </c>
      <c r="N277" s="194" t="s">
        <v>42</v>
      </c>
      <c r="O277" s="71"/>
      <c r="P277" s="195">
        <f>O277*H277</f>
        <v>0</v>
      </c>
      <c r="Q277" s="195">
        <v>0</v>
      </c>
      <c r="R277" s="195">
        <f>Q277*H277</f>
        <v>0</v>
      </c>
      <c r="S277" s="195">
        <v>6.8000000000000005E-2</v>
      </c>
      <c r="T277" s="196">
        <f>S277*H277</f>
        <v>6.8000000000000005E-2</v>
      </c>
      <c r="U277" s="34"/>
      <c r="V277" s="34"/>
      <c r="W277" s="34"/>
      <c r="X277" s="34"/>
      <c r="Y277" s="34"/>
      <c r="Z277" s="34"/>
      <c r="AA277" s="34"/>
      <c r="AB277" s="34"/>
      <c r="AC277" s="34"/>
      <c r="AD277" s="34"/>
      <c r="AE277" s="34"/>
      <c r="AR277" s="197" t="s">
        <v>148</v>
      </c>
      <c r="AT277" s="197" t="s">
        <v>150</v>
      </c>
      <c r="AU277" s="197" t="s">
        <v>87</v>
      </c>
      <c r="AY277" s="17" t="s">
        <v>149</v>
      </c>
      <c r="BE277" s="198">
        <f>IF(N277="základní",J277,0)</f>
        <v>0</v>
      </c>
      <c r="BF277" s="198">
        <f>IF(N277="snížená",J277,0)</f>
        <v>0</v>
      </c>
      <c r="BG277" s="198">
        <f>IF(N277="zákl. přenesená",J277,0)</f>
        <v>0</v>
      </c>
      <c r="BH277" s="198">
        <f>IF(N277="sníž. přenesená",J277,0)</f>
        <v>0</v>
      </c>
      <c r="BI277" s="198">
        <f>IF(N277="nulová",J277,0)</f>
        <v>0</v>
      </c>
      <c r="BJ277" s="17" t="s">
        <v>85</v>
      </c>
      <c r="BK277" s="198">
        <f>ROUND(I277*H277,2)</f>
        <v>0</v>
      </c>
      <c r="BL277" s="17" t="s">
        <v>148</v>
      </c>
      <c r="BM277" s="197" t="s">
        <v>1845</v>
      </c>
    </row>
    <row r="278" spans="1:65" s="2" customFormat="1" ht="21.75" customHeight="1">
      <c r="A278" s="34"/>
      <c r="B278" s="35"/>
      <c r="C278" s="185" t="s">
        <v>370</v>
      </c>
      <c r="D278" s="185" t="s">
        <v>150</v>
      </c>
      <c r="E278" s="186" t="s">
        <v>195</v>
      </c>
      <c r="F278" s="187" t="s">
        <v>1331</v>
      </c>
      <c r="G278" s="188" t="s">
        <v>172</v>
      </c>
      <c r="H278" s="189">
        <v>5</v>
      </c>
      <c r="I278" s="190"/>
      <c r="J278" s="191">
        <f>ROUND(I278*H278,2)</f>
        <v>0</v>
      </c>
      <c r="K278" s="192"/>
      <c r="L278" s="39"/>
      <c r="M278" s="193" t="s">
        <v>1</v>
      </c>
      <c r="N278" s="194" t="s">
        <v>42</v>
      </c>
      <c r="O278" s="71"/>
      <c r="P278" s="195">
        <f>O278*H278</f>
        <v>0</v>
      </c>
      <c r="Q278" s="195">
        <v>0</v>
      </c>
      <c r="R278" s="195">
        <f>Q278*H278</f>
        <v>0</v>
      </c>
      <c r="S278" s="195">
        <v>0</v>
      </c>
      <c r="T278" s="196">
        <f>S278*H278</f>
        <v>0</v>
      </c>
      <c r="U278" s="34"/>
      <c r="V278" s="34"/>
      <c r="W278" s="34"/>
      <c r="X278" s="34"/>
      <c r="Y278" s="34"/>
      <c r="Z278" s="34"/>
      <c r="AA278" s="34"/>
      <c r="AB278" s="34"/>
      <c r="AC278" s="34"/>
      <c r="AD278" s="34"/>
      <c r="AE278" s="34"/>
      <c r="AR278" s="197" t="s">
        <v>148</v>
      </c>
      <c r="AT278" s="197" t="s">
        <v>150</v>
      </c>
      <c r="AU278" s="197" t="s">
        <v>87</v>
      </c>
      <c r="AY278" s="17" t="s">
        <v>149</v>
      </c>
      <c r="BE278" s="198">
        <f>IF(N278="základní",J278,0)</f>
        <v>0</v>
      </c>
      <c r="BF278" s="198">
        <f>IF(N278="snížená",J278,0)</f>
        <v>0</v>
      </c>
      <c r="BG278" s="198">
        <f>IF(N278="zákl. přenesená",J278,0)</f>
        <v>0</v>
      </c>
      <c r="BH278" s="198">
        <f>IF(N278="sníž. přenesená",J278,0)</f>
        <v>0</v>
      </c>
      <c r="BI278" s="198">
        <f>IF(N278="nulová",J278,0)</f>
        <v>0</v>
      </c>
      <c r="BJ278" s="17" t="s">
        <v>85</v>
      </c>
      <c r="BK278" s="198">
        <f>ROUND(I278*H278,2)</f>
        <v>0</v>
      </c>
      <c r="BL278" s="17" t="s">
        <v>148</v>
      </c>
      <c r="BM278" s="197" t="s">
        <v>1846</v>
      </c>
    </row>
    <row r="279" spans="1:65" s="12" customFormat="1" ht="22.9" customHeight="1">
      <c r="B279" s="171"/>
      <c r="C279" s="172"/>
      <c r="D279" s="173" t="s">
        <v>76</v>
      </c>
      <c r="E279" s="204" t="s">
        <v>228</v>
      </c>
      <c r="F279" s="204" t="s">
        <v>229</v>
      </c>
      <c r="G279" s="172"/>
      <c r="H279" s="172"/>
      <c r="I279" s="175"/>
      <c r="J279" s="205">
        <f>BK279</f>
        <v>0</v>
      </c>
      <c r="K279" s="172"/>
      <c r="L279" s="177"/>
      <c r="M279" s="178"/>
      <c r="N279" s="179"/>
      <c r="O279" s="179"/>
      <c r="P279" s="180">
        <f>SUM(P280:P289)</f>
        <v>0</v>
      </c>
      <c r="Q279" s="179"/>
      <c r="R279" s="180">
        <f>SUM(R280:R289)</f>
        <v>0</v>
      </c>
      <c r="S279" s="179"/>
      <c r="T279" s="181">
        <f>SUM(T280:T289)</f>
        <v>0</v>
      </c>
      <c r="AR279" s="182" t="s">
        <v>85</v>
      </c>
      <c r="AT279" s="183" t="s">
        <v>76</v>
      </c>
      <c r="AU279" s="183" t="s">
        <v>85</v>
      </c>
      <c r="AY279" s="182" t="s">
        <v>149</v>
      </c>
      <c r="BK279" s="184">
        <f>SUM(BK280:BK289)</f>
        <v>0</v>
      </c>
    </row>
    <row r="280" spans="1:65" s="2" customFormat="1" ht="21.75" customHeight="1">
      <c r="A280" s="34"/>
      <c r="B280" s="35"/>
      <c r="C280" s="185" t="s">
        <v>375</v>
      </c>
      <c r="D280" s="185" t="s">
        <v>150</v>
      </c>
      <c r="E280" s="186" t="s">
        <v>1504</v>
      </c>
      <c r="F280" s="187" t="s">
        <v>1505</v>
      </c>
      <c r="G280" s="188" t="s">
        <v>233</v>
      </c>
      <c r="H280" s="189">
        <v>151.441</v>
      </c>
      <c r="I280" s="190"/>
      <c r="J280" s="191">
        <f>ROUND(I280*H280,2)</f>
        <v>0</v>
      </c>
      <c r="K280" s="192"/>
      <c r="L280" s="39"/>
      <c r="M280" s="193" t="s">
        <v>1</v>
      </c>
      <c r="N280" s="194" t="s">
        <v>42</v>
      </c>
      <c r="O280" s="71"/>
      <c r="P280" s="195">
        <f>O280*H280</f>
        <v>0</v>
      </c>
      <c r="Q280" s="195">
        <v>0</v>
      </c>
      <c r="R280" s="195">
        <f>Q280*H280</f>
        <v>0</v>
      </c>
      <c r="S280" s="195">
        <v>0</v>
      </c>
      <c r="T280" s="196">
        <f>S280*H280</f>
        <v>0</v>
      </c>
      <c r="U280" s="34"/>
      <c r="V280" s="34"/>
      <c r="W280" s="34"/>
      <c r="X280" s="34"/>
      <c r="Y280" s="34"/>
      <c r="Z280" s="34"/>
      <c r="AA280" s="34"/>
      <c r="AB280" s="34"/>
      <c r="AC280" s="34"/>
      <c r="AD280" s="34"/>
      <c r="AE280" s="34"/>
      <c r="AR280" s="197" t="s">
        <v>148</v>
      </c>
      <c r="AT280" s="197" t="s">
        <v>150</v>
      </c>
      <c r="AU280" s="197" t="s">
        <v>87</v>
      </c>
      <c r="AY280" s="17" t="s">
        <v>149</v>
      </c>
      <c r="BE280" s="198">
        <f>IF(N280="základní",J280,0)</f>
        <v>0</v>
      </c>
      <c r="BF280" s="198">
        <f>IF(N280="snížená",J280,0)</f>
        <v>0</v>
      </c>
      <c r="BG280" s="198">
        <f>IF(N280="zákl. přenesená",J280,0)</f>
        <v>0</v>
      </c>
      <c r="BH280" s="198">
        <f>IF(N280="sníž. přenesená",J280,0)</f>
        <v>0</v>
      </c>
      <c r="BI280" s="198">
        <f>IF(N280="nulová",J280,0)</f>
        <v>0</v>
      </c>
      <c r="BJ280" s="17" t="s">
        <v>85</v>
      </c>
      <c r="BK280" s="198">
        <f>ROUND(I280*H280,2)</f>
        <v>0</v>
      </c>
      <c r="BL280" s="17" t="s">
        <v>148</v>
      </c>
      <c r="BM280" s="197" t="s">
        <v>1847</v>
      </c>
    </row>
    <row r="281" spans="1:65" s="2" customFormat="1" ht="21.75" customHeight="1">
      <c r="A281" s="34"/>
      <c r="B281" s="35"/>
      <c r="C281" s="185" t="s">
        <v>382</v>
      </c>
      <c r="D281" s="185" t="s">
        <v>150</v>
      </c>
      <c r="E281" s="186" t="s">
        <v>236</v>
      </c>
      <c r="F281" s="187" t="s">
        <v>237</v>
      </c>
      <c r="G281" s="188" t="s">
        <v>233</v>
      </c>
      <c r="H281" s="189">
        <v>151.441</v>
      </c>
      <c r="I281" s="190"/>
      <c r="J281" s="191">
        <f>ROUND(I281*H281,2)</f>
        <v>0</v>
      </c>
      <c r="K281" s="192"/>
      <c r="L281" s="39"/>
      <c r="M281" s="193" t="s">
        <v>1</v>
      </c>
      <c r="N281" s="194" t="s">
        <v>42</v>
      </c>
      <c r="O281" s="71"/>
      <c r="P281" s="195">
        <f>O281*H281</f>
        <v>0</v>
      </c>
      <c r="Q281" s="195">
        <v>0</v>
      </c>
      <c r="R281" s="195">
        <f>Q281*H281</f>
        <v>0</v>
      </c>
      <c r="S281" s="195">
        <v>0</v>
      </c>
      <c r="T281" s="196">
        <f>S281*H281</f>
        <v>0</v>
      </c>
      <c r="U281" s="34"/>
      <c r="V281" s="34"/>
      <c r="W281" s="34"/>
      <c r="X281" s="34"/>
      <c r="Y281" s="34"/>
      <c r="Z281" s="34"/>
      <c r="AA281" s="34"/>
      <c r="AB281" s="34"/>
      <c r="AC281" s="34"/>
      <c r="AD281" s="34"/>
      <c r="AE281" s="34"/>
      <c r="AR281" s="197" t="s">
        <v>148</v>
      </c>
      <c r="AT281" s="197" t="s">
        <v>150</v>
      </c>
      <c r="AU281" s="197" t="s">
        <v>87</v>
      </c>
      <c r="AY281" s="17" t="s">
        <v>149</v>
      </c>
      <c r="BE281" s="198">
        <f>IF(N281="základní",J281,0)</f>
        <v>0</v>
      </c>
      <c r="BF281" s="198">
        <f>IF(N281="snížená",J281,0)</f>
        <v>0</v>
      </c>
      <c r="BG281" s="198">
        <f>IF(N281="zákl. přenesená",J281,0)</f>
        <v>0</v>
      </c>
      <c r="BH281" s="198">
        <f>IF(N281="sníž. přenesená",J281,0)</f>
        <v>0</v>
      </c>
      <c r="BI281" s="198">
        <f>IF(N281="nulová",J281,0)</f>
        <v>0</v>
      </c>
      <c r="BJ281" s="17" t="s">
        <v>85</v>
      </c>
      <c r="BK281" s="198">
        <f>ROUND(I281*H281,2)</f>
        <v>0</v>
      </c>
      <c r="BL281" s="17" t="s">
        <v>148</v>
      </c>
      <c r="BM281" s="197" t="s">
        <v>1848</v>
      </c>
    </row>
    <row r="282" spans="1:65" s="2" customFormat="1" ht="21.75" customHeight="1">
      <c r="A282" s="34"/>
      <c r="B282" s="35"/>
      <c r="C282" s="185" t="s">
        <v>386</v>
      </c>
      <c r="D282" s="185" t="s">
        <v>150</v>
      </c>
      <c r="E282" s="186" t="s">
        <v>239</v>
      </c>
      <c r="F282" s="187" t="s">
        <v>240</v>
      </c>
      <c r="G282" s="188" t="s">
        <v>233</v>
      </c>
      <c r="H282" s="189">
        <v>2877.3789999999999</v>
      </c>
      <c r="I282" s="190"/>
      <c r="J282" s="191">
        <f>ROUND(I282*H282,2)</f>
        <v>0</v>
      </c>
      <c r="K282" s="192"/>
      <c r="L282" s="39"/>
      <c r="M282" s="193" t="s">
        <v>1</v>
      </c>
      <c r="N282" s="194" t="s">
        <v>42</v>
      </c>
      <c r="O282" s="71"/>
      <c r="P282" s="195">
        <f>O282*H282</f>
        <v>0</v>
      </c>
      <c r="Q282" s="195">
        <v>0</v>
      </c>
      <c r="R282" s="195">
        <f>Q282*H282</f>
        <v>0</v>
      </c>
      <c r="S282" s="195">
        <v>0</v>
      </c>
      <c r="T282" s="196">
        <f>S282*H282</f>
        <v>0</v>
      </c>
      <c r="U282" s="34"/>
      <c r="V282" s="34"/>
      <c r="W282" s="34"/>
      <c r="X282" s="34"/>
      <c r="Y282" s="34"/>
      <c r="Z282" s="34"/>
      <c r="AA282" s="34"/>
      <c r="AB282" s="34"/>
      <c r="AC282" s="34"/>
      <c r="AD282" s="34"/>
      <c r="AE282" s="34"/>
      <c r="AR282" s="197" t="s">
        <v>148</v>
      </c>
      <c r="AT282" s="197" t="s">
        <v>150</v>
      </c>
      <c r="AU282" s="197" t="s">
        <v>87</v>
      </c>
      <c r="AY282" s="17" t="s">
        <v>149</v>
      </c>
      <c r="BE282" s="198">
        <f>IF(N282="základní",J282,0)</f>
        <v>0</v>
      </c>
      <c r="BF282" s="198">
        <f>IF(N282="snížená",J282,0)</f>
        <v>0</v>
      </c>
      <c r="BG282" s="198">
        <f>IF(N282="zákl. přenesená",J282,0)</f>
        <v>0</v>
      </c>
      <c r="BH282" s="198">
        <f>IF(N282="sníž. přenesená",J282,0)</f>
        <v>0</v>
      </c>
      <c r="BI282" s="198">
        <f>IF(N282="nulová",J282,0)</f>
        <v>0</v>
      </c>
      <c r="BJ282" s="17" t="s">
        <v>85</v>
      </c>
      <c r="BK282" s="198">
        <f>ROUND(I282*H282,2)</f>
        <v>0</v>
      </c>
      <c r="BL282" s="17" t="s">
        <v>148</v>
      </c>
      <c r="BM282" s="197" t="s">
        <v>1849</v>
      </c>
    </row>
    <row r="283" spans="1:65" s="13" customFormat="1" ht="11.25">
      <c r="B283" s="206"/>
      <c r="C283" s="207"/>
      <c r="D283" s="199" t="s">
        <v>175</v>
      </c>
      <c r="E283" s="207"/>
      <c r="F283" s="209" t="s">
        <v>1850</v>
      </c>
      <c r="G283" s="207"/>
      <c r="H283" s="210">
        <v>2877.3789999999999</v>
      </c>
      <c r="I283" s="211"/>
      <c r="J283" s="207"/>
      <c r="K283" s="207"/>
      <c r="L283" s="212"/>
      <c r="M283" s="213"/>
      <c r="N283" s="214"/>
      <c r="O283" s="214"/>
      <c r="P283" s="214"/>
      <c r="Q283" s="214"/>
      <c r="R283" s="214"/>
      <c r="S283" s="214"/>
      <c r="T283" s="215"/>
      <c r="AT283" s="216" t="s">
        <v>175</v>
      </c>
      <c r="AU283" s="216" t="s">
        <v>87</v>
      </c>
      <c r="AV283" s="13" t="s">
        <v>87</v>
      </c>
      <c r="AW283" s="13" t="s">
        <v>4</v>
      </c>
      <c r="AX283" s="13" t="s">
        <v>85</v>
      </c>
      <c r="AY283" s="216" t="s">
        <v>149</v>
      </c>
    </row>
    <row r="284" spans="1:65" s="2" customFormat="1" ht="21.75" customHeight="1">
      <c r="A284" s="34"/>
      <c r="B284" s="35"/>
      <c r="C284" s="185" t="s">
        <v>391</v>
      </c>
      <c r="D284" s="185" t="s">
        <v>150</v>
      </c>
      <c r="E284" s="186" t="s">
        <v>789</v>
      </c>
      <c r="F284" s="187" t="s">
        <v>790</v>
      </c>
      <c r="G284" s="188" t="s">
        <v>233</v>
      </c>
      <c r="H284" s="189">
        <v>11.903</v>
      </c>
      <c r="I284" s="190"/>
      <c r="J284" s="191">
        <f>ROUND(I284*H284,2)</f>
        <v>0</v>
      </c>
      <c r="K284" s="192"/>
      <c r="L284" s="39"/>
      <c r="M284" s="193" t="s">
        <v>1</v>
      </c>
      <c r="N284" s="194" t="s">
        <v>42</v>
      </c>
      <c r="O284" s="71"/>
      <c r="P284" s="195">
        <f>O284*H284</f>
        <v>0</v>
      </c>
      <c r="Q284" s="195">
        <v>0</v>
      </c>
      <c r="R284" s="195">
        <f>Q284*H284</f>
        <v>0</v>
      </c>
      <c r="S284" s="195">
        <v>0</v>
      </c>
      <c r="T284" s="196">
        <f>S284*H284</f>
        <v>0</v>
      </c>
      <c r="U284" s="34"/>
      <c r="V284" s="34"/>
      <c r="W284" s="34"/>
      <c r="X284" s="34"/>
      <c r="Y284" s="34"/>
      <c r="Z284" s="34"/>
      <c r="AA284" s="34"/>
      <c r="AB284" s="34"/>
      <c r="AC284" s="34"/>
      <c r="AD284" s="34"/>
      <c r="AE284" s="34"/>
      <c r="AR284" s="197" t="s">
        <v>148</v>
      </c>
      <c r="AT284" s="197" t="s">
        <v>150</v>
      </c>
      <c r="AU284" s="197" t="s">
        <v>87</v>
      </c>
      <c r="AY284" s="17" t="s">
        <v>149</v>
      </c>
      <c r="BE284" s="198">
        <f>IF(N284="základní",J284,0)</f>
        <v>0</v>
      </c>
      <c r="BF284" s="198">
        <f>IF(N284="snížená",J284,0)</f>
        <v>0</v>
      </c>
      <c r="BG284" s="198">
        <f>IF(N284="zákl. přenesená",J284,0)</f>
        <v>0</v>
      </c>
      <c r="BH284" s="198">
        <f>IF(N284="sníž. přenesená",J284,0)</f>
        <v>0</v>
      </c>
      <c r="BI284" s="198">
        <f>IF(N284="nulová",J284,0)</f>
        <v>0</v>
      </c>
      <c r="BJ284" s="17" t="s">
        <v>85</v>
      </c>
      <c r="BK284" s="198">
        <f>ROUND(I284*H284,2)</f>
        <v>0</v>
      </c>
      <c r="BL284" s="17" t="s">
        <v>148</v>
      </c>
      <c r="BM284" s="197" t="s">
        <v>1851</v>
      </c>
    </row>
    <row r="285" spans="1:65" s="2" customFormat="1" ht="44.25" customHeight="1">
      <c r="A285" s="34"/>
      <c r="B285" s="35"/>
      <c r="C285" s="185" t="s">
        <v>398</v>
      </c>
      <c r="D285" s="185" t="s">
        <v>150</v>
      </c>
      <c r="E285" s="186" t="s">
        <v>1852</v>
      </c>
      <c r="F285" s="187" t="s">
        <v>1853</v>
      </c>
      <c r="G285" s="188" t="s">
        <v>233</v>
      </c>
      <c r="H285" s="189">
        <v>61.524999999999999</v>
      </c>
      <c r="I285" s="190"/>
      <c r="J285" s="191">
        <f>ROUND(I285*H285,2)</f>
        <v>0</v>
      </c>
      <c r="K285" s="192"/>
      <c r="L285" s="39"/>
      <c r="M285" s="193" t="s">
        <v>1</v>
      </c>
      <c r="N285" s="194" t="s">
        <v>42</v>
      </c>
      <c r="O285" s="71"/>
      <c r="P285" s="195">
        <f>O285*H285</f>
        <v>0</v>
      </c>
      <c r="Q285" s="195">
        <v>0</v>
      </c>
      <c r="R285" s="195">
        <f>Q285*H285</f>
        <v>0</v>
      </c>
      <c r="S285" s="195">
        <v>0</v>
      </c>
      <c r="T285" s="196">
        <f>S285*H285</f>
        <v>0</v>
      </c>
      <c r="U285" s="34"/>
      <c r="V285" s="34"/>
      <c r="W285" s="34"/>
      <c r="X285" s="34"/>
      <c r="Y285" s="34"/>
      <c r="Z285" s="34"/>
      <c r="AA285" s="34"/>
      <c r="AB285" s="34"/>
      <c r="AC285" s="34"/>
      <c r="AD285" s="34"/>
      <c r="AE285" s="34"/>
      <c r="AR285" s="197" t="s">
        <v>148</v>
      </c>
      <c r="AT285" s="197" t="s">
        <v>150</v>
      </c>
      <c r="AU285" s="197" t="s">
        <v>87</v>
      </c>
      <c r="AY285" s="17" t="s">
        <v>149</v>
      </c>
      <c r="BE285" s="198">
        <f>IF(N285="základní",J285,0)</f>
        <v>0</v>
      </c>
      <c r="BF285" s="198">
        <f>IF(N285="snížená",J285,0)</f>
        <v>0</v>
      </c>
      <c r="BG285" s="198">
        <f>IF(N285="zákl. přenesená",J285,0)</f>
        <v>0</v>
      </c>
      <c r="BH285" s="198">
        <f>IF(N285="sníž. přenesená",J285,0)</f>
        <v>0</v>
      </c>
      <c r="BI285" s="198">
        <f>IF(N285="nulová",J285,0)</f>
        <v>0</v>
      </c>
      <c r="BJ285" s="17" t="s">
        <v>85</v>
      </c>
      <c r="BK285" s="198">
        <f>ROUND(I285*H285,2)</f>
        <v>0</v>
      </c>
      <c r="BL285" s="17" t="s">
        <v>148</v>
      </c>
      <c r="BM285" s="197" t="s">
        <v>1854</v>
      </c>
    </row>
    <row r="286" spans="1:65" s="13" customFormat="1" ht="11.25">
      <c r="B286" s="206"/>
      <c r="C286" s="207"/>
      <c r="D286" s="199" t="s">
        <v>175</v>
      </c>
      <c r="E286" s="208" t="s">
        <v>1</v>
      </c>
      <c r="F286" s="209" t="s">
        <v>1855</v>
      </c>
      <c r="G286" s="207"/>
      <c r="H286" s="210">
        <v>61.524999999999999</v>
      </c>
      <c r="I286" s="211"/>
      <c r="J286" s="207"/>
      <c r="K286" s="207"/>
      <c r="L286" s="212"/>
      <c r="M286" s="213"/>
      <c r="N286" s="214"/>
      <c r="O286" s="214"/>
      <c r="P286" s="214"/>
      <c r="Q286" s="214"/>
      <c r="R286" s="214"/>
      <c r="S286" s="214"/>
      <c r="T286" s="215"/>
      <c r="AT286" s="216" t="s">
        <v>175</v>
      </c>
      <c r="AU286" s="216" t="s">
        <v>87</v>
      </c>
      <c r="AV286" s="13" t="s">
        <v>87</v>
      </c>
      <c r="AW286" s="13" t="s">
        <v>34</v>
      </c>
      <c r="AX286" s="13" t="s">
        <v>85</v>
      </c>
      <c r="AY286" s="216" t="s">
        <v>149</v>
      </c>
    </row>
    <row r="287" spans="1:65" s="2" customFormat="1" ht="21.75" customHeight="1">
      <c r="A287" s="34"/>
      <c r="B287" s="35"/>
      <c r="C287" s="185" t="s">
        <v>403</v>
      </c>
      <c r="D287" s="185" t="s">
        <v>150</v>
      </c>
      <c r="E287" s="186" t="s">
        <v>1167</v>
      </c>
      <c r="F287" s="187" t="s">
        <v>1514</v>
      </c>
      <c r="G287" s="188" t="s">
        <v>233</v>
      </c>
      <c r="H287" s="189">
        <v>66.385000000000005</v>
      </c>
      <c r="I287" s="190"/>
      <c r="J287" s="191">
        <f>ROUND(I287*H287,2)</f>
        <v>0</v>
      </c>
      <c r="K287" s="192"/>
      <c r="L287" s="39"/>
      <c r="M287" s="193" t="s">
        <v>1</v>
      </c>
      <c r="N287" s="194" t="s">
        <v>42</v>
      </c>
      <c r="O287" s="71"/>
      <c r="P287" s="195">
        <f>O287*H287</f>
        <v>0</v>
      </c>
      <c r="Q287" s="195">
        <v>0</v>
      </c>
      <c r="R287" s="195">
        <f>Q287*H287</f>
        <v>0</v>
      </c>
      <c r="S287" s="195">
        <v>0</v>
      </c>
      <c r="T287" s="196">
        <f>S287*H287</f>
        <v>0</v>
      </c>
      <c r="U287" s="34"/>
      <c r="V287" s="34"/>
      <c r="W287" s="34"/>
      <c r="X287" s="34"/>
      <c r="Y287" s="34"/>
      <c r="Z287" s="34"/>
      <c r="AA287" s="34"/>
      <c r="AB287" s="34"/>
      <c r="AC287" s="34"/>
      <c r="AD287" s="34"/>
      <c r="AE287" s="34"/>
      <c r="AR287" s="197" t="s">
        <v>148</v>
      </c>
      <c r="AT287" s="197" t="s">
        <v>150</v>
      </c>
      <c r="AU287" s="197" t="s">
        <v>87</v>
      </c>
      <c r="AY287" s="17" t="s">
        <v>149</v>
      </c>
      <c r="BE287" s="198">
        <f>IF(N287="základní",J287,0)</f>
        <v>0</v>
      </c>
      <c r="BF287" s="198">
        <f>IF(N287="snížená",J287,0)</f>
        <v>0</v>
      </c>
      <c r="BG287" s="198">
        <f>IF(N287="zákl. přenesená",J287,0)</f>
        <v>0</v>
      </c>
      <c r="BH287" s="198">
        <f>IF(N287="sníž. přenesená",J287,0)</f>
        <v>0</v>
      </c>
      <c r="BI287" s="198">
        <f>IF(N287="nulová",J287,0)</f>
        <v>0</v>
      </c>
      <c r="BJ287" s="17" t="s">
        <v>85</v>
      </c>
      <c r="BK287" s="198">
        <f>ROUND(I287*H287,2)</f>
        <v>0</v>
      </c>
      <c r="BL287" s="17" t="s">
        <v>148</v>
      </c>
      <c r="BM287" s="197" t="s">
        <v>1856</v>
      </c>
    </row>
    <row r="288" spans="1:65" s="2" customFormat="1" ht="33" customHeight="1">
      <c r="A288" s="34"/>
      <c r="B288" s="35"/>
      <c r="C288" s="185" t="s">
        <v>407</v>
      </c>
      <c r="D288" s="185" t="s">
        <v>150</v>
      </c>
      <c r="E288" s="186" t="s">
        <v>1376</v>
      </c>
      <c r="F288" s="187" t="s">
        <v>1377</v>
      </c>
      <c r="G288" s="188" t="s">
        <v>233</v>
      </c>
      <c r="H288" s="189">
        <v>11.628</v>
      </c>
      <c r="I288" s="190"/>
      <c r="J288" s="191">
        <f>ROUND(I288*H288,2)</f>
        <v>0</v>
      </c>
      <c r="K288" s="192"/>
      <c r="L288" s="39"/>
      <c r="M288" s="193" t="s">
        <v>1</v>
      </c>
      <c r="N288" s="194" t="s">
        <v>42</v>
      </c>
      <c r="O288" s="71"/>
      <c r="P288" s="195">
        <f>O288*H288</f>
        <v>0</v>
      </c>
      <c r="Q288" s="195">
        <v>0</v>
      </c>
      <c r="R288" s="195">
        <f>Q288*H288</f>
        <v>0</v>
      </c>
      <c r="S288" s="195">
        <v>0</v>
      </c>
      <c r="T288" s="196">
        <f>S288*H288</f>
        <v>0</v>
      </c>
      <c r="U288" s="34"/>
      <c r="V288" s="34"/>
      <c r="W288" s="34"/>
      <c r="X288" s="34"/>
      <c r="Y288" s="34"/>
      <c r="Z288" s="34"/>
      <c r="AA288" s="34"/>
      <c r="AB288" s="34"/>
      <c r="AC288" s="34"/>
      <c r="AD288" s="34"/>
      <c r="AE288" s="34"/>
      <c r="AR288" s="197" t="s">
        <v>148</v>
      </c>
      <c r="AT288" s="197" t="s">
        <v>150</v>
      </c>
      <c r="AU288" s="197" t="s">
        <v>87</v>
      </c>
      <c r="AY288" s="17" t="s">
        <v>149</v>
      </c>
      <c r="BE288" s="198">
        <f>IF(N288="základní",J288,0)</f>
        <v>0</v>
      </c>
      <c r="BF288" s="198">
        <f>IF(N288="snížená",J288,0)</f>
        <v>0</v>
      </c>
      <c r="BG288" s="198">
        <f>IF(N288="zákl. přenesená",J288,0)</f>
        <v>0</v>
      </c>
      <c r="BH288" s="198">
        <f>IF(N288="sníž. přenesená",J288,0)</f>
        <v>0</v>
      </c>
      <c r="BI288" s="198">
        <f>IF(N288="nulová",J288,0)</f>
        <v>0</v>
      </c>
      <c r="BJ288" s="17" t="s">
        <v>85</v>
      </c>
      <c r="BK288" s="198">
        <f>ROUND(I288*H288,2)</f>
        <v>0</v>
      </c>
      <c r="BL288" s="17" t="s">
        <v>148</v>
      </c>
      <c r="BM288" s="197" t="s">
        <v>1857</v>
      </c>
    </row>
    <row r="289" spans="1:65" s="13" customFormat="1" ht="11.25">
      <c r="B289" s="206"/>
      <c r="C289" s="207"/>
      <c r="D289" s="199" t="s">
        <v>175</v>
      </c>
      <c r="E289" s="208" t="s">
        <v>1</v>
      </c>
      <c r="F289" s="209" t="s">
        <v>1858</v>
      </c>
      <c r="G289" s="207"/>
      <c r="H289" s="210">
        <v>11.628</v>
      </c>
      <c r="I289" s="211"/>
      <c r="J289" s="207"/>
      <c r="K289" s="207"/>
      <c r="L289" s="212"/>
      <c r="M289" s="213"/>
      <c r="N289" s="214"/>
      <c r="O289" s="214"/>
      <c r="P289" s="214"/>
      <c r="Q289" s="214"/>
      <c r="R289" s="214"/>
      <c r="S289" s="214"/>
      <c r="T289" s="215"/>
      <c r="AT289" s="216" t="s">
        <v>175</v>
      </c>
      <c r="AU289" s="216" t="s">
        <v>87</v>
      </c>
      <c r="AV289" s="13" t="s">
        <v>87</v>
      </c>
      <c r="AW289" s="13" t="s">
        <v>34</v>
      </c>
      <c r="AX289" s="13" t="s">
        <v>85</v>
      </c>
      <c r="AY289" s="216" t="s">
        <v>149</v>
      </c>
    </row>
    <row r="290" spans="1:65" s="12" customFormat="1" ht="22.9" customHeight="1">
      <c r="B290" s="171"/>
      <c r="C290" s="172"/>
      <c r="D290" s="173" t="s">
        <v>76</v>
      </c>
      <c r="E290" s="204" t="s">
        <v>268</v>
      </c>
      <c r="F290" s="204" t="s">
        <v>269</v>
      </c>
      <c r="G290" s="172"/>
      <c r="H290" s="172"/>
      <c r="I290" s="175"/>
      <c r="J290" s="205">
        <f>BK290</f>
        <v>0</v>
      </c>
      <c r="K290" s="172"/>
      <c r="L290" s="177"/>
      <c r="M290" s="178"/>
      <c r="N290" s="179"/>
      <c r="O290" s="179"/>
      <c r="P290" s="180">
        <f>P291</f>
        <v>0</v>
      </c>
      <c r="Q290" s="179"/>
      <c r="R290" s="180">
        <f>R291</f>
        <v>0</v>
      </c>
      <c r="S290" s="179"/>
      <c r="T290" s="181">
        <f>T291</f>
        <v>0</v>
      </c>
      <c r="AR290" s="182" t="s">
        <v>85</v>
      </c>
      <c r="AT290" s="183" t="s">
        <v>76</v>
      </c>
      <c r="AU290" s="183" t="s">
        <v>85</v>
      </c>
      <c r="AY290" s="182" t="s">
        <v>149</v>
      </c>
      <c r="BK290" s="184">
        <f>BK291</f>
        <v>0</v>
      </c>
    </row>
    <row r="291" spans="1:65" s="2" customFormat="1" ht="16.5" customHeight="1">
      <c r="A291" s="34"/>
      <c r="B291" s="35"/>
      <c r="C291" s="185" t="s">
        <v>412</v>
      </c>
      <c r="D291" s="185" t="s">
        <v>150</v>
      </c>
      <c r="E291" s="186" t="s">
        <v>1518</v>
      </c>
      <c r="F291" s="187" t="s">
        <v>1519</v>
      </c>
      <c r="G291" s="188" t="s">
        <v>233</v>
      </c>
      <c r="H291" s="189">
        <v>153.279</v>
      </c>
      <c r="I291" s="190"/>
      <c r="J291" s="191">
        <f>ROUND(I291*H291,2)</f>
        <v>0</v>
      </c>
      <c r="K291" s="192"/>
      <c r="L291" s="39"/>
      <c r="M291" s="193" t="s">
        <v>1</v>
      </c>
      <c r="N291" s="194" t="s">
        <v>42</v>
      </c>
      <c r="O291" s="71"/>
      <c r="P291" s="195">
        <f>O291*H291</f>
        <v>0</v>
      </c>
      <c r="Q291" s="195">
        <v>0</v>
      </c>
      <c r="R291" s="195">
        <f>Q291*H291</f>
        <v>0</v>
      </c>
      <c r="S291" s="195">
        <v>0</v>
      </c>
      <c r="T291" s="196">
        <f>S291*H291</f>
        <v>0</v>
      </c>
      <c r="U291" s="34"/>
      <c r="V291" s="34"/>
      <c r="W291" s="34"/>
      <c r="X291" s="34"/>
      <c r="Y291" s="34"/>
      <c r="Z291" s="34"/>
      <c r="AA291" s="34"/>
      <c r="AB291" s="34"/>
      <c r="AC291" s="34"/>
      <c r="AD291" s="34"/>
      <c r="AE291" s="34"/>
      <c r="AR291" s="197" t="s">
        <v>148</v>
      </c>
      <c r="AT291" s="197" t="s">
        <v>150</v>
      </c>
      <c r="AU291" s="197" t="s">
        <v>87</v>
      </c>
      <c r="AY291" s="17" t="s">
        <v>149</v>
      </c>
      <c r="BE291" s="198">
        <f>IF(N291="základní",J291,0)</f>
        <v>0</v>
      </c>
      <c r="BF291" s="198">
        <f>IF(N291="snížená",J291,0)</f>
        <v>0</v>
      </c>
      <c r="BG291" s="198">
        <f>IF(N291="zákl. přenesená",J291,0)</f>
        <v>0</v>
      </c>
      <c r="BH291" s="198">
        <f>IF(N291="sníž. přenesená",J291,0)</f>
        <v>0</v>
      </c>
      <c r="BI291" s="198">
        <f>IF(N291="nulová",J291,0)</f>
        <v>0</v>
      </c>
      <c r="BJ291" s="17" t="s">
        <v>85</v>
      </c>
      <c r="BK291" s="198">
        <f>ROUND(I291*H291,2)</f>
        <v>0</v>
      </c>
      <c r="BL291" s="17" t="s">
        <v>148</v>
      </c>
      <c r="BM291" s="197" t="s">
        <v>1859</v>
      </c>
    </row>
    <row r="292" spans="1:65" s="12" customFormat="1" ht="22.9" customHeight="1">
      <c r="B292" s="171"/>
      <c r="C292" s="172"/>
      <c r="D292" s="173" t="s">
        <v>76</v>
      </c>
      <c r="E292" s="204" t="s">
        <v>1380</v>
      </c>
      <c r="F292" s="204" t="s">
        <v>1381</v>
      </c>
      <c r="G292" s="172"/>
      <c r="H292" s="172"/>
      <c r="I292" s="175"/>
      <c r="J292" s="205">
        <f>BK292</f>
        <v>0</v>
      </c>
      <c r="K292" s="172"/>
      <c r="L292" s="177"/>
      <c r="M292" s="178"/>
      <c r="N292" s="179"/>
      <c r="O292" s="179"/>
      <c r="P292" s="180">
        <f>SUM(P293:P308)</f>
        <v>0</v>
      </c>
      <c r="Q292" s="179"/>
      <c r="R292" s="180">
        <f>SUM(R293:R308)</f>
        <v>1.1469203600000002</v>
      </c>
      <c r="S292" s="179"/>
      <c r="T292" s="181">
        <f>SUM(T293:T308)</f>
        <v>0</v>
      </c>
      <c r="AR292" s="182" t="s">
        <v>87</v>
      </c>
      <c r="AT292" s="183" t="s">
        <v>76</v>
      </c>
      <c r="AU292" s="183" t="s">
        <v>85</v>
      </c>
      <c r="AY292" s="182" t="s">
        <v>149</v>
      </c>
      <c r="BK292" s="184">
        <f>SUM(BK293:BK308)</f>
        <v>0</v>
      </c>
    </row>
    <row r="293" spans="1:65" s="2" customFormat="1" ht="21.75" customHeight="1">
      <c r="A293" s="34"/>
      <c r="B293" s="35"/>
      <c r="C293" s="185" t="s">
        <v>417</v>
      </c>
      <c r="D293" s="185" t="s">
        <v>150</v>
      </c>
      <c r="E293" s="186" t="s">
        <v>1530</v>
      </c>
      <c r="F293" s="187" t="s">
        <v>1531</v>
      </c>
      <c r="G293" s="188" t="s">
        <v>225</v>
      </c>
      <c r="H293" s="189">
        <v>158.06</v>
      </c>
      <c r="I293" s="190"/>
      <c r="J293" s="191">
        <f>ROUND(I293*H293,2)</f>
        <v>0</v>
      </c>
      <c r="K293" s="192"/>
      <c r="L293" s="39"/>
      <c r="M293" s="193" t="s">
        <v>1</v>
      </c>
      <c r="N293" s="194" t="s">
        <v>42</v>
      </c>
      <c r="O293" s="71"/>
      <c r="P293" s="195">
        <f>O293*H293</f>
        <v>0</v>
      </c>
      <c r="Q293" s="195">
        <v>0</v>
      </c>
      <c r="R293" s="195">
        <f>Q293*H293</f>
        <v>0</v>
      </c>
      <c r="S293" s="195">
        <v>0</v>
      </c>
      <c r="T293" s="196">
        <f>S293*H293</f>
        <v>0</v>
      </c>
      <c r="U293" s="34"/>
      <c r="V293" s="34"/>
      <c r="W293" s="34"/>
      <c r="X293" s="34"/>
      <c r="Y293" s="34"/>
      <c r="Z293" s="34"/>
      <c r="AA293" s="34"/>
      <c r="AB293" s="34"/>
      <c r="AC293" s="34"/>
      <c r="AD293" s="34"/>
      <c r="AE293" s="34"/>
      <c r="AR293" s="197" t="s">
        <v>243</v>
      </c>
      <c r="AT293" s="197" t="s">
        <v>150</v>
      </c>
      <c r="AU293" s="197" t="s">
        <v>87</v>
      </c>
      <c r="AY293" s="17" t="s">
        <v>149</v>
      </c>
      <c r="BE293" s="198">
        <f>IF(N293="základní",J293,0)</f>
        <v>0</v>
      </c>
      <c r="BF293" s="198">
        <f>IF(N293="snížená",J293,0)</f>
        <v>0</v>
      </c>
      <c r="BG293" s="198">
        <f>IF(N293="zákl. přenesená",J293,0)</f>
        <v>0</v>
      </c>
      <c r="BH293" s="198">
        <f>IF(N293="sníž. přenesená",J293,0)</f>
        <v>0</v>
      </c>
      <c r="BI293" s="198">
        <f>IF(N293="nulová",J293,0)</f>
        <v>0</v>
      </c>
      <c r="BJ293" s="17" t="s">
        <v>85</v>
      </c>
      <c r="BK293" s="198">
        <f>ROUND(I293*H293,2)</f>
        <v>0</v>
      </c>
      <c r="BL293" s="17" t="s">
        <v>243</v>
      </c>
      <c r="BM293" s="197" t="s">
        <v>1860</v>
      </c>
    </row>
    <row r="294" spans="1:65" s="2" customFormat="1" ht="16.5" customHeight="1">
      <c r="A294" s="34"/>
      <c r="B294" s="35"/>
      <c r="C294" s="228" t="s">
        <v>422</v>
      </c>
      <c r="D294" s="228" t="s">
        <v>156</v>
      </c>
      <c r="E294" s="229" t="s">
        <v>1533</v>
      </c>
      <c r="F294" s="230" t="s">
        <v>1534</v>
      </c>
      <c r="G294" s="231" t="s">
        <v>233</v>
      </c>
      <c r="H294" s="232">
        <v>5.5E-2</v>
      </c>
      <c r="I294" s="233"/>
      <c r="J294" s="234">
        <f>ROUND(I294*H294,2)</f>
        <v>0</v>
      </c>
      <c r="K294" s="235"/>
      <c r="L294" s="236"/>
      <c r="M294" s="237" t="s">
        <v>1</v>
      </c>
      <c r="N294" s="238" t="s">
        <v>42</v>
      </c>
      <c r="O294" s="71"/>
      <c r="P294" s="195">
        <f>O294*H294</f>
        <v>0</v>
      </c>
      <c r="Q294" s="195">
        <v>1</v>
      </c>
      <c r="R294" s="195">
        <f>Q294*H294</f>
        <v>5.5E-2</v>
      </c>
      <c r="S294" s="195">
        <v>0</v>
      </c>
      <c r="T294" s="196">
        <f>S294*H294</f>
        <v>0</v>
      </c>
      <c r="U294" s="34"/>
      <c r="V294" s="34"/>
      <c r="W294" s="34"/>
      <c r="X294" s="34"/>
      <c r="Y294" s="34"/>
      <c r="Z294" s="34"/>
      <c r="AA294" s="34"/>
      <c r="AB294" s="34"/>
      <c r="AC294" s="34"/>
      <c r="AD294" s="34"/>
      <c r="AE294" s="34"/>
      <c r="AR294" s="197" t="s">
        <v>285</v>
      </c>
      <c r="AT294" s="197" t="s">
        <v>156</v>
      </c>
      <c r="AU294" s="197" t="s">
        <v>87</v>
      </c>
      <c r="AY294" s="17" t="s">
        <v>149</v>
      </c>
      <c r="BE294" s="198">
        <f>IF(N294="základní",J294,0)</f>
        <v>0</v>
      </c>
      <c r="BF294" s="198">
        <f>IF(N294="snížená",J294,0)</f>
        <v>0</v>
      </c>
      <c r="BG294" s="198">
        <f>IF(N294="zákl. přenesená",J294,0)</f>
        <v>0</v>
      </c>
      <c r="BH294" s="198">
        <f>IF(N294="sníž. přenesená",J294,0)</f>
        <v>0</v>
      </c>
      <c r="BI294" s="198">
        <f>IF(N294="nulová",J294,0)</f>
        <v>0</v>
      </c>
      <c r="BJ294" s="17" t="s">
        <v>85</v>
      </c>
      <c r="BK294" s="198">
        <f>ROUND(I294*H294,2)</f>
        <v>0</v>
      </c>
      <c r="BL294" s="17" t="s">
        <v>243</v>
      </c>
      <c r="BM294" s="197" t="s">
        <v>1861</v>
      </c>
    </row>
    <row r="295" spans="1:65" s="13" customFormat="1" ht="11.25">
      <c r="B295" s="206"/>
      <c r="C295" s="207"/>
      <c r="D295" s="199" t="s">
        <v>175</v>
      </c>
      <c r="E295" s="208" t="s">
        <v>1</v>
      </c>
      <c r="F295" s="209" t="s">
        <v>1862</v>
      </c>
      <c r="G295" s="207"/>
      <c r="H295" s="210">
        <v>5.5E-2</v>
      </c>
      <c r="I295" s="211"/>
      <c r="J295" s="207"/>
      <c r="K295" s="207"/>
      <c r="L295" s="212"/>
      <c r="M295" s="213"/>
      <c r="N295" s="214"/>
      <c r="O295" s="214"/>
      <c r="P295" s="214"/>
      <c r="Q295" s="214"/>
      <c r="R295" s="214"/>
      <c r="S295" s="214"/>
      <c r="T295" s="215"/>
      <c r="AT295" s="216" t="s">
        <v>175</v>
      </c>
      <c r="AU295" s="216" t="s">
        <v>87</v>
      </c>
      <c r="AV295" s="13" t="s">
        <v>87</v>
      </c>
      <c r="AW295" s="13" t="s">
        <v>34</v>
      </c>
      <c r="AX295" s="13" t="s">
        <v>85</v>
      </c>
      <c r="AY295" s="216" t="s">
        <v>149</v>
      </c>
    </row>
    <row r="296" spans="1:65" s="2" customFormat="1" ht="21.75" customHeight="1">
      <c r="A296" s="34"/>
      <c r="B296" s="35"/>
      <c r="C296" s="185" t="s">
        <v>426</v>
      </c>
      <c r="D296" s="185" t="s">
        <v>150</v>
      </c>
      <c r="E296" s="186" t="s">
        <v>1538</v>
      </c>
      <c r="F296" s="187" t="s">
        <v>1539</v>
      </c>
      <c r="G296" s="188" t="s">
        <v>225</v>
      </c>
      <c r="H296" s="189">
        <v>22.98</v>
      </c>
      <c r="I296" s="190"/>
      <c r="J296" s="191">
        <f>ROUND(I296*H296,2)</f>
        <v>0</v>
      </c>
      <c r="K296" s="192"/>
      <c r="L296" s="39"/>
      <c r="M296" s="193" t="s">
        <v>1</v>
      </c>
      <c r="N296" s="194" t="s">
        <v>42</v>
      </c>
      <c r="O296" s="71"/>
      <c r="P296" s="195">
        <f>O296*H296</f>
        <v>0</v>
      </c>
      <c r="Q296" s="195">
        <v>0</v>
      </c>
      <c r="R296" s="195">
        <f>Q296*H296</f>
        <v>0</v>
      </c>
      <c r="S296" s="195">
        <v>0</v>
      </c>
      <c r="T296" s="196">
        <f>S296*H296</f>
        <v>0</v>
      </c>
      <c r="U296" s="34"/>
      <c r="V296" s="34"/>
      <c r="W296" s="34"/>
      <c r="X296" s="34"/>
      <c r="Y296" s="34"/>
      <c r="Z296" s="34"/>
      <c r="AA296" s="34"/>
      <c r="AB296" s="34"/>
      <c r="AC296" s="34"/>
      <c r="AD296" s="34"/>
      <c r="AE296" s="34"/>
      <c r="AR296" s="197" t="s">
        <v>243</v>
      </c>
      <c r="AT296" s="197" t="s">
        <v>150</v>
      </c>
      <c r="AU296" s="197" t="s">
        <v>87</v>
      </c>
      <c r="AY296" s="17" t="s">
        <v>149</v>
      </c>
      <c r="BE296" s="198">
        <f>IF(N296="základní",J296,0)</f>
        <v>0</v>
      </c>
      <c r="BF296" s="198">
        <f>IF(N296="snížená",J296,0)</f>
        <v>0</v>
      </c>
      <c r="BG296" s="198">
        <f>IF(N296="zákl. přenesená",J296,0)</f>
        <v>0</v>
      </c>
      <c r="BH296" s="198">
        <f>IF(N296="sníž. přenesená",J296,0)</f>
        <v>0</v>
      </c>
      <c r="BI296" s="198">
        <f>IF(N296="nulová",J296,0)</f>
        <v>0</v>
      </c>
      <c r="BJ296" s="17" t="s">
        <v>85</v>
      </c>
      <c r="BK296" s="198">
        <f>ROUND(I296*H296,2)</f>
        <v>0</v>
      </c>
      <c r="BL296" s="17" t="s">
        <v>243</v>
      </c>
      <c r="BM296" s="197" t="s">
        <v>1863</v>
      </c>
    </row>
    <row r="297" spans="1:65" s="13" customFormat="1" ht="11.25">
      <c r="B297" s="206"/>
      <c r="C297" s="207"/>
      <c r="D297" s="199" t="s">
        <v>175</v>
      </c>
      <c r="E297" s="208" t="s">
        <v>1</v>
      </c>
      <c r="F297" s="209" t="s">
        <v>1864</v>
      </c>
      <c r="G297" s="207"/>
      <c r="H297" s="210">
        <v>22.98</v>
      </c>
      <c r="I297" s="211"/>
      <c r="J297" s="207"/>
      <c r="K297" s="207"/>
      <c r="L297" s="212"/>
      <c r="M297" s="213"/>
      <c r="N297" s="214"/>
      <c r="O297" s="214"/>
      <c r="P297" s="214"/>
      <c r="Q297" s="214"/>
      <c r="R297" s="214"/>
      <c r="S297" s="214"/>
      <c r="T297" s="215"/>
      <c r="AT297" s="216" t="s">
        <v>175</v>
      </c>
      <c r="AU297" s="216" t="s">
        <v>87</v>
      </c>
      <c r="AV297" s="13" t="s">
        <v>87</v>
      </c>
      <c r="AW297" s="13" t="s">
        <v>34</v>
      </c>
      <c r="AX297" s="13" t="s">
        <v>85</v>
      </c>
      <c r="AY297" s="216" t="s">
        <v>149</v>
      </c>
    </row>
    <row r="298" spans="1:65" s="2" customFormat="1" ht="16.5" customHeight="1">
      <c r="A298" s="34"/>
      <c r="B298" s="35"/>
      <c r="C298" s="228" t="s">
        <v>431</v>
      </c>
      <c r="D298" s="228" t="s">
        <v>156</v>
      </c>
      <c r="E298" s="229" t="s">
        <v>1533</v>
      </c>
      <c r="F298" s="230" t="s">
        <v>1534</v>
      </c>
      <c r="G298" s="231" t="s">
        <v>233</v>
      </c>
      <c r="H298" s="232">
        <v>8.0000000000000002E-3</v>
      </c>
      <c r="I298" s="233"/>
      <c r="J298" s="234">
        <f>ROUND(I298*H298,2)</f>
        <v>0</v>
      </c>
      <c r="K298" s="235"/>
      <c r="L298" s="236"/>
      <c r="M298" s="237" t="s">
        <v>1</v>
      </c>
      <c r="N298" s="238" t="s">
        <v>42</v>
      </c>
      <c r="O298" s="71"/>
      <c r="P298" s="195">
        <f>O298*H298</f>
        <v>0</v>
      </c>
      <c r="Q298" s="195">
        <v>1</v>
      </c>
      <c r="R298" s="195">
        <f>Q298*H298</f>
        <v>8.0000000000000002E-3</v>
      </c>
      <c r="S298" s="195">
        <v>0</v>
      </c>
      <c r="T298" s="196">
        <f>S298*H298</f>
        <v>0</v>
      </c>
      <c r="U298" s="34"/>
      <c r="V298" s="34"/>
      <c r="W298" s="34"/>
      <c r="X298" s="34"/>
      <c r="Y298" s="34"/>
      <c r="Z298" s="34"/>
      <c r="AA298" s="34"/>
      <c r="AB298" s="34"/>
      <c r="AC298" s="34"/>
      <c r="AD298" s="34"/>
      <c r="AE298" s="34"/>
      <c r="AR298" s="197" t="s">
        <v>285</v>
      </c>
      <c r="AT298" s="197" t="s">
        <v>156</v>
      </c>
      <c r="AU298" s="197" t="s">
        <v>87</v>
      </c>
      <c r="AY298" s="17" t="s">
        <v>149</v>
      </c>
      <c r="BE298" s="198">
        <f>IF(N298="základní",J298,0)</f>
        <v>0</v>
      </c>
      <c r="BF298" s="198">
        <f>IF(N298="snížená",J298,0)</f>
        <v>0</v>
      </c>
      <c r="BG298" s="198">
        <f>IF(N298="zákl. přenesená",J298,0)</f>
        <v>0</v>
      </c>
      <c r="BH298" s="198">
        <f>IF(N298="sníž. přenesená",J298,0)</f>
        <v>0</v>
      </c>
      <c r="BI298" s="198">
        <f>IF(N298="nulová",J298,0)</f>
        <v>0</v>
      </c>
      <c r="BJ298" s="17" t="s">
        <v>85</v>
      </c>
      <c r="BK298" s="198">
        <f>ROUND(I298*H298,2)</f>
        <v>0</v>
      </c>
      <c r="BL298" s="17" t="s">
        <v>243</v>
      </c>
      <c r="BM298" s="197" t="s">
        <v>1865</v>
      </c>
    </row>
    <row r="299" spans="1:65" s="13" customFormat="1" ht="11.25">
      <c r="B299" s="206"/>
      <c r="C299" s="207"/>
      <c r="D299" s="199" t="s">
        <v>175</v>
      </c>
      <c r="E299" s="208" t="s">
        <v>1</v>
      </c>
      <c r="F299" s="209" t="s">
        <v>1866</v>
      </c>
      <c r="G299" s="207"/>
      <c r="H299" s="210">
        <v>8.0000000000000002E-3</v>
      </c>
      <c r="I299" s="211"/>
      <c r="J299" s="207"/>
      <c r="K299" s="207"/>
      <c r="L299" s="212"/>
      <c r="M299" s="213"/>
      <c r="N299" s="214"/>
      <c r="O299" s="214"/>
      <c r="P299" s="214"/>
      <c r="Q299" s="214"/>
      <c r="R299" s="214"/>
      <c r="S299" s="214"/>
      <c r="T299" s="215"/>
      <c r="AT299" s="216" t="s">
        <v>175</v>
      </c>
      <c r="AU299" s="216" t="s">
        <v>87</v>
      </c>
      <c r="AV299" s="13" t="s">
        <v>87</v>
      </c>
      <c r="AW299" s="13" t="s">
        <v>34</v>
      </c>
      <c r="AX299" s="13" t="s">
        <v>85</v>
      </c>
      <c r="AY299" s="216" t="s">
        <v>149</v>
      </c>
    </row>
    <row r="300" spans="1:65" s="2" customFormat="1" ht="21.75" customHeight="1">
      <c r="A300" s="34"/>
      <c r="B300" s="35"/>
      <c r="C300" s="185" t="s">
        <v>435</v>
      </c>
      <c r="D300" s="185" t="s">
        <v>150</v>
      </c>
      <c r="E300" s="186" t="s">
        <v>1544</v>
      </c>
      <c r="F300" s="187" t="s">
        <v>1545</v>
      </c>
      <c r="G300" s="188" t="s">
        <v>225</v>
      </c>
      <c r="H300" s="189">
        <v>158.06</v>
      </c>
      <c r="I300" s="190"/>
      <c r="J300" s="191">
        <f>ROUND(I300*H300,2)</f>
        <v>0</v>
      </c>
      <c r="K300" s="192"/>
      <c r="L300" s="39"/>
      <c r="M300" s="193" t="s">
        <v>1</v>
      </c>
      <c r="N300" s="194" t="s">
        <v>42</v>
      </c>
      <c r="O300" s="71"/>
      <c r="P300" s="195">
        <f>O300*H300</f>
        <v>0</v>
      </c>
      <c r="Q300" s="195">
        <v>4.0000000000000002E-4</v>
      </c>
      <c r="R300" s="195">
        <f>Q300*H300</f>
        <v>6.3224000000000002E-2</v>
      </c>
      <c r="S300" s="195">
        <v>0</v>
      </c>
      <c r="T300" s="196">
        <f>S300*H300</f>
        <v>0</v>
      </c>
      <c r="U300" s="34"/>
      <c r="V300" s="34"/>
      <c r="W300" s="34"/>
      <c r="X300" s="34"/>
      <c r="Y300" s="34"/>
      <c r="Z300" s="34"/>
      <c r="AA300" s="34"/>
      <c r="AB300" s="34"/>
      <c r="AC300" s="34"/>
      <c r="AD300" s="34"/>
      <c r="AE300" s="34"/>
      <c r="AR300" s="197" t="s">
        <v>243</v>
      </c>
      <c r="AT300" s="197" t="s">
        <v>150</v>
      </c>
      <c r="AU300" s="197" t="s">
        <v>87</v>
      </c>
      <c r="AY300" s="17" t="s">
        <v>149</v>
      </c>
      <c r="BE300" s="198">
        <f>IF(N300="základní",J300,0)</f>
        <v>0</v>
      </c>
      <c r="BF300" s="198">
        <f>IF(N300="snížená",J300,0)</f>
        <v>0</v>
      </c>
      <c r="BG300" s="198">
        <f>IF(N300="zákl. přenesená",J300,0)</f>
        <v>0</v>
      </c>
      <c r="BH300" s="198">
        <f>IF(N300="sníž. přenesená",J300,0)</f>
        <v>0</v>
      </c>
      <c r="BI300" s="198">
        <f>IF(N300="nulová",J300,0)</f>
        <v>0</v>
      </c>
      <c r="BJ300" s="17" t="s">
        <v>85</v>
      </c>
      <c r="BK300" s="198">
        <f>ROUND(I300*H300,2)</f>
        <v>0</v>
      </c>
      <c r="BL300" s="17" t="s">
        <v>243</v>
      </c>
      <c r="BM300" s="197" t="s">
        <v>1867</v>
      </c>
    </row>
    <row r="301" spans="1:65" s="2" customFormat="1" ht="21.75" customHeight="1">
      <c r="A301" s="34"/>
      <c r="B301" s="35"/>
      <c r="C301" s="228" t="s">
        <v>440</v>
      </c>
      <c r="D301" s="228" t="s">
        <v>156</v>
      </c>
      <c r="E301" s="229" t="s">
        <v>1547</v>
      </c>
      <c r="F301" s="230" t="s">
        <v>1548</v>
      </c>
      <c r="G301" s="231" t="s">
        <v>225</v>
      </c>
      <c r="H301" s="232">
        <v>227.60599999999999</v>
      </c>
      <c r="I301" s="233"/>
      <c r="J301" s="234">
        <f>ROUND(I301*H301,2)</f>
        <v>0</v>
      </c>
      <c r="K301" s="235"/>
      <c r="L301" s="236"/>
      <c r="M301" s="237" t="s">
        <v>1</v>
      </c>
      <c r="N301" s="238" t="s">
        <v>42</v>
      </c>
      <c r="O301" s="71"/>
      <c r="P301" s="195">
        <f>O301*H301</f>
        <v>0</v>
      </c>
      <c r="Q301" s="195">
        <v>3.8800000000000002E-3</v>
      </c>
      <c r="R301" s="195">
        <f>Q301*H301</f>
        <v>0.88311128000000005</v>
      </c>
      <c r="S301" s="195">
        <v>0</v>
      </c>
      <c r="T301" s="196">
        <f>S301*H301</f>
        <v>0</v>
      </c>
      <c r="U301" s="34"/>
      <c r="V301" s="34"/>
      <c r="W301" s="34"/>
      <c r="X301" s="34"/>
      <c r="Y301" s="34"/>
      <c r="Z301" s="34"/>
      <c r="AA301" s="34"/>
      <c r="AB301" s="34"/>
      <c r="AC301" s="34"/>
      <c r="AD301" s="34"/>
      <c r="AE301" s="34"/>
      <c r="AR301" s="197" t="s">
        <v>285</v>
      </c>
      <c r="AT301" s="197" t="s">
        <v>156</v>
      </c>
      <c r="AU301" s="197" t="s">
        <v>87</v>
      </c>
      <c r="AY301" s="17" t="s">
        <v>149</v>
      </c>
      <c r="BE301" s="198">
        <f>IF(N301="základní",J301,0)</f>
        <v>0</v>
      </c>
      <c r="BF301" s="198">
        <f>IF(N301="snížená",J301,0)</f>
        <v>0</v>
      </c>
      <c r="BG301" s="198">
        <f>IF(N301="zákl. přenesená",J301,0)</f>
        <v>0</v>
      </c>
      <c r="BH301" s="198">
        <f>IF(N301="sníž. přenesená",J301,0)</f>
        <v>0</v>
      </c>
      <c r="BI301" s="198">
        <f>IF(N301="nulová",J301,0)</f>
        <v>0</v>
      </c>
      <c r="BJ301" s="17" t="s">
        <v>85</v>
      </c>
      <c r="BK301" s="198">
        <f>ROUND(I301*H301,2)</f>
        <v>0</v>
      </c>
      <c r="BL301" s="17" t="s">
        <v>243</v>
      </c>
      <c r="BM301" s="197" t="s">
        <v>1868</v>
      </c>
    </row>
    <row r="302" spans="1:65" s="13" customFormat="1" ht="11.25">
      <c r="B302" s="206"/>
      <c r="C302" s="207"/>
      <c r="D302" s="199" t="s">
        <v>175</v>
      </c>
      <c r="E302" s="208" t="s">
        <v>1</v>
      </c>
      <c r="F302" s="209" t="s">
        <v>1869</v>
      </c>
      <c r="G302" s="207"/>
      <c r="H302" s="210">
        <v>189.672</v>
      </c>
      <c r="I302" s="211"/>
      <c r="J302" s="207"/>
      <c r="K302" s="207"/>
      <c r="L302" s="212"/>
      <c r="M302" s="213"/>
      <c r="N302" s="214"/>
      <c r="O302" s="214"/>
      <c r="P302" s="214"/>
      <c r="Q302" s="214"/>
      <c r="R302" s="214"/>
      <c r="S302" s="214"/>
      <c r="T302" s="215"/>
      <c r="AT302" s="216" t="s">
        <v>175</v>
      </c>
      <c r="AU302" s="216" t="s">
        <v>87</v>
      </c>
      <c r="AV302" s="13" t="s">
        <v>87</v>
      </c>
      <c r="AW302" s="13" t="s">
        <v>34</v>
      </c>
      <c r="AX302" s="13" t="s">
        <v>85</v>
      </c>
      <c r="AY302" s="216" t="s">
        <v>149</v>
      </c>
    </row>
    <row r="303" spans="1:65" s="13" customFormat="1" ht="11.25">
      <c r="B303" s="206"/>
      <c r="C303" s="207"/>
      <c r="D303" s="199" t="s">
        <v>175</v>
      </c>
      <c r="E303" s="207"/>
      <c r="F303" s="209" t="s">
        <v>1870</v>
      </c>
      <c r="G303" s="207"/>
      <c r="H303" s="210">
        <v>227.60599999999999</v>
      </c>
      <c r="I303" s="211"/>
      <c r="J303" s="207"/>
      <c r="K303" s="207"/>
      <c r="L303" s="212"/>
      <c r="M303" s="213"/>
      <c r="N303" s="214"/>
      <c r="O303" s="214"/>
      <c r="P303" s="214"/>
      <c r="Q303" s="214"/>
      <c r="R303" s="214"/>
      <c r="S303" s="214"/>
      <c r="T303" s="215"/>
      <c r="AT303" s="216" t="s">
        <v>175</v>
      </c>
      <c r="AU303" s="216" t="s">
        <v>87</v>
      </c>
      <c r="AV303" s="13" t="s">
        <v>87</v>
      </c>
      <c r="AW303" s="13" t="s">
        <v>4</v>
      </c>
      <c r="AX303" s="13" t="s">
        <v>85</v>
      </c>
      <c r="AY303" s="216" t="s">
        <v>149</v>
      </c>
    </row>
    <row r="304" spans="1:65" s="2" customFormat="1" ht="21.75" customHeight="1">
      <c r="A304" s="34"/>
      <c r="B304" s="35"/>
      <c r="C304" s="185" t="s">
        <v>444</v>
      </c>
      <c r="D304" s="185" t="s">
        <v>150</v>
      </c>
      <c r="E304" s="186" t="s">
        <v>1551</v>
      </c>
      <c r="F304" s="187" t="s">
        <v>1552</v>
      </c>
      <c r="G304" s="188" t="s">
        <v>225</v>
      </c>
      <c r="H304" s="189">
        <v>22.98</v>
      </c>
      <c r="I304" s="190"/>
      <c r="J304" s="191">
        <f>ROUND(I304*H304,2)</f>
        <v>0</v>
      </c>
      <c r="K304" s="192"/>
      <c r="L304" s="39"/>
      <c r="M304" s="193" t="s">
        <v>1</v>
      </c>
      <c r="N304" s="194" t="s">
        <v>42</v>
      </c>
      <c r="O304" s="71"/>
      <c r="P304" s="195">
        <f>O304*H304</f>
        <v>0</v>
      </c>
      <c r="Q304" s="195">
        <v>4.0000000000000002E-4</v>
      </c>
      <c r="R304" s="195">
        <f>Q304*H304</f>
        <v>9.1920000000000005E-3</v>
      </c>
      <c r="S304" s="195">
        <v>0</v>
      </c>
      <c r="T304" s="196">
        <f>S304*H304</f>
        <v>0</v>
      </c>
      <c r="U304" s="34"/>
      <c r="V304" s="34"/>
      <c r="W304" s="34"/>
      <c r="X304" s="34"/>
      <c r="Y304" s="34"/>
      <c r="Z304" s="34"/>
      <c r="AA304" s="34"/>
      <c r="AB304" s="34"/>
      <c r="AC304" s="34"/>
      <c r="AD304" s="34"/>
      <c r="AE304" s="34"/>
      <c r="AR304" s="197" t="s">
        <v>243</v>
      </c>
      <c r="AT304" s="197" t="s">
        <v>150</v>
      </c>
      <c r="AU304" s="197" t="s">
        <v>87</v>
      </c>
      <c r="AY304" s="17" t="s">
        <v>149</v>
      </c>
      <c r="BE304" s="198">
        <f>IF(N304="základní",J304,0)</f>
        <v>0</v>
      </c>
      <c r="BF304" s="198">
        <f>IF(N304="snížená",J304,0)</f>
        <v>0</v>
      </c>
      <c r="BG304" s="198">
        <f>IF(N304="zákl. přenesená",J304,0)</f>
        <v>0</v>
      </c>
      <c r="BH304" s="198">
        <f>IF(N304="sníž. přenesená",J304,0)</f>
        <v>0</v>
      </c>
      <c r="BI304" s="198">
        <f>IF(N304="nulová",J304,0)</f>
        <v>0</v>
      </c>
      <c r="BJ304" s="17" t="s">
        <v>85</v>
      </c>
      <c r="BK304" s="198">
        <f>ROUND(I304*H304,2)</f>
        <v>0</v>
      </c>
      <c r="BL304" s="17" t="s">
        <v>243</v>
      </c>
      <c r="BM304" s="197" t="s">
        <v>1871</v>
      </c>
    </row>
    <row r="305" spans="1:65" s="2" customFormat="1" ht="21.75" customHeight="1">
      <c r="A305" s="34"/>
      <c r="B305" s="35"/>
      <c r="C305" s="228" t="s">
        <v>448</v>
      </c>
      <c r="D305" s="228" t="s">
        <v>156</v>
      </c>
      <c r="E305" s="229" t="s">
        <v>1547</v>
      </c>
      <c r="F305" s="230" t="s">
        <v>1548</v>
      </c>
      <c r="G305" s="231" t="s">
        <v>225</v>
      </c>
      <c r="H305" s="232">
        <v>33.091000000000001</v>
      </c>
      <c r="I305" s="233"/>
      <c r="J305" s="234">
        <f>ROUND(I305*H305,2)</f>
        <v>0</v>
      </c>
      <c r="K305" s="235"/>
      <c r="L305" s="236"/>
      <c r="M305" s="237" t="s">
        <v>1</v>
      </c>
      <c r="N305" s="238" t="s">
        <v>42</v>
      </c>
      <c r="O305" s="71"/>
      <c r="P305" s="195">
        <f>O305*H305</f>
        <v>0</v>
      </c>
      <c r="Q305" s="195">
        <v>3.8800000000000002E-3</v>
      </c>
      <c r="R305" s="195">
        <f>Q305*H305</f>
        <v>0.12839308000000002</v>
      </c>
      <c r="S305" s="195">
        <v>0</v>
      </c>
      <c r="T305" s="196">
        <f>S305*H305</f>
        <v>0</v>
      </c>
      <c r="U305" s="34"/>
      <c r="V305" s="34"/>
      <c r="W305" s="34"/>
      <c r="X305" s="34"/>
      <c r="Y305" s="34"/>
      <c r="Z305" s="34"/>
      <c r="AA305" s="34"/>
      <c r="AB305" s="34"/>
      <c r="AC305" s="34"/>
      <c r="AD305" s="34"/>
      <c r="AE305" s="34"/>
      <c r="AR305" s="197" t="s">
        <v>285</v>
      </c>
      <c r="AT305" s="197" t="s">
        <v>156</v>
      </c>
      <c r="AU305" s="197" t="s">
        <v>87</v>
      </c>
      <c r="AY305" s="17" t="s">
        <v>149</v>
      </c>
      <c r="BE305" s="198">
        <f>IF(N305="základní",J305,0)</f>
        <v>0</v>
      </c>
      <c r="BF305" s="198">
        <f>IF(N305="snížená",J305,0)</f>
        <v>0</v>
      </c>
      <c r="BG305" s="198">
        <f>IF(N305="zákl. přenesená",J305,0)</f>
        <v>0</v>
      </c>
      <c r="BH305" s="198">
        <f>IF(N305="sníž. přenesená",J305,0)</f>
        <v>0</v>
      </c>
      <c r="BI305" s="198">
        <f>IF(N305="nulová",J305,0)</f>
        <v>0</v>
      </c>
      <c r="BJ305" s="17" t="s">
        <v>85</v>
      </c>
      <c r="BK305" s="198">
        <f>ROUND(I305*H305,2)</f>
        <v>0</v>
      </c>
      <c r="BL305" s="17" t="s">
        <v>243</v>
      </c>
      <c r="BM305" s="197" t="s">
        <v>1872</v>
      </c>
    </row>
    <row r="306" spans="1:65" s="13" customFormat="1" ht="11.25">
      <c r="B306" s="206"/>
      <c r="C306" s="207"/>
      <c r="D306" s="199" t="s">
        <v>175</v>
      </c>
      <c r="E306" s="208" t="s">
        <v>1</v>
      </c>
      <c r="F306" s="209" t="s">
        <v>1873</v>
      </c>
      <c r="G306" s="207"/>
      <c r="H306" s="210">
        <v>27.576000000000001</v>
      </c>
      <c r="I306" s="211"/>
      <c r="J306" s="207"/>
      <c r="K306" s="207"/>
      <c r="L306" s="212"/>
      <c r="M306" s="213"/>
      <c r="N306" s="214"/>
      <c r="O306" s="214"/>
      <c r="P306" s="214"/>
      <c r="Q306" s="214"/>
      <c r="R306" s="214"/>
      <c r="S306" s="214"/>
      <c r="T306" s="215"/>
      <c r="AT306" s="216" t="s">
        <v>175</v>
      </c>
      <c r="AU306" s="216" t="s">
        <v>87</v>
      </c>
      <c r="AV306" s="13" t="s">
        <v>87</v>
      </c>
      <c r="AW306" s="13" t="s">
        <v>34</v>
      </c>
      <c r="AX306" s="13" t="s">
        <v>85</v>
      </c>
      <c r="AY306" s="216" t="s">
        <v>149</v>
      </c>
    </row>
    <row r="307" spans="1:65" s="13" customFormat="1" ht="11.25">
      <c r="B307" s="206"/>
      <c r="C307" s="207"/>
      <c r="D307" s="199" t="s">
        <v>175</v>
      </c>
      <c r="E307" s="207"/>
      <c r="F307" s="209" t="s">
        <v>1874</v>
      </c>
      <c r="G307" s="207"/>
      <c r="H307" s="210">
        <v>33.091000000000001</v>
      </c>
      <c r="I307" s="211"/>
      <c r="J307" s="207"/>
      <c r="K307" s="207"/>
      <c r="L307" s="212"/>
      <c r="M307" s="213"/>
      <c r="N307" s="214"/>
      <c r="O307" s="214"/>
      <c r="P307" s="214"/>
      <c r="Q307" s="214"/>
      <c r="R307" s="214"/>
      <c r="S307" s="214"/>
      <c r="T307" s="215"/>
      <c r="AT307" s="216" t="s">
        <v>175</v>
      </c>
      <c r="AU307" s="216" t="s">
        <v>87</v>
      </c>
      <c r="AV307" s="13" t="s">
        <v>87</v>
      </c>
      <c r="AW307" s="13" t="s">
        <v>4</v>
      </c>
      <c r="AX307" s="13" t="s">
        <v>85</v>
      </c>
      <c r="AY307" s="216" t="s">
        <v>149</v>
      </c>
    </row>
    <row r="308" spans="1:65" s="2" customFormat="1" ht="21.75" customHeight="1">
      <c r="A308" s="34"/>
      <c r="B308" s="35"/>
      <c r="C308" s="185" t="s">
        <v>452</v>
      </c>
      <c r="D308" s="185" t="s">
        <v>150</v>
      </c>
      <c r="E308" s="186" t="s">
        <v>1386</v>
      </c>
      <c r="F308" s="187" t="s">
        <v>1387</v>
      </c>
      <c r="G308" s="188" t="s">
        <v>378</v>
      </c>
      <c r="H308" s="239"/>
      <c r="I308" s="190"/>
      <c r="J308" s="191">
        <f>ROUND(I308*H308,2)</f>
        <v>0</v>
      </c>
      <c r="K308" s="192"/>
      <c r="L308" s="39"/>
      <c r="M308" s="193" t="s">
        <v>1</v>
      </c>
      <c r="N308" s="194" t="s">
        <v>42</v>
      </c>
      <c r="O308" s="71"/>
      <c r="P308" s="195">
        <f>O308*H308</f>
        <v>0</v>
      </c>
      <c r="Q308" s="195">
        <v>0</v>
      </c>
      <c r="R308" s="195">
        <f>Q308*H308</f>
        <v>0</v>
      </c>
      <c r="S308" s="195">
        <v>0</v>
      </c>
      <c r="T308" s="196">
        <f>S308*H308</f>
        <v>0</v>
      </c>
      <c r="U308" s="34"/>
      <c r="V308" s="34"/>
      <c r="W308" s="34"/>
      <c r="X308" s="34"/>
      <c r="Y308" s="34"/>
      <c r="Z308" s="34"/>
      <c r="AA308" s="34"/>
      <c r="AB308" s="34"/>
      <c r="AC308" s="34"/>
      <c r="AD308" s="34"/>
      <c r="AE308" s="34"/>
      <c r="AR308" s="197" t="s">
        <v>243</v>
      </c>
      <c r="AT308" s="197" t="s">
        <v>150</v>
      </c>
      <c r="AU308" s="197" t="s">
        <v>87</v>
      </c>
      <c r="AY308" s="17" t="s">
        <v>149</v>
      </c>
      <c r="BE308" s="198">
        <f>IF(N308="základní",J308,0)</f>
        <v>0</v>
      </c>
      <c r="BF308" s="198">
        <f>IF(N308="snížená",J308,0)</f>
        <v>0</v>
      </c>
      <c r="BG308" s="198">
        <f>IF(N308="zákl. přenesená",J308,0)</f>
        <v>0</v>
      </c>
      <c r="BH308" s="198">
        <f>IF(N308="sníž. přenesená",J308,0)</f>
        <v>0</v>
      </c>
      <c r="BI308" s="198">
        <f>IF(N308="nulová",J308,0)</f>
        <v>0</v>
      </c>
      <c r="BJ308" s="17" t="s">
        <v>85</v>
      </c>
      <c r="BK308" s="198">
        <f>ROUND(I308*H308,2)</f>
        <v>0</v>
      </c>
      <c r="BL308" s="17" t="s">
        <v>243</v>
      </c>
      <c r="BM308" s="197" t="s">
        <v>1875</v>
      </c>
    </row>
    <row r="309" spans="1:65" s="12" customFormat="1" ht="22.9" customHeight="1">
      <c r="B309" s="171"/>
      <c r="C309" s="172"/>
      <c r="D309" s="173" t="s">
        <v>76</v>
      </c>
      <c r="E309" s="204" t="s">
        <v>1557</v>
      </c>
      <c r="F309" s="204" t="s">
        <v>1558</v>
      </c>
      <c r="G309" s="172"/>
      <c r="H309" s="172"/>
      <c r="I309" s="175"/>
      <c r="J309" s="205">
        <f>BK309</f>
        <v>0</v>
      </c>
      <c r="K309" s="172"/>
      <c r="L309" s="177"/>
      <c r="M309" s="178"/>
      <c r="N309" s="179"/>
      <c r="O309" s="179"/>
      <c r="P309" s="180">
        <f>SUM(P310:P314)</f>
        <v>0</v>
      </c>
      <c r="Q309" s="179"/>
      <c r="R309" s="180">
        <f>SUM(R310:R314)</f>
        <v>0.41111249999999999</v>
      </c>
      <c r="S309" s="179"/>
      <c r="T309" s="181">
        <f>SUM(T310:T314)</f>
        <v>0</v>
      </c>
      <c r="AR309" s="182" t="s">
        <v>87</v>
      </c>
      <c r="AT309" s="183" t="s">
        <v>76</v>
      </c>
      <c r="AU309" s="183" t="s">
        <v>85</v>
      </c>
      <c r="AY309" s="182" t="s">
        <v>149</v>
      </c>
      <c r="BK309" s="184">
        <f>SUM(BK310:BK314)</f>
        <v>0</v>
      </c>
    </row>
    <row r="310" spans="1:65" s="2" customFormat="1" ht="21.75" customHeight="1">
      <c r="A310" s="34"/>
      <c r="B310" s="35"/>
      <c r="C310" s="185" t="s">
        <v>456</v>
      </c>
      <c r="D310" s="185" t="s">
        <v>150</v>
      </c>
      <c r="E310" s="186" t="s">
        <v>1559</v>
      </c>
      <c r="F310" s="187" t="s">
        <v>1560</v>
      </c>
      <c r="G310" s="188" t="s">
        <v>225</v>
      </c>
      <c r="H310" s="189">
        <v>158.06</v>
      </c>
      <c r="I310" s="190"/>
      <c r="J310" s="191">
        <f>ROUND(I310*H310,2)</f>
        <v>0</v>
      </c>
      <c r="K310" s="192"/>
      <c r="L310" s="39"/>
      <c r="M310" s="193" t="s">
        <v>1</v>
      </c>
      <c r="N310" s="194" t="s">
        <v>42</v>
      </c>
      <c r="O310" s="71"/>
      <c r="P310" s="195">
        <f>O310*H310</f>
        <v>0</v>
      </c>
      <c r="Q310" s="195">
        <v>0</v>
      </c>
      <c r="R310" s="195">
        <f>Q310*H310</f>
        <v>0</v>
      </c>
      <c r="S310" s="195">
        <v>0</v>
      </c>
      <c r="T310" s="196">
        <f>S310*H310</f>
        <v>0</v>
      </c>
      <c r="U310" s="34"/>
      <c r="V310" s="34"/>
      <c r="W310" s="34"/>
      <c r="X310" s="34"/>
      <c r="Y310" s="34"/>
      <c r="Z310" s="34"/>
      <c r="AA310" s="34"/>
      <c r="AB310" s="34"/>
      <c r="AC310" s="34"/>
      <c r="AD310" s="34"/>
      <c r="AE310" s="34"/>
      <c r="AR310" s="197" t="s">
        <v>243</v>
      </c>
      <c r="AT310" s="197" t="s">
        <v>150</v>
      </c>
      <c r="AU310" s="197" t="s">
        <v>87</v>
      </c>
      <c r="AY310" s="17" t="s">
        <v>149</v>
      </c>
      <c r="BE310" s="198">
        <f>IF(N310="základní",J310,0)</f>
        <v>0</v>
      </c>
      <c r="BF310" s="198">
        <f>IF(N310="snížená",J310,0)</f>
        <v>0</v>
      </c>
      <c r="BG310" s="198">
        <f>IF(N310="zákl. přenesená",J310,0)</f>
        <v>0</v>
      </c>
      <c r="BH310" s="198">
        <f>IF(N310="sníž. přenesená",J310,0)</f>
        <v>0</v>
      </c>
      <c r="BI310" s="198">
        <f>IF(N310="nulová",J310,0)</f>
        <v>0</v>
      </c>
      <c r="BJ310" s="17" t="s">
        <v>85</v>
      </c>
      <c r="BK310" s="198">
        <f>ROUND(I310*H310,2)</f>
        <v>0</v>
      </c>
      <c r="BL310" s="17" t="s">
        <v>243</v>
      </c>
      <c r="BM310" s="197" t="s">
        <v>1876</v>
      </c>
    </row>
    <row r="311" spans="1:65" s="2" customFormat="1" ht="21.75" customHeight="1">
      <c r="A311" s="34"/>
      <c r="B311" s="35"/>
      <c r="C311" s="228" t="s">
        <v>462</v>
      </c>
      <c r="D311" s="228" t="s">
        <v>156</v>
      </c>
      <c r="E311" s="229" t="s">
        <v>1562</v>
      </c>
      <c r="F311" s="230" t="s">
        <v>1563</v>
      </c>
      <c r="G311" s="231" t="s">
        <v>225</v>
      </c>
      <c r="H311" s="232">
        <v>164.44499999999999</v>
      </c>
      <c r="I311" s="233"/>
      <c r="J311" s="234">
        <f>ROUND(I311*H311,2)</f>
        <v>0</v>
      </c>
      <c r="K311" s="235"/>
      <c r="L311" s="236"/>
      <c r="M311" s="237" t="s">
        <v>1</v>
      </c>
      <c r="N311" s="238" t="s">
        <v>42</v>
      </c>
      <c r="O311" s="71"/>
      <c r="P311" s="195">
        <f>O311*H311</f>
        <v>0</v>
      </c>
      <c r="Q311" s="195">
        <v>2.5000000000000001E-3</v>
      </c>
      <c r="R311" s="195">
        <f>Q311*H311</f>
        <v>0.41111249999999999</v>
      </c>
      <c r="S311" s="195">
        <v>0</v>
      </c>
      <c r="T311" s="196">
        <f>S311*H311</f>
        <v>0</v>
      </c>
      <c r="U311" s="34"/>
      <c r="V311" s="34"/>
      <c r="W311" s="34"/>
      <c r="X311" s="34"/>
      <c r="Y311" s="34"/>
      <c r="Z311" s="34"/>
      <c r="AA311" s="34"/>
      <c r="AB311" s="34"/>
      <c r="AC311" s="34"/>
      <c r="AD311" s="34"/>
      <c r="AE311" s="34"/>
      <c r="AR311" s="197" t="s">
        <v>285</v>
      </c>
      <c r="AT311" s="197" t="s">
        <v>156</v>
      </c>
      <c r="AU311" s="197" t="s">
        <v>87</v>
      </c>
      <c r="AY311" s="17" t="s">
        <v>149</v>
      </c>
      <c r="BE311" s="198">
        <f>IF(N311="základní",J311,0)</f>
        <v>0</v>
      </c>
      <c r="BF311" s="198">
        <f>IF(N311="snížená",J311,0)</f>
        <v>0</v>
      </c>
      <c r="BG311" s="198">
        <f>IF(N311="zákl. přenesená",J311,0)</f>
        <v>0</v>
      </c>
      <c r="BH311" s="198">
        <f>IF(N311="sníž. přenesená",J311,0)</f>
        <v>0</v>
      </c>
      <c r="BI311" s="198">
        <f>IF(N311="nulová",J311,0)</f>
        <v>0</v>
      </c>
      <c r="BJ311" s="17" t="s">
        <v>85</v>
      </c>
      <c r="BK311" s="198">
        <f>ROUND(I311*H311,2)</f>
        <v>0</v>
      </c>
      <c r="BL311" s="17" t="s">
        <v>243</v>
      </c>
      <c r="BM311" s="197" t="s">
        <v>1877</v>
      </c>
    </row>
    <row r="312" spans="1:65" s="13" customFormat="1" ht="11.25">
      <c r="B312" s="206"/>
      <c r="C312" s="207"/>
      <c r="D312" s="199" t="s">
        <v>175</v>
      </c>
      <c r="E312" s="208" t="s">
        <v>1</v>
      </c>
      <c r="F312" s="209" t="s">
        <v>1878</v>
      </c>
      <c r="G312" s="207"/>
      <c r="H312" s="210">
        <v>161.221</v>
      </c>
      <c r="I312" s="211"/>
      <c r="J312" s="207"/>
      <c r="K312" s="207"/>
      <c r="L312" s="212"/>
      <c r="M312" s="213"/>
      <c r="N312" s="214"/>
      <c r="O312" s="214"/>
      <c r="P312" s="214"/>
      <c r="Q312" s="214"/>
      <c r="R312" s="214"/>
      <c r="S312" s="214"/>
      <c r="T312" s="215"/>
      <c r="AT312" s="216" t="s">
        <v>175</v>
      </c>
      <c r="AU312" s="216" t="s">
        <v>87</v>
      </c>
      <c r="AV312" s="13" t="s">
        <v>87</v>
      </c>
      <c r="AW312" s="13" t="s">
        <v>34</v>
      </c>
      <c r="AX312" s="13" t="s">
        <v>85</v>
      </c>
      <c r="AY312" s="216" t="s">
        <v>149</v>
      </c>
    </row>
    <row r="313" spans="1:65" s="13" customFormat="1" ht="11.25">
      <c r="B313" s="206"/>
      <c r="C313" s="207"/>
      <c r="D313" s="199" t="s">
        <v>175</v>
      </c>
      <c r="E313" s="207"/>
      <c r="F313" s="209" t="s">
        <v>1879</v>
      </c>
      <c r="G313" s="207"/>
      <c r="H313" s="210">
        <v>164.44499999999999</v>
      </c>
      <c r="I313" s="211"/>
      <c r="J313" s="207"/>
      <c r="K313" s="207"/>
      <c r="L313" s="212"/>
      <c r="M313" s="213"/>
      <c r="N313" s="214"/>
      <c r="O313" s="214"/>
      <c r="P313" s="214"/>
      <c r="Q313" s="214"/>
      <c r="R313" s="214"/>
      <c r="S313" s="214"/>
      <c r="T313" s="215"/>
      <c r="AT313" s="216" t="s">
        <v>175</v>
      </c>
      <c r="AU313" s="216" t="s">
        <v>87</v>
      </c>
      <c r="AV313" s="13" t="s">
        <v>87</v>
      </c>
      <c r="AW313" s="13" t="s">
        <v>4</v>
      </c>
      <c r="AX313" s="13" t="s">
        <v>85</v>
      </c>
      <c r="AY313" s="216" t="s">
        <v>149</v>
      </c>
    </row>
    <row r="314" spans="1:65" s="2" customFormat="1" ht="21.75" customHeight="1">
      <c r="A314" s="34"/>
      <c r="B314" s="35"/>
      <c r="C314" s="185" t="s">
        <v>467</v>
      </c>
      <c r="D314" s="185" t="s">
        <v>150</v>
      </c>
      <c r="E314" s="186" t="s">
        <v>1566</v>
      </c>
      <c r="F314" s="187" t="s">
        <v>1567</v>
      </c>
      <c r="G314" s="188" t="s">
        <v>378</v>
      </c>
      <c r="H314" s="239"/>
      <c r="I314" s="190"/>
      <c r="J314" s="191">
        <f>ROUND(I314*H314,2)</f>
        <v>0</v>
      </c>
      <c r="K314" s="192"/>
      <c r="L314" s="39"/>
      <c r="M314" s="193" t="s">
        <v>1</v>
      </c>
      <c r="N314" s="194" t="s">
        <v>42</v>
      </c>
      <c r="O314" s="71"/>
      <c r="P314" s="195">
        <f>O314*H314</f>
        <v>0</v>
      </c>
      <c r="Q314" s="195">
        <v>0</v>
      </c>
      <c r="R314" s="195">
        <f>Q314*H314</f>
        <v>0</v>
      </c>
      <c r="S314" s="195">
        <v>0</v>
      </c>
      <c r="T314" s="196">
        <f>S314*H314</f>
        <v>0</v>
      </c>
      <c r="U314" s="34"/>
      <c r="V314" s="34"/>
      <c r="W314" s="34"/>
      <c r="X314" s="34"/>
      <c r="Y314" s="34"/>
      <c r="Z314" s="34"/>
      <c r="AA314" s="34"/>
      <c r="AB314" s="34"/>
      <c r="AC314" s="34"/>
      <c r="AD314" s="34"/>
      <c r="AE314" s="34"/>
      <c r="AR314" s="197" t="s">
        <v>243</v>
      </c>
      <c r="AT314" s="197" t="s">
        <v>150</v>
      </c>
      <c r="AU314" s="197" t="s">
        <v>87</v>
      </c>
      <c r="AY314" s="17" t="s">
        <v>149</v>
      </c>
      <c r="BE314" s="198">
        <f>IF(N314="základní",J314,0)</f>
        <v>0</v>
      </c>
      <c r="BF314" s="198">
        <f>IF(N314="snížená",J314,0)</f>
        <v>0</v>
      </c>
      <c r="BG314" s="198">
        <f>IF(N314="zákl. přenesená",J314,0)</f>
        <v>0</v>
      </c>
      <c r="BH314" s="198">
        <f>IF(N314="sníž. přenesená",J314,0)</f>
        <v>0</v>
      </c>
      <c r="BI314" s="198">
        <f>IF(N314="nulová",J314,0)</f>
        <v>0</v>
      </c>
      <c r="BJ314" s="17" t="s">
        <v>85</v>
      </c>
      <c r="BK314" s="198">
        <f>ROUND(I314*H314,2)</f>
        <v>0</v>
      </c>
      <c r="BL314" s="17" t="s">
        <v>243</v>
      </c>
      <c r="BM314" s="197" t="s">
        <v>1880</v>
      </c>
    </row>
    <row r="315" spans="1:65" s="12" customFormat="1" ht="22.9" customHeight="1">
      <c r="B315" s="171"/>
      <c r="C315" s="172"/>
      <c r="D315" s="173" t="s">
        <v>76</v>
      </c>
      <c r="E315" s="204" t="s">
        <v>1881</v>
      </c>
      <c r="F315" s="204" t="s">
        <v>1882</v>
      </c>
      <c r="G315" s="172"/>
      <c r="H315" s="172"/>
      <c r="I315" s="175"/>
      <c r="J315" s="205">
        <f>BK315</f>
        <v>0</v>
      </c>
      <c r="K315" s="172"/>
      <c r="L315" s="177"/>
      <c r="M315" s="178"/>
      <c r="N315" s="179"/>
      <c r="O315" s="179"/>
      <c r="P315" s="180">
        <f>SUM(P316:P323)</f>
        <v>0</v>
      </c>
      <c r="Q315" s="179"/>
      <c r="R315" s="180">
        <f>SUM(R316:R323)</f>
        <v>4.3899999999999998E-3</v>
      </c>
      <c r="S315" s="179"/>
      <c r="T315" s="181">
        <f>SUM(T316:T323)</f>
        <v>3.065E-2</v>
      </c>
      <c r="AR315" s="182" t="s">
        <v>87</v>
      </c>
      <c r="AT315" s="183" t="s">
        <v>76</v>
      </c>
      <c r="AU315" s="183" t="s">
        <v>85</v>
      </c>
      <c r="AY315" s="182" t="s">
        <v>149</v>
      </c>
      <c r="BK315" s="184">
        <f>SUM(BK316:BK323)</f>
        <v>0</v>
      </c>
    </row>
    <row r="316" spans="1:65" s="2" customFormat="1" ht="33" customHeight="1">
      <c r="A316" s="34"/>
      <c r="B316" s="35"/>
      <c r="C316" s="185" t="s">
        <v>471</v>
      </c>
      <c r="D316" s="185" t="s">
        <v>150</v>
      </c>
      <c r="E316" s="186" t="s">
        <v>1883</v>
      </c>
      <c r="F316" s="187" t="s">
        <v>1884</v>
      </c>
      <c r="G316" s="188" t="s">
        <v>192</v>
      </c>
      <c r="H316" s="189">
        <v>1</v>
      </c>
      <c r="I316" s="190"/>
      <c r="J316" s="191">
        <f>ROUND(I316*H316,2)</f>
        <v>0</v>
      </c>
      <c r="K316" s="192"/>
      <c r="L316" s="39"/>
      <c r="M316" s="193" t="s">
        <v>1</v>
      </c>
      <c r="N316" s="194" t="s">
        <v>42</v>
      </c>
      <c r="O316" s="71"/>
      <c r="P316" s="195">
        <f>O316*H316</f>
        <v>0</v>
      </c>
      <c r="Q316" s="195">
        <v>0</v>
      </c>
      <c r="R316" s="195">
        <f>Q316*H316</f>
        <v>0</v>
      </c>
      <c r="S316" s="195">
        <v>3.065E-2</v>
      </c>
      <c r="T316" s="196">
        <f>S316*H316</f>
        <v>3.065E-2</v>
      </c>
      <c r="U316" s="34"/>
      <c r="V316" s="34"/>
      <c r="W316" s="34"/>
      <c r="X316" s="34"/>
      <c r="Y316" s="34"/>
      <c r="Z316" s="34"/>
      <c r="AA316" s="34"/>
      <c r="AB316" s="34"/>
      <c r="AC316" s="34"/>
      <c r="AD316" s="34"/>
      <c r="AE316" s="34"/>
      <c r="AR316" s="197" t="s">
        <v>243</v>
      </c>
      <c r="AT316" s="197" t="s">
        <v>150</v>
      </c>
      <c r="AU316" s="197" t="s">
        <v>87</v>
      </c>
      <c r="AY316" s="17" t="s">
        <v>149</v>
      </c>
      <c r="BE316" s="198">
        <f>IF(N316="základní",J316,0)</f>
        <v>0</v>
      </c>
      <c r="BF316" s="198">
        <f>IF(N316="snížená",J316,0)</f>
        <v>0</v>
      </c>
      <c r="BG316" s="198">
        <f>IF(N316="zákl. přenesená",J316,0)</f>
        <v>0</v>
      </c>
      <c r="BH316" s="198">
        <f>IF(N316="sníž. přenesená",J316,0)</f>
        <v>0</v>
      </c>
      <c r="BI316" s="198">
        <f>IF(N316="nulová",J316,0)</f>
        <v>0</v>
      </c>
      <c r="BJ316" s="17" t="s">
        <v>85</v>
      </c>
      <c r="BK316" s="198">
        <f>ROUND(I316*H316,2)</f>
        <v>0</v>
      </c>
      <c r="BL316" s="17" t="s">
        <v>243</v>
      </c>
      <c r="BM316" s="197" t="s">
        <v>1885</v>
      </c>
    </row>
    <row r="317" spans="1:65" s="2" customFormat="1" ht="55.5" customHeight="1">
      <c r="A317" s="34"/>
      <c r="B317" s="35"/>
      <c r="C317" s="185" t="s">
        <v>476</v>
      </c>
      <c r="D317" s="185" t="s">
        <v>150</v>
      </c>
      <c r="E317" s="186" t="s">
        <v>1886</v>
      </c>
      <c r="F317" s="187" t="s">
        <v>1887</v>
      </c>
      <c r="G317" s="188" t="s">
        <v>163</v>
      </c>
      <c r="H317" s="189">
        <v>2</v>
      </c>
      <c r="I317" s="190"/>
      <c r="J317" s="191">
        <f>ROUND(I317*H317,2)</f>
        <v>0</v>
      </c>
      <c r="K317" s="192"/>
      <c r="L317" s="39"/>
      <c r="M317" s="193" t="s">
        <v>1</v>
      </c>
      <c r="N317" s="194" t="s">
        <v>42</v>
      </c>
      <c r="O317" s="71"/>
      <c r="P317" s="195">
        <f>O317*H317</f>
        <v>0</v>
      </c>
      <c r="Q317" s="195">
        <v>1.09E-3</v>
      </c>
      <c r="R317" s="195">
        <f>Q317*H317</f>
        <v>2.1800000000000001E-3</v>
      </c>
      <c r="S317" s="195">
        <v>0</v>
      </c>
      <c r="T317" s="196">
        <f>S317*H317</f>
        <v>0</v>
      </c>
      <c r="U317" s="34"/>
      <c r="V317" s="34"/>
      <c r="W317" s="34"/>
      <c r="X317" s="34"/>
      <c r="Y317" s="34"/>
      <c r="Z317" s="34"/>
      <c r="AA317" s="34"/>
      <c r="AB317" s="34"/>
      <c r="AC317" s="34"/>
      <c r="AD317" s="34"/>
      <c r="AE317" s="34"/>
      <c r="AR317" s="197" t="s">
        <v>243</v>
      </c>
      <c r="AT317" s="197" t="s">
        <v>150</v>
      </c>
      <c r="AU317" s="197" t="s">
        <v>87</v>
      </c>
      <c r="AY317" s="17" t="s">
        <v>149</v>
      </c>
      <c r="BE317" s="198">
        <f>IF(N317="základní",J317,0)</f>
        <v>0</v>
      </c>
      <c r="BF317" s="198">
        <f>IF(N317="snížená",J317,0)</f>
        <v>0</v>
      </c>
      <c r="BG317" s="198">
        <f>IF(N317="zákl. přenesená",J317,0)</f>
        <v>0</v>
      </c>
      <c r="BH317" s="198">
        <f>IF(N317="sníž. přenesená",J317,0)</f>
        <v>0</v>
      </c>
      <c r="BI317" s="198">
        <f>IF(N317="nulová",J317,0)</f>
        <v>0</v>
      </c>
      <c r="BJ317" s="17" t="s">
        <v>85</v>
      </c>
      <c r="BK317" s="198">
        <f>ROUND(I317*H317,2)</f>
        <v>0</v>
      </c>
      <c r="BL317" s="17" t="s">
        <v>243</v>
      </c>
      <c r="BM317" s="197" t="s">
        <v>1888</v>
      </c>
    </row>
    <row r="318" spans="1:65" s="13" customFormat="1" ht="11.25">
      <c r="B318" s="206"/>
      <c r="C318" s="207"/>
      <c r="D318" s="199" t="s">
        <v>175</v>
      </c>
      <c r="E318" s="208" t="s">
        <v>1</v>
      </c>
      <c r="F318" s="209" t="s">
        <v>1889</v>
      </c>
      <c r="G318" s="207"/>
      <c r="H318" s="210">
        <v>2</v>
      </c>
      <c r="I318" s="211"/>
      <c r="J318" s="207"/>
      <c r="K318" s="207"/>
      <c r="L318" s="212"/>
      <c r="M318" s="213"/>
      <c r="N318" s="214"/>
      <c r="O318" s="214"/>
      <c r="P318" s="214"/>
      <c r="Q318" s="214"/>
      <c r="R318" s="214"/>
      <c r="S318" s="214"/>
      <c r="T318" s="215"/>
      <c r="AT318" s="216" t="s">
        <v>175</v>
      </c>
      <c r="AU318" s="216" t="s">
        <v>87</v>
      </c>
      <c r="AV318" s="13" t="s">
        <v>87</v>
      </c>
      <c r="AW318" s="13" t="s">
        <v>34</v>
      </c>
      <c r="AX318" s="13" t="s">
        <v>85</v>
      </c>
      <c r="AY318" s="216" t="s">
        <v>149</v>
      </c>
    </row>
    <row r="319" spans="1:65" s="2" customFormat="1" ht="55.5" customHeight="1">
      <c r="A319" s="34"/>
      <c r="B319" s="35"/>
      <c r="C319" s="185" t="s">
        <v>164</v>
      </c>
      <c r="D319" s="185" t="s">
        <v>150</v>
      </c>
      <c r="E319" s="186" t="s">
        <v>1890</v>
      </c>
      <c r="F319" s="187" t="s">
        <v>1891</v>
      </c>
      <c r="G319" s="188" t="s">
        <v>163</v>
      </c>
      <c r="H319" s="189">
        <v>1</v>
      </c>
      <c r="I319" s="190"/>
      <c r="J319" s="191">
        <f>ROUND(I319*H319,2)</f>
        <v>0</v>
      </c>
      <c r="K319" s="192"/>
      <c r="L319" s="39"/>
      <c r="M319" s="193" t="s">
        <v>1</v>
      </c>
      <c r="N319" s="194" t="s">
        <v>42</v>
      </c>
      <c r="O319" s="71"/>
      <c r="P319" s="195">
        <f>O319*H319</f>
        <v>0</v>
      </c>
      <c r="Q319" s="195">
        <v>1.09E-3</v>
      </c>
      <c r="R319" s="195">
        <f>Q319*H319</f>
        <v>1.09E-3</v>
      </c>
      <c r="S319" s="195">
        <v>0</v>
      </c>
      <c r="T319" s="196">
        <f>S319*H319</f>
        <v>0</v>
      </c>
      <c r="U319" s="34"/>
      <c r="V319" s="34"/>
      <c r="W319" s="34"/>
      <c r="X319" s="34"/>
      <c r="Y319" s="34"/>
      <c r="Z319" s="34"/>
      <c r="AA319" s="34"/>
      <c r="AB319" s="34"/>
      <c r="AC319" s="34"/>
      <c r="AD319" s="34"/>
      <c r="AE319" s="34"/>
      <c r="AR319" s="197" t="s">
        <v>243</v>
      </c>
      <c r="AT319" s="197" t="s">
        <v>150</v>
      </c>
      <c r="AU319" s="197" t="s">
        <v>87</v>
      </c>
      <c r="AY319" s="17" t="s">
        <v>149</v>
      </c>
      <c r="BE319" s="198">
        <f>IF(N319="základní",J319,0)</f>
        <v>0</v>
      </c>
      <c r="BF319" s="198">
        <f>IF(N319="snížená",J319,0)</f>
        <v>0</v>
      </c>
      <c r="BG319" s="198">
        <f>IF(N319="zákl. přenesená",J319,0)</f>
        <v>0</v>
      </c>
      <c r="BH319" s="198">
        <f>IF(N319="sníž. přenesená",J319,0)</f>
        <v>0</v>
      </c>
      <c r="BI319" s="198">
        <f>IF(N319="nulová",J319,0)</f>
        <v>0</v>
      </c>
      <c r="BJ319" s="17" t="s">
        <v>85</v>
      </c>
      <c r="BK319" s="198">
        <f>ROUND(I319*H319,2)</f>
        <v>0</v>
      </c>
      <c r="BL319" s="17" t="s">
        <v>243</v>
      </c>
      <c r="BM319" s="197" t="s">
        <v>1892</v>
      </c>
    </row>
    <row r="320" spans="1:65" s="2" customFormat="1" ht="29.25">
      <c r="A320" s="34"/>
      <c r="B320" s="35"/>
      <c r="C320" s="36"/>
      <c r="D320" s="199" t="s">
        <v>154</v>
      </c>
      <c r="E320" s="36"/>
      <c r="F320" s="200" t="s">
        <v>1893</v>
      </c>
      <c r="G320" s="36"/>
      <c r="H320" s="36"/>
      <c r="I320" s="201"/>
      <c r="J320" s="36"/>
      <c r="K320" s="36"/>
      <c r="L320" s="39"/>
      <c r="M320" s="202"/>
      <c r="N320" s="203"/>
      <c r="O320" s="71"/>
      <c r="P320" s="71"/>
      <c r="Q320" s="71"/>
      <c r="R320" s="71"/>
      <c r="S320" s="71"/>
      <c r="T320" s="72"/>
      <c r="U320" s="34"/>
      <c r="V320" s="34"/>
      <c r="W320" s="34"/>
      <c r="X320" s="34"/>
      <c r="Y320" s="34"/>
      <c r="Z320" s="34"/>
      <c r="AA320" s="34"/>
      <c r="AB320" s="34"/>
      <c r="AC320" s="34"/>
      <c r="AD320" s="34"/>
      <c r="AE320" s="34"/>
      <c r="AT320" s="17" t="s">
        <v>154</v>
      </c>
      <c r="AU320" s="17" t="s">
        <v>87</v>
      </c>
    </row>
    <row r="321" spans="1:65" s="13" customFormat="1" ht="11.25">
      <c r="B321" s="206"/>
      <c r="C321" s="207"/>
      <c r="D321" s="199" t="s">
        <v>175</v>
      </c>
      <c r="E321" s="208" t="s">
        <v>1</v>
      </c>
      <c r="F321" s="209" t="s">
        <v>1333</v>
      </c>
      <c r="G321" s="207"/>
      <c r="H321" s="210">
        <v>1</v>
      </c>
      <c r="I321" s="211"/>
      <c r="J321" s="207"/>
      <c r="K321" s="207"/>
      <c r="L321" s="212"/>
      <c r="M321" s="213"/>
      <c r="N321" s="214"/>
      <c r="O321" s="214"/>
      <c r="P321" s="214"/>
      <c r="Q321" s="214"/>
      <c r="R321" s="214"/>
      <c r="S321" s="214"/>
      <c r="T321" s="215"/>
      <c r="AT321" s="216" t="s">
        <v>175</v>
      </c>
      <c r="AU321" s="216" t="s">
        <v>87</v>
      </c>
      <c r="AV321" s="13" t="s">
        <v>87</v>
      </c>
      <c r="AW321" s="13" t="s">
        <v>34</v>
      </c>
      <c r="AX321" s="13" t="s">
        <v>85</v>
      </c>
      <c r="AY321" s="216" t="s">
        <v>149</v>
      </c>
    </row>
    <row r="322" spans="1:65" s="2" customFormat="1" ht="21.75" customHeight="1">
      <c r="A322" s="34"/>
      <c r="B322" s="35"/>
      <c r="C322" s="185" t="s">
        <v>484</v>
      </c>
      <c r="D322" s="185" t="s">
        <v>150</v>
      </c>
      <c r="E322" s="186" t="s">
        <v>1894</v>
      </c>
      <c r="F322" s="187" t="s">
        <v>1895</v>
      </c>
      <c r="G322" s="188" t="s">
        <v>184</v>
      </c>
      <c r="H322" s="189">
        <v>1</v>
      </c>
      <c r="I322" s="190"/>
      <c r="J322" s="191">
        <f>ROUND(I322*H322,2)</f>
        <v>0</v>
      </c>
      <c r="K322" s="192"/>
      <c r="L322" s="39"/>
      <c r="M322" s="193" t="s">
        <v>1</v>
      </c>
      <c r="N322" s="194" t="s">
        <v>42</v>
      </c>
      <c r="O322" s="71"/>
      <c r="P322" s="195">
        <f>O322*H322</f>
        <v>0</v>
      </c>
      <c r="Q322" s="195">
        <v>1.1199999999999999E-3</v>
      </c>
      <c r="R322" s="195">
        <f>Q322*H322</f>
        <v>1.1199999999999999E-3</v>
      </c>
      <c r="S322" s="195">
        <v>0</v>
      </c>
      <c r="T322" s="196">
        <f>S322*H322</f>
        <v>0</v>
      </c>
      <c r="U322" s="34"/>
      <c r="V322" s="34"/>
      <c r="W322" s="34"/>
      <c r="X322" s="34"/>
      <c r="Y322" s="34"/>
      <c r="Z322" s="34"/>
      <c r="AA322" s="34"/>
      <c r="AB322" s="34"/>
      <c r="AC322" s="34"/>
      <c r="AD322" s="34"/>
      <c r="AE322" s="34"/>
      <c r="AR322" s="197" t="s">
        <v>243</v>
      </c>
      <c r="AT322" s="197" t="s">
        <v>150</v>
      </c>
      <c r="AU322" s="197" t="s">
        <v>87</v>
      </c>
      <c r="AY322" s="17" t="s">
        <v>149</v>
      </c>
      <c r="BE322" s="198">
        <f>IF(N322="základní",J322,0)</f>
        <v>0</v>
      </c>
      <c r="BF322" s="198">
        <f>IF(N322="snížená",J322,0)</f>
        <v>0</v>
      </c>
      <c r="BG322" s="198">
        <f>IF(N322="zákl. přenesená",J322,0)</f>
        <v>0</v>
      </c>
      <c r="BH322" s="198">
        <f>IF(N322="sníž. přenesená",J322,0)</f>
        <v>0</v>
      </c>
      <c r="BI322" s="198">
        <f>IF(N322="nulová",J322,0)</f>
        <v>0</v>
      </c>
      <c r="BJ322" s="17" t="s">
        <v>85</v>
      </c>
      <c r="BK322" s="198">
        <f>ROUND(I322*H322,2)</f>
        <v>0</v>
      </c>
      <c r="BL322" s="17" t="s">
        <v>243</v>
      </c>
      <c r="BM322" s="197" t="s">
        <v>1896</v>
      </c>
    </row>
    <row r="323" spans="1:65" s="2" customFormat="1" ht="21.75" customHeight="1">
      <c r="A323" s="34"/>
      <c r="B323" s="35"/>
      <c r="C323" s="185" t="s">
        <v>488</v>
      </c>
      <c r="D323" s="185" t="s">
        <v>150</v>
      </c>
      <c r="E323" s="186" t="s">
        <v>1897</v>
      </c>
      <c r="F323" s="187" t="s">
        <v>1898</v>
      </c>
      <c r="G323" s="188" t="s">
        <v>378</v>
      </c>
      <c r="H323" s="239"/>
      <c r="I323" s="190"/>
      <c r="J323" s="191">
        <f>ROUND(I323*H323,2)</f>
        <v>0</v>
      </c>
      <c r="K323" s="192"/>
      <c r="L323" s="39"/>
      <c r="M323" s="193" t="s">
        <v>1</v>
      </c>
      <c r="N323" s="194" t="s">
        <v>42</v>
      </c>
      <c r="O323" s="71"/>
      <c r="P323" s="195">
        <f>O323*H323</f>
        <v>0</v>
      </c>
      <c r="Q323" s="195">
        <v>0</v>
      </c>
      <c r="R323" s="195">
        <f>Q323*H323</f>
        <v>0</v>
      </c>
      <c r="S323" s="195">
        <v>0</v>
      </c>
      <c r="T323" s="196">
        <f>S323*H323</f>
        <v>0</v>
      </c>
      <c r="U323" s="34"/>
      <c r="V323" s="34"/>
      <c r="W323" s="34"/>
      <c r="X323" s="34"/>
      <c r="Y323" s="34"/>
      <c r="Z323" s="34"/>
      <c r="AA323" s="34"/>
      <c r="AB323" s="34"/>
      <c r="AC323" s="34"/>
      <c r="AD323" s="34"/>
      <c r="AE323" s="34"/>
      <c r="AR323" s="197" t="s">
        <v>243</v>
      </c>
      <c r="AT323" s="197" t="s">
        <v>150</v>
      </c>
      <c r="AU323" s="197" t="s">
        <v>87</v>
      </c>
      <c r="AY323" s="17" t="s">
        <v>149</v>
      </c>
      <c r="BE323" s="198">
        <f>IF(N323="základní",J323,0)</f>
        <v>0</v>
      </c>
      <c r="BF323" s="198">
        <f>IF(N323="snížená",J323,0)</f>
        <v>0</v>
      </c>
      <c r="BG323" s="198">
        <f>IF(N323="zákl. přenesená",J323,0)</f>
        <v>0</v>
      </c>
      <c r="BH323" s="198">
        <f>IF(N323="sníž. přenesená",J323,0)</f>
        <v>0</v>
      </c>
      <c r="BI323" s="198">
        <f>IF(N323="nulová",J323,0)</f>
        <v>0</v>
      </c>
      <c r="BJ323" s="17" t="s">
        <v>85</v>
      </c>
      <c r="BK323" s="198">
        <f>ROUND(I323*H323,2)</f>
        <v>0</v>
      </c>
      <c r="BL323" s="17" t="s">
        <v>243</v>
      </c>
      <c r="BM323" s="197" t="s">
        <v>1899</v>
      </c>
    </row>
    <row r="324" spans="1:65" s="12" customFormat="1" ht="22.9" customHeight="1">
      <c r="B324" s="171"/>
      <c r="C324" s="172"/>
      <c r="D324" s="173" t="s">
        <v>76</v>
      </c>
      <c r="E324" s="204" t="s">
        <v>1900</v>
      </c>
      <c r="F324" s="204" t="s">
        <v>1901</v>
      </c>
      <c r="G324" s="172"/>
      <c r="H324" s="172"/>
      <c r="I324" s="175"/>
      <c r="J324" s="205">
        <f>BK324</f>
        <v>0</v>
      </c>
      <c r="K324" s="172"/>
      <c r="L324" s="177"/>
      <c r="M324" s="178"/>
      <c r="N324" s="179"/>
      <c r="O324" s="179"/>
      <c r="P324" s="180">
        <f>SUM(P325:P340)</f>
        <v>0</v>
      </c>
      <c r="Q324" s="179"/>
      <c r="R324" s="180">
        <f>SUM(R325:R340)</f>
        <v>2.1979999999999996E-2</v>
      </c>
      <c r="S324" s="179"/>
      <c r="T324" s="181">
        <f>SUM(T325:T340)</f>
        <v>2.1299999999999999E-3</v>
      </c>
      <c r="AR324" s="182" t="s">
        <v>87</v>
      </c>
      <c r="AT324" s="183" t="s">
        <v>76</v>
      </c>
      <c r="AU324" s="183" t="s">
        <v>85</v>
      </c>
      <c r="AY324" s="182" t="s">
        <v>149</v>
      </c>
      <c r="BK324" s="184">
        <f>SUM(BK325:BK340)</f>
        <v>0</v>
      </c>
    </row>
    <row r="325" spans="1:65" s="2" customFormat="1" ht="16.5" customHeight="1">
      <c r="A325" s="34"/>
      <c r="B325" s="35"/>
      <c r="C325" s="185" t="s">
        <v>492</v>
      </c>
      <c r="D325" s="185" t="s">
        <v>150</v>
      </c>
      <c r="E325" s="186" t="s">
        <v>1902</v>
      </c>
      <c r="F325" s="187" t="s">
        <v>1903</v>
      </c>
      <c r="G325" s="188" t="s">
        <v>192</v>
      </c>
      <c r="H325" s="189">
        <v>1</v>
      </c>
      <c r="I325" s="190"/>
      <c r="J325" s="191">
        <f>ROUND(I325*H325,2)</f>
        <v>0</v>
      </c>
      <c r="K325" s="192"/>
      <c r="L325" s="39"/>
      <c r="M325" s="193" t="s">
        <v>1</v>
      </c>
      <c r="N325" s="194" t="s">
        <v>42</v>
      </c>
      <c r="O325" s="71"/>
      <c r="P325" s="195">
        <f>O325*H325</f>
        <v>0</v>
      </c>
      <c r="Q325" s="195">
        <v>0</v>
      </c>
      <c r="R325" s="195">
        <f>Q325*H325</f>
        <v>0</v>
      </c>
      <c r="S325" s="195">
        <v>2.1299999999999999E-3</v>
      </c>
      <c r="T325" s="196">
        <f>S325*H325</f>
        <v>2.1299999999999999E-3</v>
      </c>
      <c r="U325" s="34"/>
      <c r="V325" s="34"/>
      <c r="W325" s="34"/>
      <c r="X325" s="34"/>
      <c r="Y325" s="34"/>
      <c r="Z325" s="34"/>
      <c r="AA325" s="34"/>
      <c r="AB325" s="34"/>
      <c r="AC325" s="34"/>
      <c r="AD325" s="34"/>
      <c r="AE325" s="34"/>
      <c r="AR325" s="197" t="s">
        <v>243</v>
      </c>
      <c r="AT325" s="197" t="s">
        <v>150</v>
      </c>
      <c r="AU325" s="197" t="s">
        <v>87</v>
      </c>
      <c r="AY325" s="17" t="s">
        <v>149</v>
      </c>
      <c r="BE325" s="198">
        <f>IF(N325="základní",J325,0)</f>
        <v>0</v>
      </c>
      <c r="BF325" s="198">
        <f>IF(N325="snížená",J325,0)</f>
        <v>0</v>
      </c>
      <c r="BG325" s="198">
        <f>IF(N325="zákl. přenesená",J325,0)</f>
        <v>0</v>
      </c>
      <c r="BH325" s="198">
        <f>IF(N325="sníž. přenesená",J325,0)</f>
        <v>0</v>
      </c>
      <c r="BI325" s="198">
        <f>IF(N325="nulová",J325,0)</f>
        <v>0</v>
      </c>
      <c r="BJ325" s="17" t="s">
        <v>85</v>
      </c>
      <c r="BK325" s="198">
        <f>ROUND(I325*H325,2)</f>
        <v>0</v>
      </c>
      <c r="BL325" s="17" t="s">
        <v>243</v>
      </c>
      <c r="BM325" s="197" t="s">
        <v>1904</v>
      </c>
    </row>
    <row r="326" spans="1:65" s="2" customFormat="1" ht="29.25">
      <c r="A326" s="34"/>
      <c r="B326" s="35"/>
      <c r="C326" s="36"/>
      <c r="D326" s="199" t="s">
        <v>154</v>
      </c>
      <c r="E326" s="36"/>
      <c r="F326" s="200" t="s">
        <v>1905</v>
      </c>
      <c r="G326" s="36"/>
      <c r="H326" s="36"/>
      <c r="I326" s="201"/>
      <c r="J326" s="36"/>
      <c r="K326" s="36"/>
      <c r="L326" s="39"/>
      <c r="M326" s="202"/>
      <c r="N326" s="203"/>
      <c r="O326" s="71"/>
      <c r="P326" s="71"/>
      <c r="Q326" s="71"/>
      <c r="R326" s="71"/>
      <c r="S326" s="71"/>
      <c r="T326" s="72"/>
      <c r="U326" s="34"/>
      <c r="V326" s="34"/>
      <c r="W326" s="34"/>
      <c r="X326" s="34"/>
      <c r="Y326" s="34"/>
      <c r="Z326" s="34"/>
      <c r="AA326" s="34"/>
      <c r="AB326" s="34"/>
      <c r="AC326" s="34"/>
      <c r="AD326" s="34"/>
      <c r="AE326" s="34"/>
      <c r="AT326" s="17" t="s">
        <v>154</v>
      </c>
      <c r="AU326" s="17" t="s">
        <v>87</v>
      </c>
    </row>
    <row r="327" spans="1:65" s="2" customFormat="1" ht="16.5" customHeight="1">
      <c r="A327" s="34"/>
      <c r="B327" s="35"/>
      <c r="C327" s="185" t="s">
        <v>496</v>
      </c>
      <c r="D327" s="185" t="s">
        <v>150</v>
      </c>
      <c r="E327" s="186" t="s">
        <v>1906</v>
      </c>
      <c r="F327" s="187" t="s">
        <v>1907</v>
      </c>
      <c r="G327" s="188" t="s">
        <v>192</v>
      </c>
      <c r="H327" s="189">
        <v>5</v>
      </c>
      <c r="I327" s="190"/>
      <c r="J327" s="191">
        <f>ROUND(I327*H327,2)</f>
        <v>0</v>
      </c>
      <c r="K327" s="192"/>
      <c r="L327" s="39"/>
      <c r="M327" s="193" t="s">
        <v>1</v>
      </c>
      <c r="N327" s="194" t="s">
        <v>42</v>
      </c>
      <c r="O327" s="71"/>
      <c r="P327" s="195">
        <f>O327*H327</f>
        <v>0</v>
      </c>
      <c r="Q327" s="195">
        <v>4.4999999999999999E-4</v>
      </c>
      <c r="R327" s="195">
        <f>Q327*H327</f>
        <v>2.2499999999999998E-3</v>
      </c>
      <c r="S327" s="195">
        <v>0</v>
      </c>
      <c r="T327" s="196">
        <f>S327*H327</f>
        <v>0</v>
      </c>
      <c r="U327" s="34"/>
      <c r="V327" s="34"/>
      <c r="W327" s="34"/>
      <c r="X327" s="34"/>
      <c r="Y327" s="34"/>
      <c r="Z327" s="34"/>
      <c r="AA327" s="34"/>
      <c r="AB327" s="34"/>
      <c r="AC327" s="34"/>
      <c r="AD327" s="34"/>
      <c r="AE327" s="34"/>
      <c r="AR327" s="197" t="s">
        <v>243</v>
      </c>
      <c r="AT327" s="197" t="s">
        <v>150</v>
      </c>
      <c r="AU327" s="197" t="s">
        <v>87</v>
      </c>
      <c r="AY327" s="17" t="s">
        <v>149</v>
      </c>
      <c r="BE327" s="198">
        <f>IF(N327="základní",J327,0)</f>
        <v>0</v>
      </c>
      <c r="BF327" s="198">
        <f>IF(N327="snížená",J327,0)</f>
        <v>0</v>
      </c>
      <c r="BG327" s="198">
        <f>IF(N327="zákl. přenesená",J327,0)</f>
        <v>0</v>
      </c>
      <c r="BH327" s="198">
        <f>IF(N327="sníž. přenesená",J327,0)</f>
        <v>0</v>
      </c>
      <c r="BI327" s="198">
        <f>IF(N327="nulová",J327,0)</f>
        <v>0</v>
      </c>
      <c r="BJ327" s="17" t="s">
        <v>85</v>
      </c>
      <c r="BK327" s="198">
        <f>ROUND(I327*H327,2)</f>
        <v>0</v>
      </c>
      <c r="BL327" s="17" t="s">
        <v>243</v>
      </c>
      <c r="BM327" s="197" t="s">
        <v>1908</v>
      </c>
    </row>
    <row r="328" spans="1:65" s="2" customFormat="1" ht="21.75" customHeight="1">
      <c r="A328" s="34"/>
      <c r="B328" s="35"/>
      <c r="C328" s="185" t="s">
        <v>500</v>
      </c>
      <c r="D328" s="185" t="s">
        <v>150</v>
      </c>
      <c r="E328" s="186" t="s">
        <v>1909</v>
      </c>
      <c r="F328" s="187" t="s">
        <v>1910</v>
      </c>
      <c r="G328" s="188" t="s">
        <v>192</v>
      </c>
      <c r="H328" s="189">
        <v>3</v>
      </c>
      <c r="I328" s="190"/>
      <c r="J328" s="191">
        <f>ROUND(I328*H328,2)</f>
        <v>0</v>
      </c>
      <c r="K328" s="192"/>
      <c r="L328" s="39"/>
      <c r="M328" s="193" t="s">
        <v>1</v>
      </c>
      <c r="N328" s="194" t="s">
        <v>42</v>
      </c>
      <c r="O328" s="71"/>
      <c r="P328" s="195">
        <f>O328*H328</f>
        <v>0</v>
      </c>
      <c r="Q328" s="195">
        <v>4.4999999999999999E-4</v>
      </c>
      <c r="R328" s="195">
        <f>Q328*H328</f>
        <v>1.3500000000000001E-3</v>
      </c>
      <c r="S328" s="195">
        <v>0</v>
      </c>
      <c r="T328" s="196">
        <f>S328*H328</f>
        <v>0</v>
      </c>
      <c r="U328" s="34"/>
      <c r="V328" s="34"/>
      <c r="W328" s="34"/>
      <c r="X328" s="34"/>
      <c r="Y328" s="34"/>
      <c r="Z328" s="34"/>
      <c r="AA328" s="34"/>
      <c r="AB328" s="34"/>
      <c r="AC328" s="34"/>
      <c r="AD328" s="34"/>
      <c r="AE328" s="34"/>
      <c r="AR328" s="197" t="s">
        <v>243</v>
      </c>
      <c r="AT328" s="197" t="s">
        <v>150</v>
      </c>
      <c r="AU328" s="197" t="s">
        <v>87</v>
      </c>
      <c r="AY328" s="17" t="s">
        <v>149</v>
      </c>
      <c r="BE328" s="198">
        <f>IF(N328="základní",J328,0)</f>
        <v>0</v>
      </c>
      <c r="BF328" s="198">
        <f>IF(N328="snížená",J328,0)</f>
        <v>0</v>
      </c>
      <c r="BG328" s="198">
        <f>IF(N328="zákl. přenesená",J328,0)</f>
        <v>0</v>
      </c>
      <c r="BH328" s="198">
        <f>IF(N328="sníž. přenesená",J328,0)</f>
        <v>0</v>
      </c>
      <c r="BI328" s="198">
        <f>IF(N328="nulová",J328,0)</f>
        <v>0</v>
      </c>
      <c r="BJ328" s="17" t="s">
        <v>85</v>
      </c>
      <c r="BK328" s="198">
        <f>ROUND(I328*H328,2)</f>
        <v>0</v>
      </c>
      <c r="BL328" s="17" t="s">
        <v>243</v>
      </c>
      <c r="BM328" s="197" t="s">
        <v>1911</v>
      </c>
    </row>
    <row r="329" spans="1:65" s="2" customFormat="1" ht="39">
      <c r="A329" s="34"/>
      <c r="B329" s="35"/>
      <c r="C329" s="36"/>
      <c r="D329" s="199" t="s">
        <v>154</v>
      </c>
      <c r="E329" s="36"/>
      <c r="F329" s="200" t="s">
        <v>1912</v>
      </c>
      <c r="G329" s="36"/>
      <c r="H329" s="36"/>
      <c r="I329" s="201"/>
      <c r="J329" s="36"/>
      <c r="K329" s="36"/>
      <c r="L329" s="39"/>
      <c r="M329" s="202"/>
      <c r="N329" s="203"/>
      <c r="O329" s="71"/>
      <c r="P329" s="71"/>
      <c r="Q329" s="71"/>
      <c r="R329" s="71"/>
      <c r="S329" s="71"/>
      <c r="T329" s="72"/>
      <c r="U329" s="34"/>
      <c r="V329" s="34"/>
      <c r="W329" s="34"/>
      <c r="X329" s="34"/>
      <c r="Y329" s="34"/>
      <c r="Z329" s="34"/>
      <c r="AA329" s="34"/>
      <c r="AB329" s="34"/>
      <c r="AC329" s="34"/>
      <c r="AD329" s="34"/>
      <c r="AE329" s="34"/>
      <c r="AT329" s="17" t="s">
        <v>154</v>
      </c>
      <c r="AU329" s="17" t="s">
        <v>87</v>
      </c>
    </row>
    <row r="330" spans="1:65" s="2" customFormat="1" ht="21.75" customHeight="1">
      <c r="A330" s="34"/>
      <c r="B330" s="35"/>
      <c r="C330" s="185" t="s">
        <v>504</v>
      </c>
      <c r="D330" s="185" t="s">
        <v>150</v>
      </c>
      <c r="E330" s="186" t="s">
        <v>1913</v>
      </c>
      <c r="F330" s="187" t="s">
        <v>1914</v>
      </c>
      <c r="G330" s="188" t="s">
        <v>184</v>
      </c>
      <c r="H330" s="189">
        <v>3</v>
      </c>
      <c r="I330" s="190"/>
      <c r="J330" s="191">
        <f>ROUND(I330*H330,2)</f>
        <v>0</v>
      </c>
      <c r="K330" s="192"/>
      <c r="L330" s="39"/>
      <c r="M330" s="193" t="s">
        <v>1</v>
      </c>
      <c r="N330" s="194" t="s">
        <v>42</v>
      </c>
      <c r="O330" s="71"/>
      <c r="P330" s="195">
        <f>O330*H330</f>
        <v>0</v>
      </c>
      <c r="Q330" s="195">
        <v>3.46E-3</v>
      </c>
      <c r="R330" s="195">
        <f>Q330*H330</f>
        <v>1.038E-2</v>
      </c>
      <c r="S330" s="195">
        <v>0</v>
      </c>
      <c r="T330" s="196">
        <f>S330*H330</f>
        <v>0</v>
      </c>
      <c r="U330" s="34"/>
      <c r="V330" s="34"/>
      <c r="W330" s="34"/>
      <c r="X330" s="34"/>
      <c r="Y330" s="34"/>
      <c r="Z330" s="34"/>
      <c r="AA330" s="34"/>
      <c r="AB330" s="34"/>
      <c r="AC330" s="34"/>
      <c r="AD330" s="34"/>
      <c r="AE330" s="34"/>
      <c r="AR330" s="197" t="s">
        <v>243</v>
      </c>
      <c r="AT330" s="197" t="s">
        <v>150</v>
      </c>
      <c r="AU330" s="197" t="s">
        <v>87</v>
      </c>
      <c r="AY330" s="17" t="s">
        <v>149</v>
      </c>
      <c r="BE330" s="198">
        <f>IF(N330="základní",J330,0)</f>
        <v>0</v>
      </c>
      <c r="BF330" s="198">
        <f>IF(N330="snížená",J330,0)</f>
        <v>0</v>
      </c>
      <c r="BG330" s="198">
        <f>IF(N330="zákl. přenesená",J330,0)</f>
        <v>0</v>
      </c>
      <c r="BH330" s="198">
        <f>IF(N330="sníž. přenesená",J330,0)</f>
        <v>0</v>
      </c>
      <c r="BI330" s="198">
        <f>IF(N330="nulová",J330,0)</f>
        <v>0</v>
      </c>
      <c r="BJ330" s="17" t="s">
        <v>85</v>
      </c>
      <c r="BK330" s="198">
        <f>ROUND(I330*H330,2)</f>
        <v>0</v>
      </c>
      <c r="BL330" s="17" t="s">
        <v>243</v>
      </c>
      <c r="BM330" s="197" t="s">
        <v>1915</v>
      </c>
    </row>
    <row r="331" spans="1:65" s="2" customFormat="1" ht="16.5" customHeight="1">
      <c r="A331" s="34"/>
      <c r="B331" s="35"/>
      <c r="C331" s="185" t="s">
        <v>508</v>
      </c>
      <c r="D331" s="185" t="s">
        <v>150</v>
      </c>
      <c r="E331" s="186" t="s">
        <v>1916</v>
      </c>
      <c r="F331" s="187" t="s">
        <v>1917</v>
      </c>
      <c r="G331" s="188" t="s">
        <v>163</v>
      </c>
      <c r="H331" s="189">
        <v>3</v>
      </c>
      <c r="I331" s="190"/>
      <c r="J331" s="191">
        <f>ROUND(I331*H331,2)</f>
        <v>0</v>
      </c>
      <c r="K331" s="192"/>
      <c r="L331" s="39"/>
      <c r="M331" s="193" t="s">
        <v>1</v>
      </c>
      <c r="N331" s="194" t="s">
        <v>42</v>
      </c>
      <c r="O331" s="71"/>
      <c r="P331" s="195">
        <f>O331*H331</f>
        <v>0</v>
      </c>
      <c r="Q331" s="195">
        <v>2E-3</v>
      </c>
      <c r="R331" s="195">
        <f>Q331*H331</f>
        <v>6.0000000000000001E-3</v>
      </c>
      <c r="S331" s="195">
        <v>0</v>
      </c>
      <c r="T331" s="196">
        <f>S331*H331</f>
        <v>0</v>
      </c>
      <c r="U331" s="34"/>
      <c r="V331" s="34"/>
      <c r="W331" s="34"/>
      <c r="X331" s="34"/>
      <c r="Y331" s="34"/>
      <c r="Z331" s="34"/>
      <c r="AA331" s="34"/>
      <c r="AB331" s="34"/>
      <c r="AC331" s="34"/>
      <c r="AD331" s="34"/>
      <c r="AE331" s="34"/>
      <c r="AR331" s="197" t="s">
        <v>243</v>
      </c>
      <c r="AT331" s="197" t="s">
        <v>150</v>
      </c>
      <c r="AU331" s="197" t="s">
        <v>87</v>
      </c>
      <c r="AY331" s="17" t="s">
        <v>149</v>
      </c>
      <c r="BE331" s="198">
        <f>IF(N331="základní",J331,0)</f>
        <v>0</v>
      </c>
      <c r="BF331" s="198">
        <f>IF(N331="snížená",J331,0)</f>
        <v>0</v>
      </c>
      <c r="BG331" s="198">
        <f>IF(N331="zákl. přenesená",J331,0)</f>
        <v>0</v>
      </c>
      <c r="BH331" s="198">
        <f>IF(N331="sníž. přenesená",J331,0)</f>
        <v>0</v>
      </c>
      <c r="BI331" s="198">
        <f>IF(N331="nulová",J331,0)</f>
        <v>0</v>
      </c>
      <c r="BJ331" s="17" t="s">
        <v>85</v>
      </c>
      <c r="BK331" s="198">
        <f>ROUND(I331*H331,2)</f>
        <v>0</v>
      </c>
      <c r="BL331" s="17" t="s">
        <v>243</v>
      </c>
      <c r="BM331" s="197" t="s">
        <v>1918</v>
      </c>
    </row>
    <row r="332" spans="1:65" s="2" customFormat="1" ht="55.5" customHeight="1">
      <c r="A332" s="34"/>
      <c r="B332" s="35"/>
      <c r="C332" s="185" t="s">
        <v>512</v>
      </c>
      <c r="D332" s="185" t="s">
        <v>150</v>
      </c>
      <c r="E332" s="186" t="s">
        <v>1919</v>
      </c>
      <c r="F332" s="187" t="s">
        <v>1920</v>
      </c>
      <c r="G332" s="188" t="s">
        <v>163</v>
      </c>
      <c r="H332" s="189">
        <v>2</v>
      </c>
      <c r="I332" s="190"/>
      <c r="J332" s="191">
        <f>ROUND(I332*H332,2)</f>
        <v>0</v>
      </c>
      <c r="K332" s="192"/>
      <c r="L332" s="39"/>
      <c r="M332" s="193" t="s">
        <v>1</v>
      </c>
      <c r="N332" s="194" t="s">
        <v>42</v>
      </c>
      <c r="O332" s="71"/>
      <c r="P332" s="195">
        <f>O332*H332</f>
        <v>0</v>
      </c>
      <c r="Q332" s="195">
        <v>4.0000000000000002E-4</v>
      </c>
      <c r="R332" s="195">
        <f>Q332*H332</f>
        <v>8.0000000000000004E-4</v>
      </c>
      <c r="S332" s="195">
        <v>0</v>
      </c>
      <c r="T332" s="196">
        <f>S332*H332</f>
        <v>0</v>
      </c>
      <c r="U332" s="34"/>
      <c r="V332" s="34"/>
      <c r="W332" s="34"/>
      <c r="X332" s="34"/>
      <c r="Y332" s="34"/>
      <c r="Z332" s="34"/>
      <c r="AA332" s="34"/>
      <c r="AB332" s="34"/>
      <c r="AC332" s="34"/>
      <c r="AD332" s="34"/>
      <c r="AE332" s="34"/>
      <c r="AR332" s="197" t="s">
        <v>243</v>
      </c>
      <c r="AT332" s="197" t="s">
        <v>150</v>
      </c>
      <c r="AU332" s="197" t="s">
        <v>87</v>
      </c>
      <c r="AY332" s="17" t="s">
        <v>149</v>
      </c>
      <c r="BE332" s="198">
        <f>IF(N332="základní",J332,0)</f>
        <v>0</v>
      </c>
      <c r="BF332" s="198">
        <f>IF(N332="snížená",J332,0)</f>
        <v>0</v>
      </c>
      <c r="BG332" s="198">
        <f>IF(N332="zákl. přenesená",J332,0)</f>
        <v>0</v>
      </c>
      <c r="BH332" s="198">
        <f>IF(N332="sníž. přenesená",J332,0)</f>
        <v>0</v>
      </c>
      <c r="BI332" s="198">
        <f>IF(N332="nulová",J332,0)</f>
        <v>0</v>
      </c>
      <c r="BJ332" s="17" t="s">
        <v>85</v>
      </c>
      <c r="BK332" s="198">
        <f>ROUND(I332*H332,2)</f>
        <v>0</v>
      </c>
      <c r="BL332" s="17" t="s">
        <v>243</v>
      </c>
      <c r="BM332" s="197" t="s">
        <v>1921</v>
      </c>
    </row>
    <row r="333" spans="1:65" s="13" customFormat="1" ht="11.25">
      <c r="B333" s="206"/>
      <c r="C333" s="207"/>
      <c r="D333" s="199" t="s">
        <v>175</v>
      </c>
      <c r="E333" s="208" t="s">
        <v>1</v>
      </c>
      <c r="F333" s="209" t="s">
        <v>1922</v>
      </c>
      <c r="G333" s="207"/>
      <c r="H333" s="210">
        <v>2</v>
      </c>
      <c r="I333" s="211"/>
      <c r="J333" s="207"/>
      <c r="K333" s="207"/>
      <c r="L333" s="212"/>
      <c r="M333" s="213"/>
      <c r="N333" s="214"/>
      <c r="O333" s="214"/>
      <c r="P333" s="214"/>
      <c r="Q333" s="214"/>
      <c r="R333" s="214"/>
      <c r="S333" s="214"/>
      <c r="T333" s="215"/>
      <c r="AT333" s="216" t="s">
        <v>175</v>
      </c>
      <c r="AU333" s="216" t="s">
        <v>87</v>
      </c>
      <c r="AV333" s="13" t="s">
        <v>87</v>
      </c>
      <c r="AW333" s="13" t="s">
        <v>34</v>
      </c>
      <c r="AX333" s="13" t="s">
        <v>85</v>
      </c>
      <c r="AY333" s="216" t="s">
        <v>149</v>
      </c>
    </row>
    <row r="334" spans="1:65" s="2" customFormat="1" ht="55.5" customHeight="1">
      <c r="A334" s="34"/>
      <c r="B334" s="35"/>
      <c r="C334" s="185" t="s">
        <v>518</v>
      </c>
      <c r="D334" s="185" t="s">
        <v>150</v>
      </c>
      <c r="E334" s="186" t="s">
        <v>1923</v>
      </c>
      <c r="F334" s="187" t="s">
        <v>1924</v>
      </c>
      <c r="G334" s="188" t="s">
        <v>163</v>
      </c>
      <c r="H334" s="189">
        <v>2</v>
      </c>
      <c r="I334" s="190"/>
      <c r="J334" s="191">
        <f>ROUND(I334*H334,2)</f>
        <v>0</v>
      </c>
      <c r="K334" s="192"/>
      <c r="L334" s="39"/>
      <c r="M334" s="193" t="s">
        <v>1</v>
      </c>
      <c r="N334" s="194" t="s">
        <v>42</v>
      </c>
      <c r="O334" s="71"/>
      <c r="P334" s="195">
        <f>O334*H334</f>
        <v>0</v>
      </c>
      <c r="Q334" s="195">
        <v>4.0000000000000002E-4</v>
      </c>
      <c r="R334" s="195">
        <f>Q334*H334</f>
        <v>8.0000000000000004E-4</v>
      </c>
      <c r="S334" s="195">
        <v>0</v>
      </c>
      <c r="T334" s="196">
        <f>S334*H334</f>
        <v>0</v>
      </c>
      <c r="U334" s="34"/>
      <c r="V334" s="34"/>
      <c r="W334" s="34"/>
      <c r="X334" s="34"/>
      <c r="Y334" s="34"/>
      <c r="Z334" s="34"/>
      <c r="AA334" s="34"/>
      <c r="AB334" s="34"/>
      <c r="AC334" s="34"/>
      <c r="AD334" s="34"/>
      <c r="AE334" s="34"/>
      <c r="AR334" s="197" t="s">
        <v>243</v>
      </c>
      <c r="AT334" s="197" t="s">
        <v>150</v>
      </c>
      <c r="AU334" s="197" t="s">
        <v>87</v>
      </c>
      <c r="AY334" s="17" t="s">
        <v>149</v>
      </c>
      <c r="BE334" s="198">
        <f>IF(N334="základní",J334,0)</f>
        <v>0</v>
      </c>
      <c r="BF334" s="198">
        <f>IF(N334="snížená",J334,0)</f>
        <v>0</v>
      </c>
      <c r="BG334" s="198">
        <f>IF(N334="zákl. přenesená",J334,0)</f>
        <v>0</v>
      </c>
      <c r="BH334" s="198">
        <f>IF(N334="sníž. přenesená",J334,0)</f>
        <v>0</v>
      </c>
      <c r="BI334" s="198">
        <f>IF(N334="nulová",J334,0)</f>
        <v>0</v>
      </c>
      <c r="BJ334" s="17" t="s">
        <v>85</v>
      </c>
      <c r="BK334" s="198">
        <f>ROUND(I334*H334,2)</f>
        <v>0</v>
      </c>
      <c r="BL334" s="17" t="s">
        <v>243</v>
      </c>
      <c r="BM334" s="197" t="s">
        <v>1925</v>
      </c>
    </row>
    <row r="335" spans="1:65" s="2" customFormat="1" ht="29.25">
      <c r="A335" s="34"/>
      <c r="B335" s="35"/>
      <c r="C335" s="36"/>
      <c r="D335" s="199" t="s">
        <v>154</v>
      </c>
      <c r="E335" s="36"/>
      <c r="F335" s="200" t="s">
        <v>1926</v>
      </c>
      <c r="G335" s="36"/>
      <c r="H335" s="36"/>
      <c r="I335" s="201"/>
      <c r="J335" s="36"/>
      <c r="K335" s="36"/>
      <c r="L335" s="39"/>
      <c r="M335" s="202"/>
      <c r="N335" s="203"/>
      <c r="O335" s="71"/>
      <c r="P335" s="71"/>
      <c r="Q335" s="71"/>
      <c r="R335" s="71"/>
      <c r="S335" s="71"/>
      <c r="T335" s="72"/>
      <c r="U335" s="34"/>
      <c r="V335" s="34"/>
      <c r="W335" s="34"/>
      <c r="X335" s="34"/>
      <c r="Y335" s="34"/>
      <c r="Z335" s="34"/>
      <c r="AA335" s="34"/>
      <c r="AB335" s="34"/>
      <c r="AC335" s="34"/>
      <c r="AD335" s="34"/>
      <c r="AE335" s="34"/>
      <c r="AT335" s="17" t="s">
        <v>154</v>
      </c>
      <c r="AU335" s="17" t="s">
        <v>87</v>
      </c>
    </row>
    <row r="336" spans="1:65" s="13" customFormat="1" ht="11.25">
      <c r="B336" s="206"/>
      <c r="C336" s="207"/>
      <c r="D336" s="199" t="s">
        <v>175</v>
      </c>
      <c r="E336" s="208" t="s">
        <v>1</v>
      </c>
      <c r="F336" s="209" t="s">
        <v>1927</v>
      </c>
      <c r="G336" s="207"/>
      <c r="H336" s="210">
        <v>2</v>
      </c>
      <c r="I336" s="211"/>
      <c r="J336" s="207"/>
      <c r="K336" s="207"/>
      <c r="L336" s="212"/>
      <c r="M336" s="213"/>
      <c r="N336" s="214"/>
      <c r="O336" s="214"/>
      <c r="P336" s="214"/>
      <c r="Q336" s="214"/>
      <c r="R336" s="214"/>
      <c r="S336" s="214"/>
      <c r="T336" s="215"/>
      <c r="AT336" s="216" t="s">
        <v>175</v>
      </c>
      <c r="AU336" s="216" t="s">
        <v>87</v>
      </c>
      <c r="AV336" s="13" t="s">
        <v>87</v>
      </c>
      <c r="AW336" s="13" t="s">
        <v>34</v>
      </c>
      <c r="AX336" s="13" t="s">
        <v>85</v>
      </c>
      <c r="AY336" s="216" t="s">
        <v>149</v>
      </c>
    </row>
    <row r="337" spans="1:65" s="2" customFormat="1" ht="55.5" customHeight="1">
      <c r="A337" s="34"/>
      <c r="B337" s="35"/>
      <c r="C337" s="185" t="s">
        <v>522</v>
      </c>
      <c r="D337" s="185" t="s">
        <v>150</v>
      </c>
      <c r="E337" s="186" t="s">
        <v>1928</v>
      </c>
      <c r="F337" s="187" t="s">
        <v>1929</v>
      </c>
      <c r="G337" s="188" t="s">
        <v>163</v>
      </c>
      <c r="H337" s="189">
        <v>1</v>
      </c>
      <c r="I337" s="190"/>
      <c r="J337" s="191">
        <f>ROUND(I337*H337,2)</f>
        <v>0</v>
      </c>
      <c r="K337" s="192"/>
      <c r="L337" s="39"/>
      <c r="M337" s="193" t="s">
        <v>1</v>
      </c>
      <c r="N337" s="194" t="s">
        <v>42</v>
      </c>
      <c r="O337" s="71"/>
      <c r="P337" s="195">
        <f>O337*H337</f>
        <v>0</v>
      </c>
      <c r="Q337" s="195">
        <v>4.0000000000000002E-4</v>
      </c>
      <c r="R337" s="195">
        <f>Q337*H337</f>
        <v>4.0000000000000002E-4</v>
      </c>
      <c r="S337" s="195">
        <v>0</v>
      </c>
      <c r="T337" s="196">
        <f>S337*H337</f>
        <v>0</v>
      </c>
      <c r="U337" s="34"/>
      <c r="V337" s="34"/>
      <c r="W337" s="34"/>
      <c r="X337" s="34"/>
      <c r="Y337" s="34"/>
      <c r="Z337" s="34"/>
      <c r="AA337" s="34"/>
      <c r="AB337" s="34"/>
      <c r="AC337" s="34"/>
      <c r="AD337" s="34"/>
      <c r="AE337" s="34"/>
      <c r="AR337" s="197" t="s">
        <v>243</v>
      </c>
      <c r="AT337" s="197" t="s">
        <v>150</v>
      </c>
      <c r="AU337" s="197" t="s">
        <v>87</v>
      </c>
      <c r="AY337" s="17" t="s">
        <v>149</v>
      </c>
      <c r="BE337" s="198">
        <f>IF(N337="základní",J337,0)</f>
        <v>0</v>
      </c>
      <c r="BF337" s="198">
        <f>IF(N337="snížená",J337,0)</f>
        <v>0</v>
      </c>
      <c r="BG337" s="198">
        <f>IF(N337="zákl. přenesená",J337,0)</f>
        <v>0</v>
      </c>
      <c r="BH337" s="198">
        <f>IF(N337="sníž. přenesená",J337,0)</f>
        <v>0</v>
      </c>
      <c r="BI337" s="198">
        <f>IF(N337="nulová",J337,0)</f>
        <v>0</v>
      </c>
      <c r="BJ337" s="17" t="s">
        <v>85</v>
      </c>
      <c r="BK337" s="198">
        <f>ROUND(I337*H337,2)</f>
        <v>0</v>
      </c>
      <c r="BL337" s="17" t="s">
        <v>243</v>
      </c>
      <c r="BM337" s="197" t="s">
        <v>1930</v>
      </c>
    </row>
    <row r="338" spans="1:65" s="2" customFormat="1" ht="68.25">
      <c r="A338" s="34"/>
      <c r="B338" s="35"/>
      <c r="C338" s="36"/>
      <c r="D338" s="199" t="s">
        <v>154</v>
      </c>
      <c r="E338" s="36"/>
      <c r="F338" s="200" t="s">
        <v>1931</v>
      </c>
      <c r="G338" s="36"/>
      <c r="H338" s="36"/>
      <c r="I338" s="201"/>
      <c r="J338" s="36"/>
      <c r="K338" s="36"/>
      <c r="L338" s="39"/>
      <c r="M338" s="202"/>
      <c r="N338" s="203"/>
      <c r="O338" s="71"/>
      <c r="P338" s="71"/>
      <c r="Q338" s="71"/>
      <c r="R338" s="71"/>
      <c r="S338" s="71"/>
      <c r="T338" s="72"/>
      <c r="U338" s="34"/>
      <c r="V338" s="34"/>
      <c r="W338" s="34"/>
      <c r="X338" s="34"/>
      <c r="Y338" s="34"/>
      <c r="Z338" s="34"/>
      <c r="AA338" s="34"/>
      <c r="AB338" s="34"/>
      <c r="AC338" s="34"/>
      <c r="AD338" s="34"/>
      <c r="AE338" s="34"/>
      <c r="AT338" s="17" t="s">
        <v>154</v>
      </c>
      <c r="AU338" s="17" t="s">
        <v>87</v>
      </c>
    </row>
    <row r="339" spans="1:65" s="13" customFormat="1" ht="11.25">
      <c r="B339" s="206"/>
      <c r="C339" s="207"/>
      <c r="D339" s="199" t="s">
        <v>175</v>
      </c>
      <c r="E339" s="208" t="s">
        <v>1</v>
      </c>
      <c r="F339" s="209" t="s">
        <v>1932</v>
      </c>
      <c r="G339" s="207"/>
      <c r="H339" s="210">
        <v>1</v>
      </c>
      <c r="I339" s="211"/>
      <c r="J339" s="207"/>
      <c r="K339" s="207"/>
      <c r="L339" s="212"/>
      <c r="M339" s="213"/>
      <c r="N339" s="214"/>
      <c r="O339" s="214"/>
      <c r="P339" s="214"/>
      <c r="Q339" s="214"/>
      <c r="R339" s="214"/>
      <c r="S339" s="214"/>
      <c r="T339" s="215"/>
      <c r="AT339" s="216" t="s">
        <v>175</v>
      </c>
      <c r="AU339" s="216" t="s">
        <v>87</v>
      </c>
      <c r="AV339" s="13" t="s">
        <v>87</v>
      </c>
      <c r="AW339" s="13" t="s">
        <v>34</v>
      </c>
      <c r="AX339" s="13" t="s">
        <v>85</v>
      </c>
      <c r="AY339" s="216" t="s">
        <v>149</v>
      </c>
    </row>
    <row r="340" spans="1:65" s="2" customFormat="1" ht="21.75" customHeight="1">
      <c r="A340" s="34"/>
      <c r="B340" s="35"/>
      <c r="C340" s="185" t="s">
        <v>526</v>
      </c>
      <c r="D340" s="185" t="s">
        <v>150</v>
      </c>
      <c r="E340" s="186" t="s">
        <v>1933</v>
      </c>
      <c r="F340" s="187" t="s">
        <v>1934</v>
      </c>
      <c r="G340" s="188" t="s">
        <v>378</v>
      </c>
      <c r="H340" s="239"/>
      <c r="I340" s="190"/>
      <c r="J340" s="191">
        <f>ROUND(I340*H340,2)</f>
        <v>0</v>
      </c>
      <c r="K340" s="192"/>
      <c r="L340" s="39"/>
      <c r="M340" s="193" t="s">
        <v>1</v>
      </c>
      <c r="N340" s="194" t="s">
        <v>42</v>
      </c>
      <c r="O340" s="71"/>
      <c r="P340" s="195">
        <f>O340*H340</f>
        <v>0</v>
      </c>
      <c r="Q340" s="195">
        <v>0</v>
      </c>
      <c r="R340" s="195">
        <f>Q340*H340</f>
        <v>0</v>
      </c>
      <c r="S340" s="195">
        <v>0</v>
      </c>
      <c r="T340" s="196">
        <f>S340*H340</f>
        <v>0</v>
      </c>
      <c r="U340" s="34"/>
      <c r="V340" s="34"/>
      <c r="W340" s="34"/>
      <c r="X340" s="34"/>
      <c r="Y340" s="34"/>
      <c r="Z340" s="34"/>
      <c r="AA340" s="34"/>
      <c r="AB340" s="34"/>
      <c r="AC340" s="34"/>
      <c r="AD340" s="34"/>
      <c r="AE340" s="34"/>
      <c r="AR340" s="197" t="s">
        <v>243</v>
      </c>
      <c r="AT340" s="197" t="s">
        <v>150</v>
      </c>
      <c r="AU340" s="197" t="s">
        <v>87</v>
      </c>
      <c r="AY340" s="17" t="s">
        <v>149</v>
      </c>
      <c r="BE340" s="198">
        <f>IF(N340="základní",J340,0)</f>
        <v>0</v>
      </c>
      <c r="BF340" s="198">
        <f>IF(N340="snížená",J340,0)</f>
        <v>0</v>
      </c>
      <c r="BG340" s="198">
        <f>IF(N340="zákl. přenesená",J340,0)</f>
        <v>0</v>
      </c>
      <c r="BH340" s="198">
        <f>IF(N340="sníž. přenesená",J340,0)</f>
        <v>0</v>
      </c>
      <c r="BI340" s="198">
        <f>IF(N340="nulová",J340,0)</f>
        <v>0</v>
      </c>
      <c r="BJ340" s="17" t="s">
        <v>85</v>
      </c>
      <c r="BK340" s="198">
        <f>ROUND(I340*H340,2)</f>
        <v>0</v>
      </c>
      <c r="BL340" s="17" t="s">
        <v>243</v>
      </c>
      <c r="BM340" s="197" t="s">
        <v>1935</v>
      </c>
    </row>
    <row r="341" spans="1:65" s="12" customFormat="1" ht="22.9" customHeight="1">
      <c r="B341" s="171"/>
      <c r="C341" s="172"/>
      <c r="D341" s="173" t="s">
        <v>76</v>
      </c>
      <c r="E341" s="204" t="s">
        <v>1936</v>
      </c>
      <c r="F341" s="204" t="s">
        <v>1937</v>
      </c>
      <c r="G341" s="172"/>
      <c r="H341" s="172"/>
      <c r="I341" s="175"/>
      <c r="J341" s="205">
        <f>BK341</f>
        <v>0</v>
      </c>
      <c r="K341" s="172"/>
      <c r="L341" s="177"/>
      <c r="M341" s="178"/>
      <c r="N341" s="179"/>
      <c r="O341" s="179"/>
      <c r="P341" s="180">
        <f>SUM(P342:P372)</f>
        <v>0</v>
      </c>
      <c r="Q341" s="179"/>
      <c r="R341" s="180">
        <f>SUM(R342:R372)</f>
        <v>0.32769999999999999</v>
      </c>
      <c r="S341" s="179"/>
      <c r="T341" s="181">
        <f>SUM(T342:T372)</f>
        <v>1.5657700000000001</v>
      </c>
      <c r="AR341" s="182" t="s">
        <v>87</v>
      </c>
      <c r="AT341" s="183" t="s">
        <v>76</v>
      </c>
      <c r="AU341" s="183" t="s">
        <v>85</v>
      </c>
      <c r="AY341" s="182" t="s">
        <v>149</v>
      </c>
      <c r="BK341" s="184">
        <f>SUM(BK342:BK372)</f>
        <v>0</v>
      </c>
    </row>
    <row r="342" spans="1:65" s="2" customFormat="1" ht="16.5" customHeight="1">
      <c r="A342" s="34"/>
      <c r="B342" s="35"/>
      <c r="C342" s="185" t="s">
        <v>531</v>
      </c>
      <c r="D342" s="185" t="s">
        <v>150</v>
      </c>
      <c r="E342" s="186" t="s">
        <v>1938</v>
      </c>
      <c r="F342" s="187" t="s">
        <v>1939</v>
      </c>
      <c r="G342" s="188" t="s">
        <v>163</v>
      </c>
      <c r="H342" s="189">
        <v>1</v>
      </c>
      <c r="I342" s="190"/>
      <c r="J342" s="191">
        <f t="shared" ref="J342:J363" si="0">ROUND(I342*H342,2)</f>
        <v>0</v>
      </c>
      <c r="K342" s="192"/>
      <c r="L342" s="39"/>
      <c r="M342" s="193" t="s">
        <v>1</v>
      </c>
      <c r="N342" s="194" t="s">
        <v>42</v>
      </c>
      <c r="O342" s="71"/>
      <c r="P342" s="195">
        <f t="shared" ref="P342:P363" si="1">O342*H342</f>
        <v>0</v>
      </c>
      <c r="Q342" s="195">
        <v>0</v>
      </c>
      <c r="R342" s="195">
        <f t="shared" ref="R342:R363" si="2">Q342*H342</f>
        <v>0</v>
      </c>
      <c r="S342" s="195">
        <v>1.933E-2</v>
      </c>
      <c r="T342" s="196">
        <f t="shared" ref="T342:T363" si="3">S342*H342</f>
        <v>1.933E-2</v>
      </c>
      <c r="U342" s="34"/>
      <c r="V342" s="34"/>
      <c r="W342" s="34"/>
      <c r="X342" s="34"/>
      <c r="Y342" s="34"/>
      <c r="Z342" s="34"/>
      <c r="AA342" s="34"/>
      <c r="AB342" s="34"/>
      <c r="AC342" s="34"/>
      <c r="AD342" s="34"/>
      <c r="AE342" s="34"/>
      <c r="AR342" s="197" t="s">
        <v>243</v>
      </c>
      <c r="AT342" s="197" t="s">
        <v>150</v>
      </c>
      <c r="AU342" s="197" t="s">
        <v>87</v>
      </c>
      <c r="AY342" s="17" t="s">
        <v>149</v>
      </c>
      <c r="BE342" s="198">
        <f t="shared" ref="BE342:BE363" si="4">IF(N342="základní",J342,0)</f>
        <v>0</v>
      </c>
      <c r="BF342" s="198">
        <f t="shared" ref="BF342:BF363" si="5">IF(N342="snížená",J342,0)</f>
        <v>0</v>
      </c>
      <c r="BG342" s="198">
        <f t="shared" ref="BG342:BG363" si="6">IF(N342="zákl. přenesená",J342,0)</f>
        <v>0</v>
      </c>
      <c r="BH342" s="198">
        <f t="shared" ref="BH342:BH363" si="7">IF(N342="sníž. přenesená",J342,0)</f>
        <v>0</v>
      </c>
      <c r="BI342" s="198">
        <f t="shared" ref="BI342:BI363" si="8">IF(N342="nulová",J342,0)</f>
        <v>0</v>
      </c>
      <c r="BJ342" s="17" t="s">
        <v>85</v>
      </c>
      <c r="BK342" s="198">
        <f t="shared" ref="BK342:BK363" si="9">ROUND(I342*H342,2)</f>
        <v>0</v>
      </c>
      <c r="BL342" s="17" t="s">
        <v>243</v>
      </c>
      <c r="BM342" s="197" t="s">
        <v>1940</v>
      </c>
    </row>
    <row r="343" spans="1:65" s="2" customFormat="1" ht="21.75" customHeight="1">
      <c r="A343" s="34"/>
      <c r="B343" s="35"/>
      <c r="C343" s="185" t="s">
        <v>535</v>
      </c>
      <c r="D343" s="185" t="s">
        <v>150</v>
      </c>
      <c r="E343" s="186" t="s">
        <v>1941</v>
      </c>
      <c r="F343" s="187" t="s">
        <v>1942</v>
      </c>
      <c r="G343" s="188" t="s">
        <v>163</v>
      </c>
      <c r="H343" s="189">
        <v>1</v>
      </c>
      <c r="I343" s="190"/>
      <c r="J343" s="191">
        <f t="shared" si="0"/>
        <v>0</v>
      </c>
      <c r="K343" s="192"/>
      <c r="L343" s="39"/>
      <c r="M343" s="193" t="s">
        <v>1</v>
      </c>
      <c r="N343" s="194" t="s">
        <v>42</v>
      </c>
      <c r="O343" s="71"/>
      <c r="P343" s="195">
        <f t="shared" si="1"/>
        <v>0</v>
      </c>
      <c r="Q343" s="195">
        <v>2.894E-2</v>
      </c>
      <c r="R343" s="195">
        <f t="shared" si="2"/>
        <v>2.894E-2</v>
      </c>
      <c r="S343" s="195">
        <v>0</v>
      </c>
      <c r="T343" s="196">
        <f t="shared" si="3"/>
        <v>0</v>
      </c>
      <c r="U343" s="34"/>
      <c r="V343" s="34"/>
      <c r="W343" s="34"/>
      <c r="X343" s="34"/>
      <c r="Y343" s="34"/>
      <c r="Z343" s="34"/>
      <c r="AA343" s="34"/>
      <c r="AB343" s="34"/>
      <c r="AC343" s="34"/>
      <c r="AD343" s="34"/>
      <c r="AE343" s="34"/>
      <c r="AR343" s="197" t="s">
        <v>243</v>
      </c>
      <c r="AT343" s="197" t="s">
        <v>150</v>
      </c>
      <c r="AU343" s="197" t="s">
        <v>87</v>
      </c>
      <c r="AY343" s="17" t="s">
        <v>149</v>
      </c>
      <c r="BE343" s="198">
        <f t="shared" si="4"/>
        <v>0</v>
      </c>
      <c r="BF343" s="198">
        <f t="shared" si="5"/>
        <v>0</v>
      </c>
      <c r="BG343" s="198">
        <f t="shared" si="6"/>
        <v>0</v>
      </c>
      <c r="BH343" s="198">
        <f t="shared" si="7"/>
        <v>0</v>
      </c>
      <c r="BI343" s="198">
        <f t="shared" si="8"/>
        <v>0</v>
      </c>
      <c r="BJ343" s="17" t="s">
        <v>85</v>
      </c>
      <c r="BK343" s="198">
        <f t="shared" si="9"/>
        <v>0</v>
      </c>
      <c r="BL343" s="17" t="s">
        <v>243</v>
      </c>
      <c r="BM343" s="197" t="s">
        <v>1943</v>
      </c>
    </row>
    <row r="344" spans="1:65" s="2" customFormat="1" ht="16.5" customHeight="1">
      <c r="A344" s="34"/>
      <c r="B344" s="35"/>
      <c r="C344" s="185" t="s">
        <v>541</v>
      </c>
      <c r="D344" s="185" t="s">
        <v>150</v>
      </c>
      <c r="E344" s="186" t="s">
        <v>1944</v>
      </c>
      <c r="F344" s="187" t="s">
        <v>1945</v>
      </c>
      <c r="G344" s="188" t="s">
        <v>184</v>
      </c>
      <c r="H344" s="189">
        <v>2</v>
      </c>
      <c r="I344" s="190"/>
      <c r="J344" s="191">
        <f t="shared" si="0"/>
        <v>0</v>
      </c>
      <c r="K344" s="192"/>
      <c r="L344" s="39"/>
      <c r="M344" s="193" t="s">
        <v>1</v>
      </c>
      <c r="N344" s="194" t="s">
        <v>42</v>
      </c>
      <c r="O344" s="71"/>
      <c r="P344" s="195">
        <f t="shared" si="1"/>
        <v>0</v>
      </c>
      <c r="Q344" s="195">
        <v>0</v>
      </c>
      <c r="R344" s="195">
        <f t="shared" si="2"/>
        <v>0</v>
      </c>
      <c r="S344" s="195">
        <v>1.9460000000000002E-2</v>
      </c>
      <c r="T344" s="196">
        <f t="shared" si="3"/>
        <v>3.8920000000000003E-2</v>
      </c>
      <c r="U344" s="34"/>
      <c r="V344" s="34"/>
      <c r="W344" s="34"/>
      <c r="X344" s="34"/>
      <c r="Y344" s="34"/>
      <c r="Z344" s="34"/>
      <c r="AA344" s="34"/>
      <c r="AB344" s="34"/>
      <c r="AC344" s="34"/>
      <c r="AD344" s="34"/>
      <c r="AE344" s="34"/>
      <c r="AR344" s="197" t="s">
        <v>243</v>
      </c>
      <c r="AT344" s="197" t="s">
        <v>150</v>
      </c>
      <c r="AU344" s="197" t="s">
        <v>87</v>
      </c>
      <c r="AY344" s="17" t="s">
        <v>149</v>
      </c>
      <c r="BE344" s="198">
        <f t="shared" si="4"/>
        <v>0</v>
      </c>
      <c r="BF344" s="198">
        <f t="shared" si="5"/>
        <v>0</v>
      </c>
      <c r="BG344" s="198">
        <f t="shared" si="6"/>
        <v>0</v>
      </c>
      <c r="BH344" s="198">
        <f t="shared" si="7"/>
        <v>0</v>
      </c>
      <c r="BI344" s="198">
        <f t="shared" si="8"/>
        <v>0</v>
      </c>
      <c r="BJ344" s="17" t="s">
        <v>85</v>
      </c>
      <c r="BK344" s="198">
        <f t="shared" si="9"/>
        <v>0</v>
      </c>
      <c r="BL344" s="17" t="s">
        <v>243</v>
      </c>
      <c r="BM344" s="197" t="s">
        <v>1946</v>
      </c>
    </row>
    <row r="345" spans="1:65" s="2" customFormat="1" ht="21.75" customHeight="1">
      <c r="A345" s="34"/>
      <c r="B345" s="35"/>
      <c r="C345" s="185" t="s">
        <v>547</v>
      </c>
      <c r="D345" s="185" t="s">
        <v>150</v>
      </c>
      <c r="E345" s="186" t="s">
        <v>1947</v>
      </c>
      <c r="F345" s="187" t="s">
        <v>1948</v>
      </c>
      <c r="G345" s="188" t="s">
        <v>184</v>
      </c>
      <c r="H345" s="189">
        <v>2</v>
      </c>
      <c r="I345" s="190"/>
      <c r="J345" s="191">
        <f t="shared" si="0"/>
        <v>0</v>
      </c>
      <c r="K345" s="192"/>
      <c r="L345" s="39"/>
      <c r="M345" s="193" t="s">
        <v>1</v>
      </c>
      <c r="N345" s="194" t="s">
        <v>42</v>
      </c>
      <c r="O345" s="71"/>
      <c r="P345" s="195">
        <f t="shared" si="1"/>
        <v>0</v>
      </c>
      <c r="Q345" s="195">
        <v>1.4579999999999999E-2</v>
      </c>
      <c r="R345" s="195">
        <f t="shared" si="2"/>
        <v>2.9159999999999998E-2</v>
      </c>
      <c r="S345" s="195">
        <v>0</v>
      </c>
      <c r="T345" s="196">
        <f t="shared" si="3"/>
        <v>0</v>
      </c>
      <c r="U345" s="34"/>
      <c r="V345" s="34"/>
      <c r="W345" s="34"/>
      <c r="X345" s="34"/>
      <c r="Y345" s="34"/>
      <c r="Z345" s="34"/>
      <c r="AA345" s="34"/>
      <c r="AB345" s="34"/>
      <c r="AC345" s="34"/>
      <c r="AD345" s="34"/>
      <c r="AE345" s="34"/>
      <c r="AR345" s="197" t="s">
        <v>243</v>
      </c>
      <c r="AT345" s="197" t="s">
        <v>150</v>
      </c>
      <c r="AU345" s="197" t="s">
        <v>87</v>
      </c>
      <c r="AY345" s="17" t="s">
        <v>149</v>
      </c>
      <c r="BE345" s="198">
        <f t="shared" si="4"/>
        <v>0</v>
      </c>
      <c r="BF345" s="198">
        <f t="shared" si="5"/>
        <v>0</v>
      </c>
      <c r="BG345" s="198">
        <f t="shared" si="6"/>
        <v>0</v>
      </c>
      <c r="BH345" s="198">
        <f t="shared" si="7"/>
        <v>0</v>
      </c>
      <c r="BI345" s="198">
        <f t="shared" si="8"/>
        <v>0</v>
      </c>
      <c r="BJ345" s="17" t="s">
        <v>85</v>
      </c>
      <c r="BK345" s="198">
        <f t="shared" si="9"/>
        <v>0</v>
      </c>
      <c r="BL345" s="17" t="s">
        <v>243</v>
      </c>
      <c r="BM345" s="197" t="s">
        <v>1949</v>
      </c>
    </row>
    <row r="346" spans="1:65" s="2" customFormat="1" ht="21.75" customHeight="1">
      <c r="A346" s="34"/>
      <c r="B346" s="35"/>
      <c r="C346" s="185" t="s">
        <v>552</v>
      </c>
      <c r="D346" s="185" t="s">
        <v>150</v>
      </c>
      <c r="E346" s="186" t="s">
        <v>1950</v>
      </c>
      <c r="F346" s="187" t="s">
        <v>1951</v>
      </c>
      <c r="G346" s="188" t="s">
        <v>163</v>
      </c>
      <c r="H346" s="189">
        <v>1</v>
      </c>
      <c r="I346" s="190"/>
      <c r="J346" s="191">
        <f t="shared" si="0"/>
        <v>0</v>
      </c>
      <c r="K346" s="192"/>
      <c r="L346" s="39"/>
      <c r="M346" s="193" t="s">
        <v>1</v>
      </c>
      <c r="N346" s="194" t="s">
        <v>42</v>
      </c>
      <c r="O346" s="71"/>
      <c r="P346" s="195">
        <f t="shared" si="1"/>
        <v>0</v>
      </c>
      <c r="Q346" s="195">
        <v>0</v>
      </c>
      <c r="R346" s="195">
        <f t="shared" si="2"/>
        <v>0</v>
      </c>
      <c r="S346" s="195">
        <v>8.7999999999999995E-2</v>
      </c>
      <c r="T346" s="196">
        <f t="shared" si="3"/>
        <v>8.7999999999999995E-2</v>
      </c>
      <c r="U346" s="34"/>
      <c r="V346" s="34"/>
      <c r="W346" s="34"/>
      <c r="X346" s="34"/>
      <c r="Y346" s="34"/>
      <c r="Z346" s="34"/>
      <c r="AA346" s="34"/>
      <c r="AB346" s="34"/>
      <c r="AC346" s="34"/>
      <c r="AD346" s="34"/>
      <c r="AE346" s="34"/>
      <c r="AR346" s="197" t="s">
        <v>243</v>
      </c>
      <c r="AT346" s="197" t="s">
        <v>150</v>
      </c>
      <c r="AU346" s="197" t="s">
        <v>87</v>
      </c>
      <c r="AY346" s="17" t="s">
        <v>149</v>
      </c>
      <c r="BE346" s="198">
        <f t="shared" si="4"/>
        <v>0</v>
      </c>
      <c r="BF346" s="198">
        <f t="shared" si="5"/>
        <v>0</v>
      </c>
      <c r="BG346" s="198">
        <f t="shared" si="6"/>
        <v>0</v>
      </c>
      <c r="BH346" s="198">
        <f t="shared" si="7"/>
        <v>0</v>
      </c>
      <c r="BI346" s="198">
        <f t="shared" si="8"/>
        <v>0</v>
      </c>
      <c r="BJ346" s="17" t="s">
        <v>85</v>
      </c>
      <c r="BK346" s="198">
        <f t="shared" si="9"/>
        <v>0</v>
      </c>
      <c r="BL346" s="17" t="s">
        <v>243</v>
      </c>
      <c r="BM346" s="197" t="s">
        <v>1952</v>
      </c>
    </row>
    <row r="347" spans="1:65" s="2" customFormat="1" ht="21.75" customHeight="1">
      <c r="A347" s="34"/>
      <c r="B347" s="35"/>
      <c r="C347" s="185" t="s">
        <v>558</v>
      </c>
      <c r="D347" s="185" t="s">
        <v>150</v>
      </c>
      <c r="E347" s="186" t="s">
        <v>1953</v>
      </c>
      <c r="F347" s="187" t="s">
        <v>1954</v>
      </c>
      <c r="G347" s="188" t="s">
        <v>163</v>
      </c>
      <c r="H347" s="189">
        <v>1</v>
      </c>
      <c r="I347" s="190"/>
      <c r="J347" s="191">
        <f t="shared" si="0"/>
        <v>0</v>
      </c>
      <c r="K347" s="192"/>
      <c r="L347" s="39"/>
      <c r="M347" s="193" t="s">
        <v>1</v>
      </c>
      <c r="N347" s="194" t="s">
        <v>42</v>
      </c>
      <c r="O347" s="71"/>
      <c r="P347" s="195">
        <f t="shared" si="1"/>
        <v>0</v>
      </c>
      <c r="Q347" s="195">
        <v>0</v>
      </c>
      <c r="R347" s="195">
        <f t="shared" si="2"/>
        <v>0</v>
      </c>
      <c r="S347" s="195">
        <v>2.4500000000000001E-2</v>
      </c>
      <c r="T347" s="196">
        <f t="shared" si="3"/>
        <v>2.4500000000000001E-2</v>
      </c>
      <c r="U347" s="34"/>
      <c r="V347" s="34"/>
      <c r="W347" s="34"/>
      <c r="X347" s="34"/>
      <c r="Y347" s="34"/>
      <c r="Z347" s="34"/>
      <c r="AA347" s="34"/>
      <c r="AB347" s="34"/>
      <c r="AC347" s="34"/>
      <c r="AD347" s="34"/>
      <c r="AE347" s="34"/>
      <c r="AR347" s="197" t="s">
        <v>243</v>
      </c>
      <c r="AT347" s="197" t="s">
        <v>150</v>
      </c>
      <c r="AU347" s="197" t="s">
        <v>87</v>
      </c>
      <c r="AY347" s="17" t="s">
        <v>149</v>
      </c>
      <c r="BE347" s="198">
        <f t="shared" si="4"/>
        <v>0</v>
      </c>
      <c r="BF347" s="198">
        <f t="shared" si="5"/>
        <v>0</v>
      </c>
      <c r="BG347" s="198">
        <f t="shared" si="6"/>
        <v>0</v>
      </c>
      <c r="BH347" s="198">
        <f t="shared" si="7"/>
        <v>0</v>
      </c>
      <c r="BI347" s="198">
        <f t="shared" si="8"/>
        <v>0</v>
      </c>
      <c r="BJ347" s="17" t="s">
        <v>85</v>
      </c>
      <c r="BK347" s="198">
        <f t="shared" si="9"/>
        <v>0</v>
      </c>
      <c r="BL347" s="17" t="s">
        <v>243</v>
      </c>
      <c r="BM347" s="197" t="s">
        <v>1955</v>
      </c>
    </row>
    <row r="348" spans="1:65" s="2" customFormat="1" ht="21.75" customHeight="1">
      <c r="A348" s="34"/>
      <c r="B348" s="35"/>
      <c r="C348" s="185" t="s">
        <v>564</v>
      </c>
      <c r="D348" s="185" t="s">
        <v>150</v>
      </c>
      <c r="E348" s="186" t="s">
        <v>1956</v>
      </c>
      <c r="F348" s="187" t="s">
        <v>1957</v>
      </c>
      <c r="G348" s="188" t="s">
        <v>163</v>
      </c>
      <c r="H348" s="189">
        <v>1</v>
      </c>
      <c r="I348" s="190"/>
      <c r="J348" s="191">
        <f t="shared" si="0"/>
        <v>0</v>
      </c>
      <c r="K348" s="192"/>
      <c r="L348" s="39"/>
      <c r="M348" s="193" t="s">
        <v>1</v>
      </c>
      <c r="N348" s="194" t="s">
        <v>42</v>
      </c>
      <c r="O348" s="71"/>
      <c r="P348" s="195">
        <f t="shared" si="1"/>
        <v>0</v>
      </c>
      <c r="Q348" s="195">
        <v>5.1409999999999997E-2</v>
      </c>
      <c r="R348" s="195">
        <f t="shared" si="2"/>
        <v>5.1409999999999997E-2</v>
      </c>
      <c r="S348" s="195">
        <v>0</v>
      </c>
      <c r="T348" s="196">
        <f t="shared" si="3"/>
        <v>0</v>
      </c>
      <c r="U348" s="34"/>
      <c r="V348" s="34"/>
      <c r="W348" s="34"/>
      <c r="X348" s="34"/>
      <c r="Y348" s="34"/>
      <c r="Z348" s="34"/>
      <c r="AA348" s="34"/>
      <c r="AB348" s="34"/>
      <c r="AC348" s="34"/>
      <c r="AD348" s="34"/>
      <c r="AE348" s="34"/>
      <c r="AR348" s="197" t="s">
        <v>243</v>
      </c>
      <c r="AT348" s="197" t="s">
        <v>150</v>
      </c>
      <c r="AU348" s="197" t="s">
        <v>87</v>
      </c>
      <c r="AY348" s="17" t="s">
        <v>149</v>
      </c>
      <c r="BE348" s="198">
        <f t="shared" si="4"/>
        <v>0</v>
      </c>
      <c r="BF348" s="198">
        <f t="shared" si="5"/>
        <v>0</v>
      </c>
      <c r="BG348" s="198">
        <f t="shared" si="6"/>
        <v>0</v>
      </c>
      <c r="BH348" s="198">
        <f t="shared" si="7"/>
        <v>0</v>
      </c>
      <c r="BI348" s="198">
        <f t="shared" si="8"/>
        <v>0</v>
      </c>
      <c r="BJ348" s="17" t="s">
        <v>85</v>
      </c>
      <c r="BK348" s="198">
        <f t="shared" si="9"/>
        <v>0</v>
      </c>
      <c r="BL348" s="17" t="s">
        <v>243</v>
      </c>
      <c r="BM348" s="197" t="s">
        <v>1958</v>
      </c>
    </row>
    <row r="349" spans="1:65" s="2" customFormat="1" ht="33" customHeight="1">
      <c r="A349" s="34"/>
      <c r="B349" s="35"/>
      <c r="C349" s="185" t="s">
        <v>569</v>
      </c>
      <c r="D349" s="185" t="s">
        <v>150</v>
      </c>
      <c r="E349" s="186" t="s">
        <v>1959</v>
      </c>
      <c r="F349" s="187" t="s">
        <v>1960</v>
      </c>
      <c r="G349" s="188" t="s">
        <v>163</v>
      </c>
      <c r="H349" s="189">
        <v>1</v>
      </c>
      <c r="I349" s="190"/>
      <c r="J349" s="191">
        <f t="shared" si="0"/>
        <v>0</v>
      </c>
      <c r="K349" s="192"/>
      <c r="L349" s="39"/>
      <c r="M349" s="193" t="s">
        <v>1</v>
      </c>
      <c r="N349" s="194" t="s">
        <v>42</v>
      </c>
      <c r="O349" s="71"/>
      <c r="P349" s="195">
        <f t="shared" si="1"/>
        <v>0</v>
      </c>
      <c r="Q349" s="195">
        <v>4.2389999999999997E-2</v>
      </c>
      <c r="R349" s="195">
        <f t="shared" si="2"/>
        <v>4.2389999999999997E-2</v>
      </c>
      <c r="S349" s="195">
        <v>0</v>
      </c>
      <c r="T349" s="196">
        <f t="shared" si="3"/>
        <v>0</v>
      </c>
      <c r="U349" s="34"/>
      <c r="V349" s="34"/>
      <c r="W349" s="34"/>
      <c r="X349" s="34"/>
      <c r="Y349" s="34"/>
      <c r="Z349" s="34"/>
      <c r="AA349" s="34"/>
      <c r="AB349" s="34"/>
      <c r="AC349" s="34"/>
      <c r="AD349" s="34"/>
      <c r="AE349" s="34"/>
      <c r="AR349" s="197" t="s">
        <v>243</v>
      </c>
      <c r="AT349" s="197" t="s">
        <v>150</v>
      </c>
      <c r="AU349" s="197" t="s">
        <v>87</v>
      </c>
      <c r="AY349" s="17" t="s">
        <v>149</v>
      </c>
      <c r="BE349" s="198">
        <f t="shared" si="4"/>
        <v>0</v>
      </c>
      <c r="BF349" s="198">
        <f t="shared" si="5"/>
        <v>0</v>
      </c>
      <c r="BG349" s="198">
        <f t="shared" si="6"/>
        <v>0</v>
      </c>
      <c r="BH349" s="198">
        <f t="shared" si="7"/>
        <v>0</v>
      </c>
      <c r="BI349" s="198">
        <f t="shared" si="8"/>
        <v>0</v>
      </c>
      <c r="BJ349" s="17" t="s">
        <v>85</v>
      </c>
      <c r="BK349" s="198">
        <f t="shared" si="9"/>
        <v>0</v>
      </c>
      <c r="BL349" s="17" t="s">
        <v>243</v>
      </c>
      <c r="BM349" s="197" t="s">
        <v>1961</v>
      </c>
    </row>
    <row r="350" spans="1:65" s="2" customFormat="1" ht="33" customHeight="1">
      <c r="A350" s="34"/>
      <c r="B350" s="35"/>
      <c r="C350" s="185" t="s">
        <v>575</v>
      </c>
      <c r="D350" s="185" t="s">
        <v>150</v>
      </c>
      <c r="E350" s="186" t="s">
        <v>1962</v>
      </c>
      <c r="F350" s="187" t="s">
        <v>1963</v>
      </c>
      <c r="G350" s="188" t="s">
        <v>163</v>
      </c>
      <c r="H350" s="189">
        <v>1</v>
      </c>
      <c r="I350" s="190"/>
      <c r="J350" s="191">
        <f t="shared" si="0"/>
        <v>0</v>
      </c>
      <c r="K350" s="192"/>
      <c r="L350" s="39"/>
      <c r="M350" s="193" t="s">
        <v>1</v>
      </c>
      <c r="N350" s="194" t="s">
        <v>42</v>
      </c>
      <c r="O350" s="71"/>
      <c r="P350" s="195">
        <f t="shared" si="1"/>
        <v>0</v>
      </c>
      <c r="Q350" s="195">
        <v>4.9300000000000004E-3</v>
      </c>
      <c r="R350" s="195">
        <f t="shared" si="2"/>
        <v>4.9300000000000004E-3</v>
      </c>
      <c r="S350" s="195">
        <v>0</v>
      </c>
      <c r="T350" s="196">
        <f t="shared" si="3"/>
        <v>0</v>
      </c>
      <c r="U350" s="34"/>
      <c r="V350" s="34"/>
      <c r="W350" s="34"/>
      <c r="X350" s="34"/>
      <c r="Y350" s="34"/>
      <c r="Z350" s="34"/>
      <c r="AA350" s="34"/>
      <c r="AB350" s="34"/>
      <c r="AC350" s="34"/>
      <c r="AD350" s="34"/>
      <c r="AE350" s="34"/>
      <c r="AR350" s="197" t="s">
        <v>243</v>
      </c>
      <c r="AT350" s="197" t="s">
        <v>150</v>
      </c>
      <c r="AU350" s="197" t="s">
        <v>87</v>
      </c>
      <c r="AY350" s="17" t="s">
        <v>149</v>
      </c>
      <c r="BE350" s="198">
        <f t="shared" si="4"/>
        <v>0</v>
      </c>
      <c r="BF350" s="198">
        <f t="shared" si="5"/>
        <v>0</v>
      </c>
      <c r="BG350" s="198">
        <f t="shared" si="6"/>
        <v>0</v>
      </c>
      <c r="BH350" s="198">
        <f t="shared" si="7"/>
        <v>0</v>
      </c>
      <c r="BI350" s="198">
        <f t="shared" si="8"/>
        <v>0</v>
      </c>
      <c r="BJ350" s="17" t="s">
        <v>85</v>
      </c>
      <c r="BK350" s="198">
        <f t="shared" si="9"/>
        <v>0</v>
      </c>
      <c r="BL350" s="17" t="s">
        <v>243</v>
      </c>
      <c r="BM350" s="197" t="s">
        <v>1964</v>
      </c>
    </row>
    <row r="351" spans="1:65" s="2" customFormat="1" ht="21.75" customHeight="1">
      <c r="A351" s="34"/>
      <c r="B351" s="35"/>
      <c r="C351" s="185" t="s">
        <v>580</v>
      </c>
      <c r="D351" s="185" t="s">
        <v>150</v>
      </c>
      <c r="E351" s="186" t="s">
        <v>1965</v>
      </c>
      <c r="F351" s="187" t="s">
        <v>1966</v>
      </c>
      <c r="G351" s="188" t="s">
        <v>163</v>
      </c>
      <c r="H351" s="189">
        <v>2</v>
      </c>
      <c r="I351" s="190"/>
      <c r="J351" s="191">
        <f t="shared" si="0"/>
        <v>0</v>
      </c>
      <c r="K351" s="192"/>
      <c r="L351" s="39"/>
      <c r="M351" s="193" t="s">
        <v>1</v>
      </c>
      <c r="N351" s="194" t="s">
        <v>42</v>
      </c>
      <c r="O351" s="71"/>
      <c r="P351" s="195">
        <f t="shared" si="1"/>
        <v>0</v>
      </c>
      <c r="Q351" s="195">
        <v>0</v>
      </c>
      <c r="R351" s="195">
        <f t="shared" si="2"/>
        <v>0</v>
      </c>
      <c r="S351" s="195">
        <v>0.69347000000000003</v>
      </c>
      <c r="T351" s="196">
        <f t="shared" si="3"/>
        <v>1.3869400000000001</v>
      </c>
      <c r="U351" s="34"/>
      <c r="V351" s="34"/>
      <c r="W351" s="34"/>
      <c r="X351" s="34"/>
      <c r="Y351" s="34"/>
      <c r="Z351" s="34"/>
      <c r="AA351" s="34"/>
      <c r="AB351" s="34"/>
      <c r="AC351" s="34"/>
      <c r="AD351" s="34"/>
      <c r="AE351" s="34"/>
      <c r="AR351" s="197" t="s">
        <v>243</v>
      </c>
      <c r="AT351" s="197" t="s">
        <v>150</v>
      </c>
      <c r="AU351" s="197" t="s">
        <v>87</v>
      </c>
      <c r="AY351" s="17" t="s">
        <v>149</v>
      </c>
      <c r="BE351" s="198">
        <f t="shared" si="4"/>
        <v>0</v>
      </c>
      <c r="BF351" s="198">
        <f t="shared" si="5"/>
        <v>0</v>
      </c>
      <c r="BG351" s="198">
        <f t="shared" si="6"/>
        <v>0</v>
      </c>
      <c r="BH351" s="198">
        <f t="shared" si="7"/>
        <v>0</v>
      </c>
      <c r="BI351" s="198">
        <f t="shared" si="8"/>
        <v>0</v>
      </c>
      <c r="BJ351" s="17" t="s">
        <v>85</v>
      </c>
      <c r="BK351" s="198">
        <f t="shared" si="9"/>
        <v>0</v>
      </c>
      <c r="BL351" s="17" t="s">
        <v>243</v>
      </c>
      <c r="BM351" s="197" t="s">
        <v>1967</v>
      </c>
    </row>
    <row r="352" spans="1:65" s="2" customFormat="1" ht="21.75" customHeight="1">
      <c r="A352" s="34"/>
      <c r="B352" s="35"/>
      <c r="C352" s="185" t="s">
        <v>586</v>
      </c>
      <c r="D352" s="185" t="s">
        <v>150</v>
      </c>
      <c r="E352" s="186" t="s">
        <v>1968</v>
      </c>
      <c r="F352" s="187" t="s">
        <v>1969</v>
      </c>
      <c r="G352" s="188" t="s">
        <v>163</v>
      </c>
      <c r="H352" s="189">
        <v>2</v>
      </c>
      <c r="I352" s="190"/>
      <c r="J352" s="191">
        <f t="shared" si="0"/>
        <v>0</v>
      </c>
      <c r="K352" s="192"/>
      <c r="L352" s="39"/>
      <c r="M352" s="193" t="s">
        <v>1</v>
      </c>
      <c r="N352" s="194" t="s">
        <v>42</v>
      </c>
      <c r="O352" s="71"/>
      <c r="P352" s="195">
        <f t="shared" si="1"/>
        <v>0</v>
      </c>
      <c r="Q352" s="195">
        <v>7.2340000000000002E-2</v>
      </c>
      <c r="R352" s="195">
        <f t="shared" si="2"/>
        <v>0.14468</v>
      </c>
      <c r="S352" s="195">
        <v>0</v>
      </c>
      <c r="T352" s="196">
        <f t="shared" si="3"/>
        <v>0</v>
      </c>
      <c r="U352" s="34"/>
      <c r="V352" s="34"/>
      <c r="W352" s="34"/>
      <c r="X352" s="34"/>
      <c r="Y352" s="34"/>
      <c r="Z352" s="34"/>
      <c r="AA352" s="34"/>
      <c r="AB352" s="34"/>
      <c r="AC352" s="34"/>
      <c r="AD352" s="34"/>
      <c r="AE352" s="34"/>
      <c r="AR352" s="197" t="s">
        <v>243</v>
      </c>
      <c r="AT352" s="197" t="s">
        <v>150</v>
      </c>
      <c r="AU352" s="197" t="s">
        <v>87</v>
      </c>
      <c r="AY352" s="17" t="s">
        <v>149</v>
      </c>
      <c r="BE352" s="198">
        <f t="shared" si="4"/>
        <v>0</v>
      </c>
      <c r="BF352" s="198">
        <f t="shared" si="5"/>
        <v>0</v>
      </c>
      <c r="BG352" s="198">
        <f t="shared" si="6"/>
        <v>0</v>
      </c>
      <c r="BH352" s="198">
        <f t="shared" si="7"/>
        <v>0</v>
      </c>
      <c r="BI352" s="198">
        <f t="shared" si="8"/>
        <v>0</v>
      </c>
      <c r="BJ352" s="17" t="s">
        <v>85</v>
      </c>
      <c r="BK352" s="198">
        <f t="shared" si="9"/>
        <v>0</v>
      </c>
      <c r="BL352" s="17" t="s">
        <v>243</v>
      </c>
      <c r="BM352" s="197" t="s">
        <v>1970</v>
      </c>
    </row>
    <row r="353" spans="1:65" s="2" customFormat="1" ht="16.5" customHeight="1">
      <c r="A353" s="34"/>
      <c r="B353" s="35"/>
      <c r="C353" s="185" t="s">
        <v>591</v>
      </c>
      <c r="D353" s="185" t="s">
        <v>150</v>
      </c>
      <c r="E353" s="186" t="s">
        <v>1971</v>
      </c>
      <c r="F353" s="187" t="s">
        <v>1972</v>
      </c>
      <c r="G353" s="188" t="s">
        <v>163</v>
      </c>
      <c r="H353" s="189">
        <v>3</v>
      </c>
      <c r="I353" s="190"/>
      <c r="J353" s="191">
        <f t="shared" si="0"/>
        <v>0</v>
      </c>
      <c r="K353" s="192"/>
      <c r="L353" s="39"/>
      <c r="M353" s="193" t="s">
        <v>1</v>
      </c>
      <c r="N353" s="194" t="s">
        <v>42</v>
      </c>
      <c r="O353" s="71"/>
      <c r="P353" s="195">
        <f t="shared" si="1"/>
        <v>0</v>
      </c>
      <c r="Q353" s="195">
        <v>0</v>
      </c>
      <c r="R353" s="195">
        <f t="shared" si="2"/>
        <v>0</v>
      </c>
      <c r="S353" s="195">
        <v>1.56E-3</v>
      </c>
      <c r="T353" s="196">
        <f t="shared" si="3"/>
        <v>4.6800000000000001E-3</v>
      </c>
      <c r="U353" s="34"/>
      <c r="V353" s="34"/>
      <c r="W353" s="34"/>
      <c r="X353" s="34"/>
      <c r="Y353" s="34"/>
      <c r="Z353" s="34"/>
      <c r="AA353" s="34"/>
      <c r="AB353" s="34"/>
      <c r="AC353" s="34"/>
      <c r="AD353" s="34"/>
      <c r="AE353" s="34"/>
      <c r="AR353" s="197" t="s">
        <v>243</v>
      </c>
      <c r="AT353" s="197" t="s">
        <v>150</v>
      </c>
      <c r="AU353" s="197" t="s">
        <v>87</v>
      </c>
      <c r="AY353" s="17" t="s">
        <v>149</v>
      </c>
      <c r="BE353" s="198">
        <f t="shared" si="4"/>
        <v>0</v>
      </c>
      <c r="BF353" s="198">
        <f t="shared" si="5"/>
        <v>0</v>
      </c>
      <c r="BG353" s="198">
        <f t="shared" si="6"/>
        <v>0</v>
      </c>
      <c r="BH353" s="198">
        <f t="shared" si="7"/>
        <v>0</v>
      </c>
      <c r="BI353" s="198">
        <f t="shared" si="8"/>
        <v>0</v>
      </c>
      <c r="BJ353" s="17" t="s">
        <v>85</v>
      </c>
      <c r="BK353" s="198">
        <f t="shared" si="9"/>
        <v>0</v>
      </c>
      <c r="BL353" s="17" t="s">
        <v>243</v>
      </c>
      <c r="BM353" s="197" t="s">
        <v>1973</v>
      </c>
    </row>
    <row r="354" spans="1:65" s="2" customFormat="1" ht="21.75" customHeight="1">
      <c r="A354" s="34"/>
      <c r="B354" s="35"/>
      <c r="C354" s="185" t="s">
        <v>940</v>
      </c>
      <c r="D354" s="185" t="s">
        <v>150</v>
      </c>
      <c r="E354" s="186" t="s">
        <v>1974</v>
      </c>
      <c r="F354" s="187" t="s">
        <v>1975</v>
      </c>
      <c r="G354" s="188" t="s">
        <v>163</v>
      </c>
      <c r="H354" s="189">
        <v>1</v>
      </c>
      <c r="I354" s="190"/>
      <c r="J354" s="191">
        <f t="shared" si="0"/>
        <v>0</v>
      </c>
      <c r="K354" s="192"/>
      <c r="L354" s="39"/>
      <c r="M354" s="193" t="s">
        <v>1</v>
      </c>
      <c r="N354" s="194" t="s">
        <v>42</v>
      </c>
      <c r="O354" s="71"/>
      <c r="P354" s="195">
        <f t="shared" si="1"/>
        <v>0</v>
      </c>
      <c r="Q354" s="195">
        <v>2.0799999999999998E-3</v>
      </c>
      <c r="R354" s="195">
        <f t="shared" si="2"/>
        <v>2.0799999999999998E-3</v>
      </c>
      <c r="S354" s="195">
        <v>0</v>
      </c>
      <c r="T354" s="196">
        <f t="shared" si="3"/>
        <v>0</v>
      </c>
      <c r="U354" s="34"/>
      <c r="V354" s="34"/>
      <c r="W354" s="34"/>
      <c r="X354" s="34"/>
      <c r="Y354" s="34"/>
      <c r="Z354" s="34"/>
      <c r="AA354" s="34"/>
      <c r="AB354" s="34"/>
      <c r="AC354" s="34"/>
      <c r="AD354" s="34"/>
      <c r="AE354" s="34"/>
      <c r="AR354" s="197" t="s">
        <v>243</v>
      </c>
      <c r="AT354" s="197" t="s">
        <v>150</v>
      </c>
      <c r="AU354" s="197" t="s">
        <v>87</v>
      </c>
      <c r="AY354" s="17" t="s">
        <v>149</v>
      </c>
      <c r="BE354" s="198">
        <f t="shared" si="4"/>
        <v>0</v>
      </c>
      <c r="BF354" s="198">
        <f t="shared" si="5"/>
        <v>0</v>
      </c>
      <c r="BG354" s="198">
        <f t="shared" si="6"/>
        <v>0</v>
      </c>
      <c r="BH354" s="198">
        <f t="shared" si="7"/>
        <v>0</v>
      </c>
      <c r="BI354" s="198">
        <f t="shared" si="8"/>
        <v>0</v>
      </c>
      <c r="BJ354" s="17" t="s">
        <v>85</v>
      </c>
      <c r="BK354" s="198">
        <f t="shared" si="9"/>
        <v>0</v>
      </c>
      <c r="BL354" s="17" t="s">
        <v>243</v>
      </c>
      <c r="BM354" s="197" t="s">
        <v>1976</v>
      </c>
    </row>
    <row r="355" spans="1:65" s="2" customFormat="1" ht="21.75" customHeight="1">
      <c r="A355" s="34"/>
      <c r="B355" s="35"/>
      <c r="C355" s="185" t="s">
        <v>945</v>
      </c>
      <c r="D355" s="185" t="s">
        <v>150</v>
      </c>
      <c r="E355" s="186" t="s">
        <v>1977</v>
      </c>
      <c r="F355" s="187" t="s">
        <v>1978</v>
      </c>
      <c r="G355" s="188" t="s">
        <v>163</v>
      </c>
      <c r="H355" s="189">
        <v>2</v>
      </c>
      <c r="I355" s="190"/>
      <c r="J355" s="191">
        <f t="shared" si="0"/>
        <v>0</v>
      </c>
      <c r="K355" s="192"/>
      <c r="L355" s="39"/>
      <c r="M355" s="193" t="s">
        <v>1</v>
      </c>
      <c r="N355" s="194" t="s">
        <v>42</v>
      </c>
      <c r="O355" s="71"/>
      <c r="P355" s="195">
        <f t="shared" si="1"/>
        <v>0</v>
      </c>
      <c r="Q355" s="195">
        <v>1.8E-3</v>
      </c>
      <c r="R355" s="195">
        <f t="shared" si="2"/>
        <v>3.5999999999999999E-3</v>
      </c>
      <c r="S355" s="195">
        <v>0</v>
      </c>
      <c r="T355" s="196">
        <f t="shared" si="3"/>
        <v>0</v>
      </c>
      <c r="U355" s="34"/>
      <c r="V355" s="34"/>
      <c r="W355" s="34"/>
      <c r="X355" s="34"/>
      <c r="Y355" s="34"/>
      <c r="Z355" s="34"/>
      <c r="AA355" s="34"/>
      <c r="AB355" s="34"/>
      <c r="AC355" s="34"/>
      <c r="AD355" s="34"/>
      <c r="AE355" s="34"/>
      <c r="AR355" s="197" t="s">
        <v>243</v>
      </c>
      <c r="AT355" s="197" t="s">
        <v>150</v>
      </c>
      <c r="AU355" s="197" t="s">
        <v>87</v>
      </c>
      <c r="AY355" s="17" t="s">
        <v>149</v>
      </c>
      <c r="BE355" s="198">
        <f t="shared" si="4"/>
        <v>0</v>
      </c>
      <c r="BF355" s="198">
        <f t="shared" si="5"/>
        <v>0</v>
      </c>
      <c r="BG355" s="198">
        <f t="shared" si="6"/>
        <v>0</v>
      </c>
      <c r="BH355" s="198">
        <f t="shared" si="7"/>
        <v>0</v>
      </c>
      <c r="BI355" s="198">
        <f t="shared" si="8"/>
        <v>0</v>
      </c>
      <c r="BJ355" s="17" t="s">
        <v>85</v>
      </c>
      <c r="BK355" s="198">
        <f t="shared" si="9"/>
        <v>0</v>
      </c>
      <c r="BL355" s="17" t="s">
        <v>243</v>
      </c>
      <c r="BM355" s="197" t="s">
        <v>1979</v>
      </c>
    </row>
    <row r="356" spans="1:65" s="2" customFormat="1" ht="21.75" customHeight="1">
      <c r="A356" s="34"/>
      <c r="B356" s="35"/>
      <c r="C356" s="185" t="s">
        <v>950</v>
      </c>
      <c r="D356" s="185" t="s">
        <v>150</v>
      </c>
      <c r="E356" s="186" t="s">
        <v>1980</v>
      </c>
      <c r="F356" s="187" t="s">
        <v>1981</v>
      </c>
      <c r="G356" s="188" t="s">
        <v>184</v>
      </c>
      <c r="H356" s="189">
        <v>1</v>
      </c>
      <c r="I356" s="190"/>
      <c r="J356" s="191">
        <f t="shared" si="0"/>
        <v>0</v>
      </c>
      <c r="K356" s="192"/>
      <c r="L356" s="39"/>
      <c r="M356" s="193" t="s">
        <v>1</v>
      </c>
      <c r="N356" s="194" t="s">
        <v>42</v>
      </c>
      <c r="O356" s="71"/>
      <c r="P356" s="195">
        <f t="shared" si="1"/>
        <v>0</v>
      </c>
      <c r="Q356" s="195">
        <v>1.2999999999999999E-4</v>
      </c>
      <c r="R356" s="195">
        <f t="shared" si="2"/>
        <v>1.2999999999999999E-4</v>
      </c>
      <c r="S356" s="195">
        <v>0</v>
      </c>
      <c r="T356" s="196">
        <f t="shared" si="3"/>
        <v>0</v>
      </c>
      <c r="U356" s="34"/>
      <c r="V356" s="34"/>
      <c r="W356" s="34"/>
      <c r="X356" s="34"/>
      <c r="Y356" s="34"/>
      <c r="Z356" s="34"/>
      <c r="AA356" s="34"/>
      <c r="AB356" s="34"/>
      <c r="AC356" s="34"/>
      <c r="AD356" s="34"/>
      <c r="AE356" s="34"/>
      <c r="AR356" s="197" t="s">
        <v>243</v>
      </c>
      <c r="AT356" s="197" t="s">
        <v>150</v>
      </c>
      <c r="AU356" s="197" t="s">
        <v>87</v>
      </c>
      <c r="AY356" s="17" t="s">
        <v>149</v>
      </c>
      <c r="BE356" s="198">
        <f t="shared" si="4"/>
        <v>0</v>
      </c>
      <c r="BF356" s="198">
        <f t="shared" si="5"/>
        <v>0</v>
      </c>
      <c r="BG356" s="198">
        <f t="shared" si="6"/>
        <v>0</v>
      </c>
      <c r="BH356" s="198">
        <f t="shared" si="7"/>
        <v>0</v>
      </c>
      <c r="BI356" s="198">
        <f t="shared" si="8"/>
        <v>0</v>
      </c>
      <c r="BJ356" s="17" t="s">
        <v>85</v>
      </c>
      <c r="BK356" s="198">
        <f t="shared" si="9"/>
        <v>0</v>
      </c>
      <c r="BL356" s="17" t="s">
        <v>243</v>
      </c>
      <c r="BM356" s="197" t="s">
        <v>1982</v>
      </c>
    </row>
    <row r="357" spans="1:65" s="2" customFormat="1" ht="33" customHeight="1">
      <c r="A357" s="34"/>
      <c r="B357" s="35"/>
      <c r="C357" s="228" t="s">
        <v>954</v>
      </c>
      <c r="D357" s="228" t="s">
        <v>156</v>
      </c>
      <c r="E357" s="229" t="s">
        <v>1983</v>
      </c>
      <c r="F357" s="230" t="s">
        <v>1984</v>
      </c>
      <c r="G357" s="231" t="s">
        <v>184</v>
      </c>
      <c r="H357" s="232">
        <v>1</v>
      </c>
      <c r="I357" s="233"/>
      <c r="J357" s="234">
        <f t="shared" si="0"/>
        <v>0</v>
      </c>
      <c r="K357" s="235"/>
      <c r="L357" s="236"/>
      <c r="M357" s="237" t="s">
        <v>1</v>
      </c>
      <c r="N357" s="238" t="s">
        <v>42</v>
      </c>
      <c r="O357" s="71"/>
      <c r="P357" s="195">
        <f t="shared" si="1"/>
        <v>0</v>
      </c>
      <c r="Q357" s="195">
        <v>5.3800000000000002E-3</v>
      </c>
      <c r="R357" s="195">
        <f t="shared" si="2"/>
        <v>5.3800000000000002E-3</v>
      </c>
      <c r="S357" s="195">
        <v>0</v>
      </c>
      <c r="T357" s="196">
        <f t="shared" si="3"/>
        <v>0</v>
      </c>
      <c r="U357" s="34"/>
      <c r="V357" s="34"/>
      <c r="W357" s="34"/>
      <c r="X357" s="34"/>
      <c r="Y357" s="34"/>
      <c r="Z357" s="34"/>
      <c r="AA357" s="34"/>
      <c r="AB357" s="34"/>
      <c r="AC357" s="34"/>
      <c r="AD357" s="34"/>
      <c r="AE357" s="34"/>
      <c r="AR357" s="197" t="s">
        <v>285</v>
      </c>
      <c r="AT357" s="197" t="s">
        <v>156</v>
      </c>
      <c r="AU357" s="197" t="s">
        <v>87</v>
      </c>
      <c r="AY357" s="17" t="s">
        <v>149</v>
      </c>
      <c r="BE357" s="198">
        <f t="shared" si="4"/>
        <v>0</v>
      </c>
      <c r="BF357" s="198">
        <f t="shared" si="5"/>
        <v>0</v>
      </c>
      <c r="BG357" s="198">
        <f t="shared" si="6"/>
        <v>0</v>
      </c>
      <c r="BH357" s="198">
        <f t="shared" si="7"/>
        <v>0</v>
      </c>
      <c r="BI357" s="198">
        <f t="shared" si="8"/>
        <v>0</v>
      </c>
      <c r="BJ357" s="17" t="s">
        <v>85</v>
      </c>
      <c r="BK357" s="198">
        <f t="shared" si="9"/>
        <v>0</v>
      </c>
      <c r="BL357" s="17" t="s">
        <v>243</v>
      </c>
      <c r="BM357" s="197" t="s">
        <v>1985</v>
      </c>
    </row>
    <row r="358" spans="1:65" s="2" customFormat="1" ht="16.5" customHeight="1">
      <c r="A358" s="34"/>
      <c r="B358" s="35"/>
      <c r="C358" s="185" t="s">
        <v>959</v>
      </c>
      <c r="D358" s="185" t="s">
        <v>150</v>
      </c>
      <c r="E358" s="186" t="s">
        <v>1986</v>
      </c>
      <c r="F358" s="187" t="s">
        <v>1987</v>
      </c>
      <c r="G358" s="188" t="s">
        <v>184</v>
      </c>
      <c r="H358" s="189">
        <v>4</v>
      </c>
      <c r="I358" s="190"/>
      <c r="J358" s="191">
        <f t="shared" si="0"/>
        <v>0</v>
      </c>
      <c r="K358" s="192"/>
      <c r="L358" s="39"/>
      <c r="M358" s="193" t="s">
        <v>1</v>
      </c>
      <c r="N358" s="194" t="s">
        <v>42</v>
      </c>
      <c r="O358" s="71"/>
      <c r="P358" s="195">
        <f t="shared" si="1"/>
        <v>0</v>
      </c>
      <c r="Q358" s="195">
        <v>0</v>
      </c>
      <c r="R358" s="195">
        <f t="shared" si="2"/>
        <v>0</v>
      </c>
      <c r="S358" s="195">
        <v>8.4999999999999995E-4</v>
      </c>
      <c r="T358" s="196">
        <f t="shared" si="3"/>
        <v>3.3999999999999998E-3</v>
      </c>
      <c r="U358" s="34"/>
      <c r="V358" s="34"/>
      <c r="W358" s="34"/>
      <c r="X358" s="34"/>
      <c r="Y358" s="34"/>
      <c r="Z358" s="34"/>
      <c r="AA358" s="34"/>
      <c r="AB358" s="34"/>
      <c r="AC358" s="34"/>
      <c r="AD358" s="34"/>
      <c r="AE358" s="34"/>
      <c r="AR358" s="197" t="s">
        <v>243</v>
      </c>
      <c r="AT358" s="197" t="s">
        <v>150</v>
      </c>
      <c r="AU358" s="197" t="s">
        <v>87</v>
      </c>
      <c r="AY358" s="17" t="s">
        <v>149</v>
      </c>
      <c r="BE358" s="198">
        <f t="shared" si="4"/>
        <v>0</v>
      </c>
      <c r="BF358" s="198">
        <f t="shared" si="5"/>
        <v>0</v>
      </c>
      <c r="BG358" s="198">
        <f t="shared" si="6"/>
        <v>0</v>
      </c>
      <c r="BH358" s="198">
        <f t="shared" si="7"/>
        <v>0</v>
      </c>
      <c r="BI358" s="198">
        <f t="shared" si="8"/>
        <v>0</v>
      </c>
      <c r="BJ358" s="17" t="s">
        <v>85</v>
      </c>
      <c r="BK358" s="198">
        <f t="shared" si="9"/>
        <v>0</v>
      </c>
      <c r="BL358" s="17" t="s">
        <v>243</v>
      </c>
      <c r="BM358" s="197" t="s">
        <v>1988</v>
      </c>
    </row>
    <row r="359" spans="1:65" s="2" customFormat="1" ht="16.5" customHeight="1">
      <c r="A359" s="34"/>
      <c r="B359" s="35"/>
      <c r="C359" s="185" t="s">
        <v>963</v>
      </c>
      <c r="D359" s="185" t="s">
        <v>150</v>
      </c>
      <c r="E359" s="186" t="s">
        <v>1989</v>
      </c>
      <c r="F359" s="187" t="s">
        <v>1990</v>
      </c>
      <c r="G359" s="188" t="s">
        <v>184</v>
      </c>
      <c r="H359" s="189">
        <v>2</v>
      </c>
      <c r="I359" s="190"/>
      <c r="J359" s="191">
        <f t="shared" si="0"/>
        <v>0</v>
      </c>
      <c r="K359" s="192"/>
      <c r="L359" s="39"/>
      <c r="M359" s="193" t="s">
        <v>1</v>
      </c>
      <c r="N359" s="194" t="s">
        <v>42</v>
      </c>
      <c r="O359" s="71"/>
      <c r="P359" s="195">
        <f t="shared" si="1"/>
        <v>0</v>
      </c>
      <c r="Q359" s="195">
        <v>2.3000000000000001E-4</v>
      </c>
      <c r="R359" s="195">
        <f t="shared" si="2"/>
        <v>4.6000000000000001E-4</v>
      </c>
      <c r="S359" s="195">
        <v>0</v>
      </c>
      <c r="T359" s="196">
        <f t="shared" si="3"/>
        <v>0</v>
      </c>
      <c r="U359" s="34"/>
      <c r="V359" s="34"/>
      <c r="W359" s="34"/>
      <c r="X359" s="34"/>
      <c r="Y359" s="34"/>
      <c r="Z359" s="34"/>
      <c r="AA359" s="34"/>
      <c r="AB359" s="34"/>
      <c r="AC359" s="34"/>
      <c r="AD359" s="34"/>
      <c r="AE359" s="34"/>
      <c r="AR359" s="197" t="s">
        <v>243</v>
      </c>
      <c r="AT359" s="197" t="s">
        <v>150</v>
      </c>
      <c r="AU359" s="197" t="s">
        <v>87</v>
      </c>
      <c r="AY359" s="17" t="s">
        <v>149</v>
      </c>
      <c r="BE359" s="198">
        <f t="shared" si="4"/>
        <v>0</v>
      </c>
      <c r="BF359" s="198">
        <f t="shared" si="5"/>
        <v>0</v>
      </c>
      <c r="BG359" s="198">
        <f t="shared" si="6"/>
        <v>0</v>
      </c>
      <c r="BH359" s="198">
        <f t="shared" si="7"/>
        <v>0</v>
      </c>
      <c r="BI359" s="198">
        <f t="shared" si="8"/>
        <v>0</v>
      </c>
      <c r="BJ359" s="17" t="s">
        <v>85</v>
      </c>
      <c r="BK359" s="198">
        <f t="shared" si="9"/>
        <v>0</v>
      </c>
      <c r="BL359" s="17" t="s">
        <v>243</v>
      </c>
      <c r="BM359" s="197" t="s">
        <v>1991</v>
      </c>
    </row>
    <row r="360" spans="1:65" s="2" customFormat="1" ht="21.75" customHeight="1">
      <c r="A360" s="34"/>
      <c r="B360" s="35"/>
      <c r="C360" s="185" t="s">
        <v>967</v>
      </c>
      <c r="D360" s="185" t="s">
        <v>150</v>
      </c>
      <c r="E360" s="186" t="s">
        <v>1992</v>
      </c>
      <c r="F360" s="187" t="s">
        <v>1993</v>
      </c>
      <c r="G360" s="188" t="s">
        <v>184</v>
      </c>
      <c r="H360" s="189">
        <v>1</v>
      </c>
      <c r="I360" s="190"/>
      <c r="J360" s="191">
        <f t="shared" si="0"/>
        <v>0</v>
      </c>
      <c r="K360" s="192"/>
      <c r="L360" s="39"/>
      <c r="M360" s="193" t="s">
        <v>1</v>
      </c>
      <c r="N360" s="194" t="s">
        <v>42</v>
      </c>
      <c r="O360" s="71"/>
      <c r="P360" s="195">
        <f t="shared" si="1"/>
        <v>0</v>
      </c>
      <c r="Q360" s="195">
        <v>4.6999999999999999E-4</v>
      </c>
      <c r="R360" s="195">
        <f t="shared" si="2"/>
        <v>4.6999999999999999E-4</v>
      </c>
      <c r="S360" s="195">
        <v>0</v>
      </c>
      <c r="T360" s="196">
        <f t="shared" si="3"/>
        <v>0</v>
      </c>
      <c r="U360" s="34"/>
      <c r="V360" s="34"/>
      <c r="W360" s="34"/>
      <c r="X360" s="34"/>
      <c r="Y360" s="34"/>
      <c r="Z360" s="34"/>
      <c r="AA360" s="34"/>
      <c r="AB360" s="34"/>
      <c r="AC360" s="34"/>
      <c r="AD360" s="34"/>
      <c r="AE360" s="34"/>
      <c r="AR360" s="197" t="s">
        <v>243</v>
      </c>
      <c r="AT360" s="197" t="s">
        <v>150</v>
      </c>
      <c r="AU360" s="197" t="s">
        <v>87</v>
      </c>
      <c r="AY360" s="17" t="s">
        <v>149</v>
      </c>
      <c r="BE360" s="198">
        <f t="shared" si="4"/>
        <v>0</v>
      </c>
      <c r="BF360" s="198">
        <f t="shared" si="5"/>
        <v>0</v>
      </c>
      <c r="BG360" s="198">
        <f t="shared" si="6"/>
        <v>0</v>
      </c>
      <c r="BH360" s="198">
        <f t="shared" si="7"/>
        <v>0</v>
      </c>
      <c r="BI360" s="198">
        <f t="shared" si="8"/>
        <v>0</v>
      </c>
      <c r="BJ360" s="17" t="s">
        <v>85</v>
      </c>
      <c r="BK360" s="198">
        <f t="shared" si="9"/>
        <v>0</v>
      </c>
      <c r="BL360" s="17" t="s">
        <v>243</v>
      </c>
      <c r="BM360" s="197" t="s">
        <v>1994</v>
      </c>
    </row>
    <row r="361" spans="1:65" s="2" customFormat="1" ht="21.75" customHeight="1">
      <c r="A361" s="34"/>
      <c r="B361" s="35"/>
      <c r="C361" s="185" t="s">
        <v>971</v>
      </c>
      <c r="D361" s="185" t="s">
        <v>150</v>
      </c>
      <c r="E361" s="186" t="s">
        <v>1995</v>
      </c>
      <c r="F361" s="187" t="s">
        <v>1996</v>
      </c>
      <c r="G361" s="188" t="s">
        <v>184</v>
      </c>
      <c r="H361" s="189">
        <v>1</v>
      </c>
      <c r="I361" s="190"/>
      <c r="J361" s="191">
        <f t="shared" si="0"/>
        <v>0</v>
      </c>
      <c r="K361" s="192"/>
      <c r="L361" s="39"/>
      <c r="M361" s="193" t="s">
        <v>1</v>
      </c>
      <c r="N361" s="194" t="s">
        <v>42</v>
      </c>
      <c r="O361" s="71"/>
      <c r="P361" s="195">
        <f t="shared" si="1"/>
        <v>0</v>
      </c>
      <c r="Q361" s="195">
        <v>7.5000000000000002E-4</v>
      </c>
      <c r="R361" s="195">
        <f t="shared" si="2"/>
        <v>7.5000000000000002E-4</v>
      </c>
      <c r="S361" s="195">
        <v>0</v>
      </c>
      <c r="T361" s="196">
        <f t="shared" si="3"/>
        <v>0</v>
      </c>
      <c r="U361" s="34"/>
      <c r="V361" s="34"/>
      <c r="W361" s="34"/>
      <c r="X361" s="34"/>
      <c r="Y361" s="34"/>
      <c r="Z361" s="34"/>
      <c r="AA361" s="34"/>
      <c r="AB361" s="34"/>
      <c r="AC361" s="34"/>
      <c r="AD361" s="34"/>
      <c r="AE361" s="34"/>
      <c r="AR361" s="197" t="s">
        <v>243</v>
      </c>
      <c r="AT361" s="197" t="s">
        <v>150</v>
      </c>
      <c r="AU361" s="197" t="s">
        <v>87</v>
      </c>
      <c r="AY361" s="17" t="s">
        <v>149</v>
      </c>
      <c r="BE361" s="198">
        <f t="shared" si="4"/>
        <v>0</v>
      </c>
      <c r="BF361" s="198">
        <f t="shared" si="5"/>
        <v>0</v>
      </c>
      <c r="BG361" s="198">
        <f t="shared" si="6"/>
        <v>0</v>
      </c>
      <c r="BH361" s="198">
        <f t="shared" si="7"/>
        <v>0</v>
      </c>
      <c r="BI361" s="198">
        <f t="shared" si="8"/>
        <v>0</v>
      </c>
      <c r="BJ361" s="17" t="s">
        <v>85</v>
      </c>
      <c r="BK361" s="198">
        <f t="shared" si="9"/>
        <v>0</v>
      </c>
      <c r="BL361" s="17" t="s">
        <v>243</v>
      </c>
      <c r="BM361" s="197" t="s">
        <v>1997</v>
      </c>
    </row>
    <row r="362" spans="1:65" s="2" customFormat="1" ht="16.5" customHeight="1">
      <c r="A362" s="34"/>
      <c r="B362" s="35"/>
      <c r="C362" s="185" t="s">
        <v>976</v>
      </c>
      <c r="D362" s="185" t="s">
        <v>150</v>
      </c>
      <c r="E362" s="186" t="s">
        <v>1998</v>
      </c>
      <c r="F362" s="187" t="s">
        <v>1999</v>
      </c>
      <c r="G362" s="188" t="s">
        <v>184</v>
      </c>
      <c r="H362" s="189">
        <v>2</v>
      </c>
      <c r="I362" s="190"/>
      <c r="J362" s="191">
        <f t="shared" si="0"/>
        <v>0</v>
      </c>
      <c r="K362" s="192"/>
      <c r="L362" s="39"/>
      <c r="M362" s="193" t="s">
        <v>1</v>
      </c>
      <c r="N362" s="194" t="s">
        <v>42</v>
      </c>
      <c r="O362" s="71"/>
      <c r="P362" s="195">
        <f t="shared" si="1"/>
        <v>0</v>
      </c>
      <c r="Q362" s="195">
        <v>5.1999999999999995E-4</v>
      </c>
      <c r="R362" s="195">
        <f t="shared" si="2"/>
        <v>1.0399999999999999E-3</v>
      </c>
      <c r="S362" s="195">
        <v>0</v>
      </c>
      <c r="T362" s="196">
        <f t="shared" si="3"/>
        <v>0</v>
      </c>
      <c r="U362" s="34"/>
      <c r="V362" s="34"/>
      <c r="W362" s="34"/>
      <c r="X362" s="34"/>
      <c r="Y362" s="34"/>
      <c r="Z362" s="34"/>
      <c r="AA362" s="34"/>
      <c r="AB362" s="34"/>
      <c r="AC362" s="34"/>
      <c r="AD362" s="34"/>
      <c r="AE362" s="34"/>
      <c r="AR362" s="197" t="s">
        <v>243</v>
      </c>
      <c r="AT362" s="197" t="s">
        <v>150</v>
      </c>
      <c r="AU362" s="197" t="s">
        <v>87</v>
      </c>
      <c r="AY362" s="17" t="s">
        <v>149</v>
      </c>
      <c r="BE362" s="198">
        <f t="shared" si="4"/>
        <v>0</v>
      </c>
      <c r="BF362" s="198">
        <f t="shared" si="5"/>
        <v>0</v>
      </c>
      <c r="BG362" s="198">
        <f t="shared" si="6"/>
        <v>0</v>
      </c>
      <c r="BH362" s="198">
        <f t="shared" si="7"/>
        <v>0</v>
      </c>
      <c r="BI362" s="198">
        <f t="shared" si="8"/>
        <v>0</v>
      </c>
      <c r="BJ362" s="17" t="s">
        <v>85</v>
      </c>
      <c r="BK362" s="198">
        <f t="shared" si="9"/>
        <v>0</v>
      </c>
      <c r="BL362" s="17" t="s">
        <v>243</v>
      </c>
      <c r="BM362" s="197" t="s">
        <v>2000</v>
      </c>
    </row>
    <row r="363" spans="1:65" s="2" customFormat="1" ht="16.5" customHeight="1">
      <c r="A363" s="34"/>
      <c r="B363" s="35"/>
      <c r="C363" s="185" t="s">
        <v>980</v>
      </c>
      <c r="D363" s="185" t="s">
        <v>150</v>
      </c>
      <c r="E363" s="186" t="s">
        <v>2001</v>
      </c>
      <c r="F363" s="187" t="s">
        <v>2002</v>
      </c>
      <c r="G363" s="188" t="s">
        <v>225</v>
      </c>
      <c r="H363" s="189">
        <v>0.5</v>
      </c>
      <c r="I363" s="190"/>
      <c r="J363" s="191">
        <f t="shared" si="0"/>
        <v>0</v>
      </c>
      <c r="K363" s="192"/>
      <c r="L363" s="39"/>
      <c r="M363" s="193" t="s">
        <v>1</v>
      </c>
      <c r="N363" s="194" t="s">
        <v>42</v>
      </c>
      <c r="O363" s="71"/>
      <c r="P363" s="195">
        <f t="shared" si="1"/>
        <v>0</v>
      </c>
      <c r="Q363" s="195">
        <v>1.2E-2</v>
      </c>
      <c r="R363" s="195">
        <f t="shared" si="2"/>
        <v>6.0000000000000001E-3</v>
      </c>
      <c r="S363" s="195">
        <v>0</v>
      </c>
      <c r="T363" s="196">
        <f t="shared" si="3"/>
        <v>0</v>
      </c>
      <c r="U363" s="34"/>
      <c r="V363" s="34"/>
      <c r="W363" s="34"/>
      <c r="X363" s="34"/>
      <c r="Y363" s="34"/>
      <c r="Z363" s="34"/>
      <c r="AA363" s="34"/>
      <c r="AB363" s="34"/>
      <c r="AC363" s="34"/>
      <c r="AD363" s="34"/>
      <c r="AE363" s="34"/>
      <c r="AR363" s="197" t="s">
        <v>243</v>
      </c>
      <c r="AT363" s="197" t="s">
        <v>150</v>
      </c>
      <c r="AU363" s="197" t="s">
        <v>87</v>
      </c>
      <c r="AY363" s="17" t="s">
        <v>149</v>
      </c>
      <c r="BE363" s="198">
        <f t="shared" si="4"/>
        <v>0</v>
      </c>
      <c r="BF363" s="198">
        <f t="shared" si="5"/>
        <v>0</v>
      </c>
      <c r="BG363" s="198">
        <f t="shared" si="6"/>
        <v>0</v>
      </c>
      <c r="BH363" s="198">
        <f t="shared" si="7"/>
        <v>0</v>
      </c>
      <c r="BI363" s="198">
        <f t="shared" si="8"/>
        <v>0</v>
      </c>
      <c r="BJ363" s="17" t="s">
        <v>85</v>
      </c>
      <c r="BK363" s="198">
        <f t="shared" si="9"/>
        <v>0</v>
      </c>
      <c r="BL363" s="17" t="s">
        <v>243</v>
      </c>
      <c r="BM363" s="197" t="s">
        <v>2003</v>
      </c>
    </row>
    <row r="364" spans="1:65" s="13" customFormat="1" ht="11.25">
      <c r="B364" s="206"/>
      <c r="C364" s="207"/>
      <c r="D364" s="199" t="s">
        <v>175</v>
      </c>
      <c r="E364" s="208" t="s">
        <v>1</v>
      </c>
      <c r="F364" s="209" t="s">
        <v>2004</v>
      </c>
      <c r="G364" s="207"/>
      <c r="H364" s="210">
        <v>0.5</v>
      </c>
      <c r="I364" s="211"/>
      <c r="J364" s="207"/>
      <c r="K364" s="207"/>
      <c r="L364" s="212"/>
      <c r="M364" s="213"/>
      <c r="N364" s="214"/>
      <c r="O364" s="214"/>
      <c r="P364" s="214"/>
      <c r="Q364" s="214"/>
      <c r="R364" s="214"/>
      <c r="S364" s="214"/>
      <c r="T364" s="215"/>
      <c r="AT364" s="216" t="s">
        <v>175</v>
      </c>
      <c r="AU364" s="216" t="s">
        <v>87</v>
      </c>
      <c r="AV364" s="13" t="s">
        <v>87</v>
      </c>
      <c r="AW364" s="13" t="s">
        <v>34</v>
      </c>
      <c r="AX364" s="13" t="s">
        <v>85</v>
      </c>
      <c r="AY364" s="216" t="s">
        <v>149</v>
      </c>
    </row>
    <row r="365" spans="1:65" s="2" customFormat="1" ht="16.5" customHeight="1">
      <c r="A365" s="34"/>
      <c r="B365" s="35"/>
      <c r="C365" s="185" t="s">
        <v>985</v>
      </c>
      <c r="D365" s="185" t="s">
        <v>150</v>
      </c>
      <c r="E365" s="186" t="s">
        <v>2005</v>
      </c>
      <c r="F365" s="187" t="s">
        <v>2006</v>
      </c>
      <c r="G365" s="188" t="s">
        <v>184</v>
      </c>
      <c r="H365" s="189">
        <v>3</v>
      </c>
      <c r="I365" s="190"/>
      <c r="J365" s="191">
        <f t="shared" ref="J365:J372" si="10">ROUND(I365*H365,2)</f>
        <v>0</v>
      </c>
      <c r="K365" s="192"/>
      <c r="L365" s="39"/>
      <c r="M365" s="193" t="s">
        <v>1</v>
      </c>
      <c r="N365" s="194" t="s">
        <v>42</v>
      </c>
      <c r="O365" s="71"/>
      <c r="P365" s="195">
        <f t="shared" ref="P365:P372" si="11">O365*H365</f>
        <v>0</v>
      </c>
      <c r="Q365" s="195">
        <v>5.0000000000000001E-4</v>
      </c>
      <c r="R365" s="195">
        <f t="shared" ref="R365:R372" si="12">Q365*H365</f>
        <v>1.5E-3</v>
      </c>
      <c r="S365" s="195">
        <v>0</v>
      </c>
      <c r="T365" s="196">
        <f t="shared" ref="T365:T372" si="13">S365*H365</f>
        <v>0</v>
      </c>
      <c r="U365" s="34"/>
      <c r="V365" s="34"/>
      <c r="W365" s="34"/>
      <c r="X365" s="34"/>
      <c r="Y365" s="34"/>
      <c r="Z365" s="34"/>
      <c r="AA365" s="34"/>
      <c r="AB365" s="34"/>
      <c r="AC365" s="34"/>
      <c r="AD365" s="34"/>
      <c r="AE365" s="34"/>
      <c r="AR365" s="197" t="s">
        <v>243</v>
      </c>
      <c r="AT365" s="197" t="s">
        <v>150</v>
      </c>
      <c r="AU365" s="197" t="s">
        <v>87</v>
      </c>
      <c r="AY365" s="17" t="s">
        <v>149</v>
      </c>
      <c r="BE365" s="198">
        <f t="shared" ref="BE365:BE372" si="14">IF(N365="základní",J365,0)</f>
        <v>0</v>
      </c>
      <c r="BF365" s="198">
        <f t="shared" ref="BF365:BF372" si="15">IF(N365="snížená",J365,0)</f>
        <v>0</v>
      </c>
      <c r="BG365" s="198">
        <f t="shared" ref="BG365:BG372" si="16">IF(N365="zákl. přenesená",J365,0)</f>
        <v>0</v>
      </c>
      <c r="BH365" s="198">
        <f t="shared" ref="BH365:BH372" si="17">IF(N365="sníž. přenesená",J365,0)</f>
        <v>0</v>
      </c>
      <c r="BI365" s="198">
        <f t="shared" ref="BI365:BI372" si="18">IF(N365="nulová",J365,0)</f>
        <v>0</v>
      </c>
      <c r="BJ365" s="17" t="s">
        <v>85</v>
      </c>
      <c r="BK365" s="198">
        <f t="shared" ref="BK365:BK372" si="19">ROUND(I365*H365,2)</f>
        <v>0</v>
      </c>
      <c r="BL365" s="17" t="s">
        <v>243</v>
      </c>
      <c r="BM365" s="197" t="s">
        <v>2007</v>
      </c>
    </row>
    <row r="366" spans="1:65" s="2" customFormat="1" ht="21.75" customHeight="1">
      <c r="A366" s="34"/>
      <c r="B366" s="35"/>
      <c r="C366" s="185" t="s">
        <v>990</v>
      </c>
      <c r="D366" s="185" t="s">
        <v>150</v>
      </c>
      <c r="E366" s="186" t="s">
        <v>2008</v>
      </c>
      <c r="F366" s="187" t="s">
        <v>2009</v>
      </c>
      <c r="G366" s="188" t="s">
        <v>163</v>
      </c>
      <c r="H366" s="189">
        <v>1</v>
      </c>
      <c r="I366" s="190"/>
      <c r="J366" s="191">
        <f t="shared" si="10"/>
        <v>0</v>
      </c>
      <c r="K366" s="192"/>
      <c r="L366" s="39"/>
      <c r="M366" s="193" t="s">
        <v>1</v>
      </c>
      <c r="N366" s="194" t="s">
        <v>42</v>
      </c>
      <c r="O366" s="71"/>
      <c r="P366" s="195">
        <f t="shared" si="11"/>
        <v>0</v>
      </c>
      <c r="Q366" s="195">
        <v>5.1999999999999995E-4</v>
      </c>
      <c r="R366" s="195">
        <f t="shared" si="12"/>
        <v>5.1999999999999995E-4</v>
      </c>
      <c r="S366" s="195">
        <v>0</v>
      </c>
      <c r="T366" s="196">
        <f t="shared" si="13"/>
        <v>0</v>
      </c>
      <c r="U366" s="34"/>
      <c r="V366" s="34"/>
      <c r="W366" s="34"/>
      <c r="X366" s="34"/>
      <c r="Y366" s="34"/>
      <c r="Z366" s="34"/>
      <c r="AA366" s="34"/>
      <c r="AB366" s="34"/>
      <c r="AC366" s="34"/>
      <c r="AD366" s="34"/>
      <c r="AE366" s="34"/>
      <c r="AR366" s="197" t="s">
        <v>243</v>
      </c>
      <c r="AT366" s="197" t="s">
        <v>150</v>
      </c>
      <c r="AU366" s="197" t="s">
        <v>87</v>
      </c>
      <c r="AY366" s="17" t="s">
        <v>149</v>
      </c>
      <c r="BE366" s="198">
        <f t="shared" si="14"/>
        <v>0</v>
      </c>
      <c r="BF366" s="198">
        <f t="shared" si="15"/>
        <v>0</v>
      </c>
      <c r="BG366" s="198">
        <f t="shared" si="16"/>
        <v>0</v>
      </c>
      <c r="BH366" s="198">
        <f t="shared" si="17"/>
        <v>0</v>
      </c>
      <c r="BI366" s="198">
        <f t="shared" si="18"/>
        <v>0</v>
      </c>
      <c r="BJ366" s="17" t="s">
        <v>85</v>
      </c>
      <c r="BK366" s="198">
        <f t="shared" si="19"/>
        <v>0</v>
      </c>
      <c r="BL366" s="17" t="s">
        <v>243</v>
      </c>
      <c r="BM366" s="197" t="s">
        <v>2010</v>
      </c>
    </row>
    <row r="367" spans="1:65" s="2" customFormat="1" ht="16.5" customHeight="1">
      <c r="A367" s="34"/>
      <c r="B367" s="35"/>
      <c r="C367" s="185" t="s">
        <v>994</v>
      </c>
      <c r="D367" s="185" t="s">
        <v>150</v>
      </c>
      <c r="E367" s="186" t="s">
        <v>2011</v>
      </c>
      <c r="F367" s="187" t="s">
        <v>2012</v>
      </c>
      <c r="G367" s="188" t="s">
        <v>163</v>
      </c>
      <c r="H367" s="189">
        <v>2</v>
      </c>
      <c r="I367" s="190"/>
      <c r="J367" s="191">
        <f t="shared" si="10"/>
        <v>0</v>
      </c>
      <c r="K367" s="192"/>
      <c r="L367" s="39"/>
      <c r="M367" s="193" t="s">
        <v>1</v>
      </c>
      <c r="N367" s="194" t="s">
        <v>42</v>
      </c>
      <c r="O367" s="71"/>
      <c r="P367" s="195">
        <f t="shared" si="11"/>
        <v>0</v>
      </c>
      <c r="Q367" s="195">
        <v>5.1999999999999995E-4</v>
      </c>
      <c r="R367" s="195">
        <f t="shared" si="12"/>
        <v>1.0399999999999999E-3</v>
      </c>
      <c r="S367" s="195">
        <v>0</v>
      </c>
      <c r="T367" s="196">
        <f t="shared" si="13"/>
        <v>0</v>
      </c>
      <c r="U367" s="34"/>
      <c r="V367" s="34"/>
      <c r="W367" s="34"/>
      <c r="X367" s="34"/>
      <c r="Y367" s="34"/>
      <c r="Z367" s="34"/>
      <c r="AA367" s="34"/>
      <c r="AB367" s="34"/>
      <c r="AC367" s="34"/>
      <c r="AD367" s="34"/>
      <c r="AE367" s="34"/>
      <c r="AR367" s="197" t="s">
        <v>243</v>
      </c>
      <c r="AT367" s="197" t="s">
        <v>150</v>
      </c>
      <c r="AU367" s="197" t="s">
        <v>87</v>
      </c>
      <c r="AY367" s="17" t="s">
        <v>149</v>
      </c>
      <c r="BE367" s="198">
        <f t="shared" si="14"/>
        <v>0</v>
      </c>
      <c r="BF367" s="198">
        <f t="shared" si="15"/>
        <v>0</v>
      </c>
      <c r="BG367" s="198">
        <f t="shared" si="16"/>
        <v>0</v>
      </c>
      <c r="BH367" s="198">
        <f t="shared" si="17"/>
        <v>0</v>
      </c>
      <c r="BI367" s="198">
        <f t="shared" si="18"/>
        <v>0</v>
      </c>
      <c r="BJ367" s="17" t="s">
        <v>85</v>
      </c>
      <c r="BK367" s="198">
        <f t="shared" si="19"/>
        <v>0</v>
      </c>
      <c r="BL367" s="17" t="s">
        <v>243</v>
      </c>
      <c r="BM367" s="197" t="s">
        <v>2013</v>
      </c>
    </row>
    <row r="368" spans="1:65" s="2" customFormat="1" ht="21.75" customHeight="1">
      <c r="A368" s="34"/>
      <c r="B368" s="35"/>
      <c r="C368" s="185" t="s">
        <v>998</v>
      </c>
      <c r="D368" s="185" t="s">
        <v>150</v>
      </c>
      <c r="E368" s="186" t="s">
        <v>2014</v>
      </c>
      <c r="F368" s="187" t="s">
        <v>2015</v>
      </c>
      <c r="G368" s="188" t="s">
        <v>184</v>
      </c>
      <c r="H368" s="189">
        <v>1</v>
      </c>
      <c r="I368" s="190"/>
      <c r="J368" s="191">
        <f t="shared" si="10"/>
        <v>0</v>
      </c>
      <c r="K368" s="192"/>
      <c r="L368" s="39"/>
      <c r="M368" s="193" t="s">
        <v>1</v>
      </c>
      <c r="N368" s="194" t="s">
        <v>42</v>
      </c>
      <c r="O368" s="71"/>
      <c r="P368" s="195">
        <f t="shared" si="11"/>
        <v>0</v>
      </c>
      <c r="Q368" s="195">
        <v>1E-3</v>
      </c>
      <c r="R368" s="195">
        <f t="shared" si="12"/>
        <v>1E-3</v>
      </c>
      <c r="S368" s="195">
        <v>0</v>
      </c>
      <c r="T368" s="196">
        <f t="shared" si="13"/>
        <v>0</v>
      </c>
      <c r="U368" s="34"/>
      <c r="V368" s="34"/>
      <c r="W368" s="34"/>
      <c r="X368" s="34"/>
      <c r="Y368" s="34"/>
      <c r="Z368" s="34"/>
      <c r="AA368" s="34"/>
      <c r="AB368" s="34"/>
      <c r="AC368" s="34"/>
      <c r="AD368" s="34"/>
      <c r="AE368" s="34"/>
      <c r="AR368" s="197" t="s">
        <v>243</v>
      </c>
      <c r="AT368" s="197" t="s">
        <v>150</v>
      </c>
      <c r="AU368" s="197" t="s">
        <v>87</v>
      </c>
      <c r="AY368" s="17" t="s">
        <v>149</v>
      </c>
      <c r="BE368" s="198">
        <f t="shared" si="14"/>
        <v>0</v>
      </c>
      <c r="BF368" s="198">
        <f t="shared" si="15"/>
        <v>0</v>
      </c>
      <c r="BG368" s="198">
        <f t="shared" si="16"/>
        <v>0</v>
      </c>
      <c r="BH368" s="198">
        <f t="shared" si="17"/>
        <v>0</v>
      </c>
      <c r="BI368" s="198">
        <f t="shared" si="18"/>
        <v>0</v>
      </c>
      <c r="BJ368" s="17" t="s">
        <v>85</v>
      </c>
      <c r="BK368" s="198">
        <f t="shared" si="19"/>
        <v>0</v>
      </c>
      <c r="BL368" s="17" t="s">
        <v>243</v>
      </c>
      <c r="BM368" s="197" t="s">
        <v>2016</v>
      </c>
    </row>
    <row r="369" spans="1:65" s="2" customFormat="1" ht="21.75" customHeight="1">
      <c r="A369" s="34"/>
      <c r="B369" s="35"/>
      <c r="C369" s="185" t="s">
        <v>1002</v>
      </c>
      <c r="D369" s="185" t="s">
        <v>150</v>
      </c>
      <c r="E369" s="186" t="s">
        <v>2017</v>
      </c>
      <c r="F369" s="187" t="s">
        <v>2018</v>
      </c>
      <c r="G369" s="188" t="s">
        <v>184</v>
      </c>
      <c r="H369" s="189">
        <v>2</v>
      </c>
      <c r="I369" s="190"/>
      <c r="J369" s="191">
        <f t="shared" si="10"/>
        <v>0</v>
      </c>
      <c r="K369" s="192"/>
      <c r="L369" s="39"/>
      <c r="M369" s="193" t="s">
        <v>1</v>
      </c>
      <c r="N369" s="194" t="s">
        <v>42</v>
      </c>
      <c r="O369" s="71"/>
      <c r="P369" s="195">
        <f t="shared" si="11"/>
        <v>0</v>
      </c>
      <c r="Q369" s="195">
        <v>8.0000000000000004E-4</v>
      </c>
      <c r="R369" s="195">
        <f t="shared" si="12"/>
        <v>1.6000000000000001E-3</v>
      </c>
      <c r="S369" s="195">
        <v>0</v>
      </c>
      <c r="T369" s="196">
        <f t="shared" si="13"/>
        <v>0</v>
      </c>
      <c r="U369" s="34"/>
      <c r="V369" s="34"/>
      <c r="W369" s="34"/>
      <c r="X369" s="34"/>
      <c r="Y369" s="34"/>
      <c r="Z369" s="34"/>
      <c r="AA369" s="34"/>
      <c r="AB369" s="34"/>
      <c r="AC369" s="34"/>
      <c r="AD369" s="34"/>
      <c r="AE369" s="34"/>
      <c r="AR369" s="197" t="s">
        <v>243</v>
      </c>
      <c r="AT369" s="197" t="s">
        <v>150</v>
      </c>
      <c r="AU369" s="197" t="s">
        <v>87</v>
      </c>
      <c r="AY369" s="17" t="s">
        <v>149</v>
      </c>
      <c r="BE369" s="198">
        <f t="shared" si="14"/>
        <v>0</v>
      </c>
      <c r="BF369" s="198">
        <f t="shared" si="15"/>
        <v>0</v>
      </c>
      <c r="BG369" s="198">
        <f t="shared" si="16"/>
        <v>0</v>
      </c>
      <c r="BH369" s="198">
        <f t="shared" si="17"/>
        <v>0</v>
      </c>
      <c r="BI369" s="198">
        <f t="shared" si="18"/>
        <v>0</v>
      </c>
      <c r="BJ369" s="17" t="s">
        <v>85</v>
      </c>
      <c r="BK369" s="198">
        <f t="shared" si="19"/>
        <v>0</v>
      </c>
      <c r="BL369" s="17" t="s">
        <v>243</v>
      </c>
      <c r="BM369" s="197" t="s">
        <v>2019</v>
      </c>
    </row>
    <row r="370" spans="1:65" s="2" customFormat="1" ht="16.5" customHeight="1">
      <c r="A370" s="34"/>
      <c r="B370" s="35"/>
      <c r="C370" s="185" t="s">
        <v>1007</v>
      </c>
      <c r="D370" s="185" t="s">
        <v>150</v>
      </c>
      <c r="E370" s="186" t="s">
        <v>2020</v>
      </c>
      <c r="F370" s="187" t="s">
        <v>2021</v>
      </c>
      <c r="G370" s="188" t="s">
        <v>184</v>
      </c>
      <c r="H370" s="189">
        <v>2</v>
      </c>
      <c r="I370" s="190"/>
      <c r="J370" s="191">
        <f t="shared" si="10"/>
        <v>0</v>
      </c>
      <c r="K370" s="192"/>
      <c r="L370" s="39"/>
      <c r="M370" s="193" t="s">
        <v>1</v>
      </c>
      <c r="N370" s="194" t="s">
        <v>42</v>
      </c>
      <c r="O370" s="71"/>
      <c r="P370" s="195">
        <f t="shared" si="11"/>
        <v>0</v>
      </c>
      <c r="Q370" s="195">
        <v>3.1E-4</v>
      </c>
      <c r="R370" s="195">
        <f t="shared" si="12"/>
        <v>6.2E-4</v>
      </c>
      <c r="S370" s="195">
        <v>0</v>
      </c>
      <c r="T370" s="196">
        <f t="shared" si="13"/>
        <v>0</v>
      </c>
      <c r="U370" s="34"/>
      <c r="V370" s="34"/>
      <c r="W370" s="34"/>
      <c r="X370" s="34"/>
      <c r="Y370" s="34"/>
      <c r="Z370" s="34"/>
      <c r="AA370" s="34"/>
      <c r="AB370" s="34"/>
      <c r="AC370" s="34"/>
      <c r="AD370" s="34"/>
      <c r="AE370" s="34"/>
      <c r="AR370" s="197" t="s">
        <v>243</v>
      </c>
      <c r="AT370" s="197" t="s">
        <v>150</v>
      </c>
      <c r="AU370" s="197" t="s">
        <v>87</v>
      </c>
      <c r="AY370" s="17" t="s">
        <v>149</v>
      </c>
      <c r="BE370" s="198">
        <f t="shared" si="14"/>
        <v>0</v>
      </c>
      <c r="BF370" s="198">
        <f t="shared" si="15"/>
        <v>0</v>
      </c>
      <c r="BG370" s="198">
        <f t="shared" si="16"/>
        <v>0</v>
      </c>
      <c r="BH370" s="198">
        <f t="shared" si="17"/>
        <v>0</v>
      </c>
      <c r="BI370" s="198">
        <f t="shared" si="18"/>
        <v>0</v>
      </c>
      <c r="BJ370" s="17" t="s">
        <v>85</v>
      </c>
      <c r="BK370" s="198">
        <f t="shared" si="19"/>
        <v>0</v>
      </c>
      <c r="BL370" s="17" t="s">
        <v>243</v>
      </c>
      <c r="BM370" s="197" t="s">
        <v>2022</v>
      </c>
    </row>
    <row r="371" spans="1:65" s="2" customFormat="1" ht="21.75" customHeight="1">
      <c r="A371" s="34"/>
      <c r="B371" s="35"/>
      <c r="C371" s="185" t="s">
        <v>1011</v>
      </c>
      <c r="D371" s="185" t="s">
        <v>150</v>
      </c>
      <c r="E371" s="186" t="s">
        <v>2023</v>
      </c>
      <c r="F371" s="187" t="s">
        <v>2024</v>
      </c>
      <c r="G371" s="188" t="s">
        <v>233</v>
      </c>
      <c r="H371" s="189">
        <v>1.5660000000000001</v>
      </c>
      <c r="I371" s="190"/>
      <c r="J371" s="191">
        <f t="shared" si="10"/>
        <v>0</v>
      </c>
      <c r="K371" s="192"/>
      <c r="L371" s="39"/>
      <c r="M371" s="193" t="s">
        <v>1</v>
      </c>
      <c r="N371" s="194" t="s">
        <v>42</v>
      </c>
      <c r="O371" s="71"/>
      <c r="P371" s="195">
        <f t="shared" si="11"/>
        <v>0</v>
      </c>
      <c r="Q371" s="195">
        <v>0</v>
      </c>
      <c r="R371" s="195">
        <f t="shared" si="12"/>
        <v>0</v>
      </c>
      <c r="S371" s="195">
        <v>0</v>
      </c>
      <c r="T371" s="196">
        <f t="shared" si="13"/>
        <v>0</v>
      </c>
      <c r="U371" s="34"/>
      <c r="V371" s="34"/>
      <c r="W371" s="34"/>
      <c r="X371" s="34"/>
      <c r="Y371" s="34"/>
      <c r="Z371" s="34"/>
      <c r="AA371" s="34"/>
      <c r="AB371" s="34"/>
      <c r="AC371" s="34"/>
      <c r="AD371" s="34"/>
      <c r="AE371" s="34"/>
      <c r="AR371" s="197" t="s">
        <v>243</v>
      </c>
      <c r="AT371" s="197" t="s">
        <v>150</v>
      </c>
      <c r="AU371" s="197" t="s">
        <v>87</v>
      </c>
      <c r="AY371" s="17" t="s">
        <v>149</v>
      </c>
      <c r="BE371" s="198">
        <f t="shared" si="14"/>
        <v>0</v>
      </c>
      <c r="BF371" s="198">
        <f t="shared" si="15"/>
        <v>0</v>
      </c>
      <c r="BG371" s="198">
        <f t="shared" si="16"/>
        <v>0</v>
      </c>
      <c r="BH371" s="198">
        <f t="shared" si="17"/>
        <v>0</v>
      </c>
      <c r="BI371" s="198">
        <f t="shared" si="18"/>
        <v>0</v>
      </c>
      <c r="BJ371" s="17" t="s">
        <v>85</v>
      </c>
      <c r="BK371" s="198">
        <f t="shared" si="19"/>
        <v>0</v>
      </c>
      <c r="BL371" s="17" t="s">
        <v>243</v>
      </c>
      <c r="BM371" s="197" t="s">
        <v>2025</v>
      </c>
    </row>
    <row r="372" spans="1:65" s="2" customFormat="1" ht="21.75" customHeight="1">
      <c r="A372" s="34"/>
      <c r="B372" s="35"/>
      <c r="C372" s="185" t="s">
        <v>1016</v>
      </c>
      <c r="D372" s="185" t="s">
        <v>150</v>
      </c>
      <c r="E372" s="186" t="s">
        <v>2026</v>
      </c>
      <c r="F372" s="187" t="s">
        <v>2027</v>
      </c>
      <c r="G372" s="188" t="s">
        <v>378</v>
      </c>
      <c r="H372" s="239"/>
      <c r="I372" s="190"/>
      <c r="J372" s="191">
        <f t="shared" si="10"/>
        <v>0</v>
      </c>
      <c r="K372" s="192"/>
      <c r="L372" s="39"/>
      <c r="M372" s="193" t="s">
        <v>1</v>
      </c>
      <c r="N372" s="194" t="s">
        <v>42</v>
      </c>
      <c r="O372" s="71"/>
      <c r="P372" s="195">
        <f t="shared" si="11"/>
        <v>0</v>
      </c>
      <c r="Q372" s="195">
        <v>0</v>
      </c>
      <c r="R372" s="195">
        <f t="shared" si="12"/>
        <v>0</v>
      </c>
      <c r="S372" s="195">
        <v>0</v>
      </c>
      <c r="T372" s="196">
        <f t="shared" si="13"/>
        <v>0</v>
      </c>
      <c r="U372" s="34"/>
      <c r="V372" s="34"/>
      <c r="W372" s="34"/>
      <c r="X372" s="34"/>
      <c r="Y372" s="34"/>
      <c r="Z372" s="34"/>
      <c r="AA372" s="34"/>
      <c r="AB372" s="34"/>
      <c r="AC372" s="34"/>
      <c r="AD372" s="34"/>
      <c r="AE372" s="34"/>
      <c r="AR372" s="197" t="s">
        <v>243</v>
      </c>
      <c r="AT372" s="197" t="s">
        <v>150</v>
      </c>
      <c r="AU372" s="197" t="s">
        <v>87</v>
      </c>
      <c r="AY372" s="17" t="s">
        <v>149</v>
      </c>
      <c r="BE372" s="198">
        <f t="shared" si="14"/>
        <v>0</v>
      </c>
      <c r="BF372" s="198">
        <f t="shared" si="15"/>
        <v>0</v>
      </c>
      <c r="BG372" s="198">
        <f t="shared" si="16"/>
        <v>0</v>
      </c>
      <c r="BH372" s="198">
        <f t="shared" si="17"/>
        <v>0</v>
      </c>
      <c r="BI372" s="198">
        <f t="shared" si="18"/>
        <v>0</v>
      </c>
      <c r="BJ372" s="17" t="s">
        <v>85</v>
      </c>
      <c r="BK372" s="198">
        <f t="shared" si="19"/>
        <v>0</v>
      </c>
      <c r="BL372" s="17" t="s">
        <v>243</v>
      </c>
      <c r="BM372" s="197" t="s">
        <v>2028</v>
      </c>
    </row>
    <row r="373" spans="1:65" s="12" customFormat="1" ht="22.9" customHeight="1">
      <c r="B373" s="171"/>
      <c r="C373" s="172"/>
      <c r="D373" s="173" t="s">
        <v>76</v>
      </c>
      <c r="E373" s="204" t="s">
        <v>2029</v>
      </c>
      <c r="F373" s="204" t="s">
        <v>2030</v>
      </c>
      <c r="G373" s="172"/>
      <c r="H373" s="172"/>
      <c r="I373" s="175"/>
      <c r="J373" s="205">
        <f>BK373</f>
        <v>0</v>
      </c>
      <c r="K373" s="172"/>
      <c r="L373" s="177"/>
      <c r="M373" s="178"/>
      <c r="N373" s="179"/>
      <c r="O373" s="179"/>
      <c r="P373" s="180">
        <f>SUM(P374:P377)</f>
        <v>0</v>
      </c>
      <c r="Q373" s="179"/>
      <c r="R373" s="180">
        <f>SUM(R374:R377)</f>
        <v>2.0150000000000001E-2</v>
      </c>
      <c r="S373" s="179"/>
      <c r="T373" s="181">
        <f>SUM(T374:T377)</f>
        <v>0</v>
      </c>
      <c r="AR373" s="182" t="s">
        <v>87</v>
      </c>
      <c r="AT373" s="183" t="s">
        <v>76</v>
      </c>
      <c r="AU373" s="183" t="s">
        <v>85</v>
      </c>
      <c r="AY373" s="182" t="s">
        <v>149</v>
      </c>
      <c r="BK373" s="184">
        <f>SUM(BK374:BK377)</f>
        <v>0</v>
      </c>
    </row>
    <row r="374" spans="1:65" s="2" customFormat="1" ht="21.75" customHeight="1">
      <c r="A374" s="34"/>
      <c r="B374" s="35"/>
      <c r="C374" s="185" t="s">
        <v>1020</v>
      </c>
      <c r="D374" s="185" t="s">
        <v>150</v>
      </c>
      <c r="E374" s="186" t="s">
        <v>2031</v>
      </c>
      <c r="F374" s="187" t="s">
        <v>2032</v>
      </c>
      <c r="G374" s="188" t="s">
        <v>2033</v>
      </c>
      <c r="H374" s="189">
        <v>2</v>
      </c>
      <c r="I374" s="190"/>
      <c r="J374" s="191">
        <f>ROUND(I374*H374,2)</f>
        <v>0</v>
      </c>
      <c r="K374" s="192"/>
      <c r="L374" s="39"/>
      <c r="M374" s="193" t="s">
        <v>1</v>
      </c>
      <c r="N374" s="194" t="s">
        <v>42</v>
      </c>
      <c r="O374" s="71"/>
      <c r="P374" s="195">
        <f>O374*H374</f>
        <v>0</v>
      </c>
      <c r="Q374" s="195">
        <v>0</v>
      </c>
      <c r="R374" s="195">
        <f>Q374*H374</f>
        <v>0</v>
      </c>
      <c r="S374" s="195">
        <v>0</v>
      </c>
      <c r="T374" s="196">
        <f>S374*H374</f>
        <v>0</v>
      </c>
      <c r="U374" s="34"/>
      <c r="V374" s="34"/>
      <c r="W374" s="34"/>
      <c r="X374" s="34"/>
      <c r="Y374" s="34"/>
      <c r="Z374" s="34"/>
      <c r="AA374" s="34"/>
      <c r="AB374" s="34"/>
      <c r="AC374" s="34"/>
      <c r="AD374" s="34"/>
      <c r="AE374" s="34"/>
      <c r="AR374" s="197" t="s">
        <v>152</v>
      </c>
      <c r="AT374" s="197" t="s">
        <v>150</v>
      </c>
      <c r="AU374" s="197" t="s">
        <v>87</v>
      </c>
      <c r="AY374" s="17" t="s">
        <v>149</v>
      </c>
      <c r="BE374" s="198">
        <f>IF(N374="základní",J374,0)</f>
        <v>0</v>
      </c>
      <c r="BF374" s="198">
        <f>IF(N374="snížená",J374,0)</f>
        <v>0</v>
      </c>
      <c r="BG374" s="198">
        <f>IF(N374="zákl. přenesená",J374,0)</f>
        <v>0</v>
      </c>
      <c r="BH374" s="198">
        <f>IF(N374="sníž. přenesená",J374,0)</f>
        <v>0</v>
      </c>
      <c r="BI374" s="198">
        <f>IF(N374="nulová",J374,0)</f>
        <v>0</v>
      </c>
      <c r="BJ374" s="17" t="s">
        <v>85</v>
      </c>
      <c r="BK374" s="198">
        <f>ROUND(I374*H374,2)</f>
        <v>0</v>
      </c>
      <c r="BL374" s="17" t="s">
        <v>152</v>
      </c>
      <c r="BM374" s="197" t="s">
        <v>2034</v>
      </c>
    </row>
    <row r="375" spans="1:65" s="2" customFormat="1" ht="21.75" customHeight="1">
      <c r="A375" s="34"/>
      <c r="B375" s="35"/>
      <c r="C375" s="228" t="s">
        <v>1024</v>
      </c>
      <c r="D375" s="228" t="s">
        <v>156</v>
      </c>
      <c r="E375" s="229" t="s">
        <v>2035</v>
      </c>
      <c r="F375" s="230" t="s">
        <v>2036</v>
      </c>
      <c r="G375" s="231" t="s">
        <v>184</v>
      </c>
      <c r="H375" s="232">
        <v>2</v>
      </c>
      <c r="I375" s="233"/>
      <c r="J375" s="234">
        <f>ROUND(I375*H375,2)</f>
        <v>0</v>
      </c>
      <c r="K375" s="235"/>
      <c r="L375" s="236"/>
      <c r="M375" s="237" t="s">
        <v>1</v>
      </c>
      <c r="N375" s="238" t="s">
        <v>42</v>
      </c>
      <c r="O375" s="71"/>
      <c r="P375" s="195">
        <f>O375*H375</f>
        <v>0</v>
      </c>
      <c r="Q375" s="195">
        <v>0.01</v>
      </c>
      <c r="R375" s="195">
        <f>Q375*H375</f>
        <v>0.02</v>
      </c>
      <c r="S375" s="195">
        <v>0</v>
      </c>
      <c r="T375" s="196">
        <f>S375*H375</f>
        <v>0</v>
      </c>
      <c r="U375" s="34"/>
      <c r="V375" s="34"/>
      <c r="W375" s="34"/>
      <c r="X375" s="34"/>
      <c r="Y375" s="34"/>
      <c r="Z375" s="34"/>
      <c r="AA375" s="34"/>
      <c r="AB375" s="34"/>
      <c r="AC375" s="34"/>
      <c r="AD375" s="34"/>
      <c r="AE375" s="34"/>
      <c r="AR375" s="197" t="s">
        <v>285</v>
      </c>
      <c r="AT375" s="197" t="s">
        <v>156</v>
      </c>
      <c r="AU375" s="197" t="s">
        <v>87</v>
      </c>
      <c r="AY375" s="17" t="s">
        <v>149</v>
      </c>
      <c r="BE375" s="198">
        <f>IF(N375="základní",J375,0)</f>
        <v>0</v>
      </c>
      <c r="BF375" s="198">
        <f>IF(N375="snížená",J375,0)</f>
        <v>0</v>
      </c>
      <c r="BG375" s="198">
        <f>IF(N375="zákl. přenesená",J375,0)</f>
        <v>0</v>
      </c>
      <c r="BH375" s="198">
        <f>IF(N375="sníž. přenesená",J375,0)</f>
        <v>0</v>
      </c>
      <c r="BI375" s="198">
        <f>IF(N375="nulová",J375,0)</f>
        <v>0</v>
      </c>
      <c r="BJ375" s="17" t="s">
        <v>85</v>
      </c>
      <c r="BK375" s="198">
        <f>ROUND(I375*H375,2)</f>
        <v>0</v>
      </c>
      <c r="BL375" s="17" t="s">
        <v>243</v>
      </c>
      <c r="BM375" s="197" t="s">
        <v>2037</v>
      </c>
    </row>
    <row r="376" spans="1:65" s="2" customFormat="1" ht="16.5" customHeight="1">
      <c r="A376" s="34"/>
      <c r="B376" s="35"/>
      <c r="C376" s="228" t="s">
        <v>1028</v>
      </c>
      <c r="D376" s="228" t="s">
        <v>156</v>
      </c>
      <c r="E376" s="229" t="s">
        <v>2038</v>
      </c>
      <c r="F376" s="230" t="s">
        <v>2039</v>
      </c>
      <c r="G376" s="231" t="s">
        <v>192</v>
      </c>
      <c r="H376" s="232">
        <v>1</v>
      </c>
      <c r="I376" s="233"/>
      <c r="J376" s="234">
        <f>ROUND(I376*H376,2)</f>
        <v>0</v>
      </c>
      <c r="K376" s="235"/>
      <c r="L376" s="236"/>
      <c r="M376" s="237" t="s">
        <v>1</v>
      </c>
      <c r="N376" s="238" t="s">
        <v>42</v>
      </c>
      <c r="O376" s="71"/>
      <c r="P376" s="195">
        <f>O376*H376</f>
        <v>0</v>
      </c>
      <c r="Q376" s="195">
        <v>1.4999999999999999E-4</v>
      </c>
      <c r="R376" s="195">
        <f>Q376*H376</f>
        <v>1.4999999999999999E-4</v>
      </c>
      <c r="S376" s="195">
        <v>0</v>
      </c>
      <c r="T376" s="196">
        <f>S376*H376</f>
        <v>0</v>
      </c>
      <c r="U376" s="34"/>
      <c r="V376" s="34"/>
      <c r="W376" s="34"/>
      <c r="X376" s="34"/>
      <c r="Y376" s="34"/>
      <c r="Z376" s="34"/>
      <c r="AA376" s="34"/>
      <c r="AB376" s="34"/>
      <c r="AC376" s="34"/>
      <c r="AD376" s="34"/>
      <c r="AE376" s="34"/>
      <c r="AR376" s="197" t="s">
        <v>285</v>
      </c>
      <c r="AT376" s="197" t="s">
        <v>156</v>
      </c>
      <c r="AU376" s="197" t="s">
        <v>87</v>
      </c>
      <c r="AY376" s="17" t="s">
        <v>149</v>
      </c>
      <c r="BE376" s="198">
        <f>IF(N376="základní",J376,0)</f>
        <v>0</v>
      </c>
      <c r="BF376" s="198">
        <f>IF(N376="snížená",J376,0)</f>
        <v>0</v>
      </c>
      <c r="BG376" s="198">
        <f>IF(N376="zákl. přenesená",J376,0)</f>
        <v>0</v>
      </c>
      <c r="BH376" s="198">
        <f>IF(N376="sníž. přenesená",J376,0)</f>
        <v>0</v>
      </c>
      <c r="BI376" s="198">
        <f>IF(N376="nulová",J376,0)</f>
        <v>0</v>
      </c>
      <c r="BJ376" s="17" t="s">
        <v>85</v>
      </c>
      <c r="BK376" s="198">
        <f>ROUND(I376*H376,2)</f>
        <v>0</v>
      </c>
      <c r="BL376" s="17" t="s">
        <v>243</v>
      </c>
      <c r="BM376" s="197" t="s">
        <v>2040</v>
      </c>
    </row>
    <row r="377" spans="1:65" s="2" customFormat="1" ht="16.5" customHeight="1">
      <c r="A377" s="34"/>
      <c r="B377" s="35"/>
      <c r="C377" s="185" t="s">
        <v>1032</v>
      </c>
      <c r="D377" s="185" t="s">
        <v>150</v>
      </c>
      <c r="E377" s="186" t="s">
        <v>2041</v>
      </c>
      <c r="F377" s="187" t="s">
        <v>2042</v>
      </c>
      <c r="G377" s="188" t="s">
        <v>192</v>
      </c>
      <c r="H377" s="189">
        <v>1</v>
      </c>
      <c r="I377" s="190"/>
      <c r="J377" s="191">
        <f>ROUND(I377*H377,2)</f>
        <v>0</v>
      </c>
      <c r="K377" s="192"/>
      <c r="L377" s="39"/>
      <c r="M377" s="193" t="s">
        <v>1</v>
      </c>
      <c r="N377" s="194" t="s">
        <v>42</v>
      </c>
      <c r="O377" s="71"/>
      <c r="P377" s="195">
        <f>O377*H377</f>
        <v>0</v>
      </c>
      <c r="Q377" s="195">
        <v>0</v>
      </c>
      <c r="R377" s="195">
        <f>Q377*H377</f>
        <v>0</v>
      </c>
      <c r="S377" s="195">
        <v>0</v>
      </c>
      <c r="T377" s="196">
        <f>S377*H377</f>
        <v>0</v>
      </c>
      <c r="U377" s="34"/>
      <c r="V377" s="34"/>
      <c r="W377" s="34"/>
      <c r="X377" s="34"/>
      <c r="Y377" s="34"/>
      <c r="Z377" s="34"/>
      <c r="AA377" s="34"/>
      <c r="AB377" s="34"/>
      <c r="AC377" s="34"/>
      <c r="AD377" s="34"/>
      <c r="AE377" s="34"/>
      <c r="AR377" s="197" t="s">
        <v>152</v>
      </c>
      <c r="AT377" s="197" t="s">
        <v>150</v>
      </c>
      <c r="AU377" s="197" t="s">
        <v>87</v>
      </c>
      <c r="AY377" s="17" t="s">
        <v>149</v>
      </c>
      <c r="BE377" s="198">
        <f>IF(N377="základní",J377,0)</f>
        <v>0</v>
      </c>
      <c r="BF377" s="198">
        <f>IF(N377="snížená",J377,0)</f>
        <v>0</v>
      </c>
      <c r="BG377" s="198">
        <f>IF(N377="zákl. přenesená",J377,0)</f>
        <v>0</v>
      </c>
      <c r="BH377" s="198">
        <f>IF(N377="sníž. přenesená",J377,0)</f>
        <v>0</v>
      </c>
      <c r="BI377" s="198">
        <f>IF(N377="nulová",J377,0)</f>
        <v>0</v>
      </c>
      <c r="BJ377" s="17" t="s">
        <v>85</v>
      </c>
      <c r="BK377" s="198">
        <f>ROUND(I377*H377,2)</f>
        <v>0</v>
      </c>
      <c r="BL377" s="17" t="s">
        <v>152</v>
      </c>
      <c r="BM377" s="197" t="s">
        <v>2043</v>
      </c>
    </row>
    <row r="378" spans="1:65" s="12" customFormat="1" ht="22.9" customHeight="1">
      <c r="B378" s="171"/>
      <c r="C378" s="172"/>
      <c r="D378" s="173" t="s">
        <v>76</v>
      </c>
      <c r="E378" s="204" t="s">
        <v>1569</v>
      </c>
      <c r="F378" s="204" t="s">
        <v>1570</v>
      </c>
      <c r="G378" s="172"/>
      <c r="H378" s="172"/>
      <c r="I378" s="175"/>
      <c r="J378" s="205">
        <f>BK378</f>
        <v>0</v>
      </c>
      <c r="K378" s="172"/>
      <c r="L378" s="177"/>
      <c r="M378" s="178"/>
      <c r="N378" s="179"/>
      <c r="O378" s="179"/>
      <c r="P378" s="180">
        <f>SUM(P379:P397)</f>
        <v>0</v>
      </c>
      <c r="Q378" s="179"/>
      <c r="R378" s="180">
        <f>SUM(R379:R397)</f>
        <v>1.9541813999999997</v>
      </c>
      <c r="S378" s="179"/>
      <c r="T378" s="181">
        <f>SUM(T379:T397)</f>
        <v>0</v>
      </c>
      <c r="AR378" s="182" t="s">
        <v>87</v>
      </c>
      <c r="AT378" s="183" t="s">
        <v>76</v>
      </c>
      <c r="AU378" s="183" t="s">
        <v>85</v>
      </c>
      <c r="AY378" s="182" t="s">
        <v>149</v>
      </c>
      <c r="BK378" s="184">
        <f>SUM(BK379:BK397)</f>
        <v>0</v>
      </c>
    </row>
    <row r="379" spans="1:65" s="2" customFormat="1" ht="21.75" customHeight="1">
      <c r="A379" s="34"/>
      <c r="B379" s="35"/>
      <c r="C379" s="185" t="s">
        <v>1038</v>
      </c>
      <c r="D379" s="185" t="s">
        <v>150</v>
      </c>
      <c r="E379" s="186" t="s">
        <v>2044</v>
      </c>
      <c r="F379" s="187" t="s">
        <v>2045</v>
      </c>
      <c r="G379" s="188" t="s">
        <v>225</v>
      </c>
      <c r="H379" s="189">
        <v>114.38</v>
      </c>
      <c r="I379" s="190"/>
      <c r="J379" s="191">
        <f>ROUND(I379*H379,2)</f>
        <v>0</v>
      </c>
      <c r="K379" s="192"/>
      <c r="L379" s="39"/>
      <c r="M379" s="193" t="s">
        <v>1</v>
      </c>
      <c r="N379" s="194" t="s">
        <v>42</v>
      </c>
      <c r="O379" s="71"/>
      <c r="P379" s="195">
        <f>O379*H379</f>
        <v>0</v>
      </c>
      <c r="Q379" s="195">
        <v>1.261E-2</v>
      </c>
      <c r="R379" s="195">
        <f>Q379*H379</f>
        <v>1.4423317999999998</v>
      </c>
      <c r="S379" s="195">
        <v>0</v>
      </c>
      <c r="T379" s="196">
        <f>S379*H379</f>
        <v>0</v>
      </c>
      <c r="U379" s="34"/>
      <c r="V379" s="34"/>
      <c r="W379" s="34"/>
      <c r="X379" s="34"/>
      <c r="Y379" s="34"/>
      <c r="Z379" s="34"/>
      <c r="AA379" s="34"/>
      <c r="AB379" s="34"/>
      <c r="AC379" s="34"/>
      <c r="AD379" s="34"/>
      <c r="AE379" s="34"/>
      <c r="AR379" s="197" t="s">
        <v>243</v>
      </c>
      <c r="AT379" s="197" t="s">
        <v>150</v>
      </c>
      <c r="AU379" s="197" t="s">
        <v>87</v>
      </c>
      <c r="AY379" s="17" t="s">
        <v>149</v>
      </c>
      <c r="BE379" s="198">
        <f>IF(N379="základní",J379,0)</f>
        <v>0</v>
      </c>
      <c r="BF379" s="198">
        <f>IF(N379="snížená",J379,0)</f>
        <v>0</v>
      </c>
      <c r="BG379" s="198">
        <f>IF(N379="zákl. přenesená",J379,0)</f>
        <v>0</v>
      </c>
      <c r="BH379" s="198">
        <f>IF(N379="sníž. přenesená",J379,0)</f>
        <v>0</v>
      </c>
      <c r="BI379" s="198">
        <f>IF(N379="nulová",J379,0)</f>
        <v>0</v>
      </c>
      <c r="BJ379" s="17" t="s">
        <v>85</v>
      </c>
      <c r="BK379" s="198">
        <f>ROUND(I379*H379,2)</f>
        <v>0</v>
      </c>
      <c r="BL379" s="17" t="s">
        <v>243</v>
      </c>
      <c r="BM379" s="197" t="s">
        <v>2046</v>
      </c>
    </row>
    <row r="380" spans="1:65" s="13" customFormat="1" ht="11.25">
      <c r="B380" s="206"/>
      <c r="C380" s="207"/>
      <c r="D380" s="199" t="s">
        <v>175</v>
      </c>
      <c r="E380" s="208" t="s">
        <v>1</v>
      </c>
      <c r="F380" s="209" t="s">
        <v>1801</v>
      </c>
      <c r="G380" s="207"/>
      <c r="H380" s="210">
        <v>15.17</v>
      </c>
      <c r="I380" s="211"/>
      <c r="J380" s="207"/>
      <c r="K380" s="207"/>
      <c r="L380" s="212"/>
      <c r="M380" s="213"/>
      <c r="N380" s="214"/>
      <c r="O380" s="214"/>
      <c r="P380" s="214"/>
      <c r="Q380" s="214"/>
      <c r="R380" s="214"/>
      <c r="S380" s="214"/>
      <c r="T380" s="215"/>
      <c r="AT380" s="216" t="s">
        <v>175</v>
      </c>
      <c r="AU380" s="216" t="s">
        <v>87</v>
      </c>
      <c r="AV380" s="13" t="s">
        <v>87</v>
      </c>
      <c r="AW380" s="13" t="s">
        <v>34</v>
      </c>
      <c r="AX380" s="13" t="s">
        <v>77</v>
      </c>
      <c r="AY380" s="216" t="s">
        <v>149</v>
      </c>
    </row>
    <row r="381" spans="1:65" s="13" customFormat="1" ht="11.25">
      <c r="B381" s="206"/>
      <c r="C381" s="207"/>
      <c r="D381" s="199" t="s">
        <v>175</v>
      </c>
      <c r="E381" s="208" t="s">
        <v>1</v>
      </c>
      <c r="F381" s="209" t="s">
        <v>1802</v>
      </c>
      <c r="G381" s="207"/>
      <c r="H381" s="210">
        <v>20.09</v>
      </c>
      <c r="I381" s="211"/>
      <c r="J381" s="207"/>
      <c r="K381" s="207"/>
      <c r="L381" s="212"/>
      <c r="M381" s="213"/>
      <c r="N381" s="214"/>
      <c r="O381" s="214"/>
      <c r="P381" s="214"/>
      <c r="Q381" s="214"/>
      <c r="R381" s="214"/>
      <c r="S381" s="214"/>
      <c r="T381" s="215"/>
      <c r="AT381" s="216" t="s">
        <v>175</v>
      </c>
      <c r="AU381" s="216" t="s">
        <v>87</v>
      </c>
      <c r="AV381" s="13" t="s">
        <v>87</v>
      </c>
      <c r="AW381" s="13" t="s">
        <v>34</v>
      </c>
      <c r="AX381" s="13" t="s">
        <v>77</v>
      </c>
      <c r="AY381" s="216" t="s">
        <v>149</v>
      </c>
    </row>
    <row r="382" spans="1:65" s="13" customFormat="1" ht="11.25">
      <c r="B382" s="206"/>
      <c r="C382" s="207"/>
      <c r="D382" s="199" t="s">
        <v>175</v>
      </c>
      <c r="E382" s="208" t="s">
        <v>1</v>
      </c>
      <c r="F382" s="209" t="s">
        <v>1804</v>
      </c>
      <c r="G382" s="207"/>
      <c r="H382" s="210">
        <v>9.8000000000000007</v>
      </c>
      <c r="I382" s="211"/>
      <c r="J382" s="207"/>
      <c r="K382" s="207"/>
      <c r="L382" s="212"/>
      <c r="M382" s="213"/>
      <c r="N382" s="214"/>
      <c r="O382" s="214"/>
      <c r="P382" s="214"/>
      <c r="Q382" s="214"/>
      <c r="R382" s="214"/>
      <c r="S382" s="214"/>
      <c r="T382" s="215"/>
      <c r="AT382" s="216" t="s">
        <v>175</v>
      </c>
      <c r="AU382" s="216" t="s">
        <v>87</v>
      </c>
      <c r="AV382" s="13" t="s">
        <v>87</v>
      </c>
      <c r="AW382" s="13" t="s">
        <v>34</v>
      </c>
      <c r="AX382" s="13" t="s">
        <v>77</v>
      </c>
      <c r="AY382" s="216" t="s">
        <v>149</v>
      </c>
    </row>
    <row r="383" spans="1:65" s="13" customFormat="1" ht="11.25">
      <c r="B383" s="206"/>
      <c r="C383" s="207"/>
      <c r="D383" s="199" t="s">
        <v>175</v>
      </c>
      <c r="E383" s="208" t="s">
        <v>1</v>
      </c>
      <c r="F383" s="209" t="s">
        <v>1805</v>
      </c>
      <c r="G383" s="207"/>
      <c r="H383" s="210">
        <v>6.5</v>
      </c>
      <c r="I383" s="211"/>
      <c r="J383" s="207"/>
      <c r="K383" s="207"/>
      <c r="L383" s="212"/>
      <c r="M383" s="213"/>
      <c r="N383" s="214"/>
      <c r="O383" s="214"/>
      <c r="P383" s="214"/>
      <c r="Q383" s="214"/>
      <c r="R383" s="214"/>
      <c r="S383" s="214"/>
      <c r="T383" s="215"/>
      <c r="AT383" s="216" t="s">
        <v>175</v>
      </c>
      <c r="AU383" s="216" t="s">
        <v>87</v>
      </c>
      <c r="AV383" s="13" t="s">
        <v>87</v>
      </c>
      <c r="AW383" s="13" t="s">
        <v>34</v>
      </c>
      <c r="AX383" s="13" t="s">
        <v>77</v>
      </c>
      <c r="AY383" s="216" t="s">
        <v>149</v>
      </c>
    </row>
    <row r="384" spans="1:65" s="13" customFormat="1" ht="11.25">
      <c r="B384" s="206"/>
      <c r="C384" s="207"/>
      <c r="D384" s="199" t="s">
        <v>175</v>
      </c>
      <c r="E384" s="208" t="s">
        <v>1</v>
      </c>
      <c r="F384" s="209" t="s">
        <v>1806</v>
      </c>
      <c r="G384" s="207"/>
      <c r="H384" s="210">
        <v>8.32</v>
      </c>
      <c r="I384" s="211"/>
      <c r="J384" s="207"/>
      <c r="K384" s="207"/>
      <c r="L384" s="212"/>
      <c r="M384" s="213"/>
      <c r="N384" s="214"/>
      <c r="O384" s="214"/>
      <c r="P384" s="214"/>
      <c r="Q384" s="214"/>
      <c r="R384" s="214"/>
      <c r="S384" s="214"/>
      <c r="T384" s="215"/>
      <c r="AT384" s="216" t="s">
        <v>175</v>
      </c>
      <c r="AU384" s="216" t="s">
        <v>87</v>
      </c>
      <c r="AV384" s="13" t="s">
        <v>87</v>
      </c>
      <c r="AW384" s="13" t="s">
        <v>34</v>
      </c>
      <c r="AX384" s="13" t="s">
        <v>77</v>
      </c>
      <c r="AY384" s="216" t="s">
        <v>149</v>
      </c>
    </row>
    <row r="385" spans="1:65" s="13" customFormat="1" ht="11.25">
      <c r="B385" s="206"/>
      <c r="C385" s="207"/>
      <c r="D385" s="199" t="s">
        <v>175</v>
      </c>
      <c r="E385" s="208" t="s">
        <v>1</v>
      </c>
      <c r="F385" s="209" t="s">
        <v>1808</v>
      </c>
      <c r="G385" s="207"/>
      <c r="H385" s="210">
        <v>37.700000000000003</v>
      </c>
      <c r="I385" s="211"/>
      <c r="J385" s="207"/>
      <c r="K385" s="207"/>
      <c r="L385" s="212"/>
      <c r="M385" s="213"/>
      <c r="N385" s="214"/>
      <c r="O385" s="214"/>
      <c r="P385" s="214"/>
      <c r="Q385" s="214"/>
      <c r="R385" s="214"/>
      <c r="S385" s="214"/>
      <c r="T385" s="215"/>
      <c r="AT385" s="216" t="s">
        <v>175</v>
      </c>
      <c r="AU385" s="216" t="s">
        <v>87</v>
      </c>
      <c r="AV385" s="13" t="s">
        <v>87</v>
      </c>
      <c r="AW385" s="13" t="s">
        <v>34</v>
      </c>
      <c r="AX385" s="13" t="s">
        <v>77</v>
      </c>
      <c r="AY385" s="216" t="s">
        <v>149</v>
      </c>
    </row>
    <row r="386" spans="1:65" s="13" customFormat="1" ht="11.25">
      <c r="B386" s="206"/>
      <c r="C386" s="207"/>
      <c r="D386" s="199" t="s">
        <v>175</v>
      </c>
      <c r="E386" s="208" t="s">
        <v>1</v>
      </c>
      <c r="F386" s="209" t="s">
        <v>1809</v>
      </c>
      <c r="G386" s="207"/>
      <c r="H386" s="210">
        <v>16.8</v>
      </c>
      <c r="I386" s="211"/>
      <c r="J386" s="207"/>
      <c r="K386" s="207"/>
      <c r="L386" s="212"/>
      <c r="M386" s="213"/>
      <c r="N386" s="214"/>
      <c r="O386" s="214"/>
      <c r="P386" s="214"/>
      <c r="Q386" s="214"/>
      <c r="R386" s="214"/>
      <c r="S386" s="214"/>
      <c r="T386" s="215"/>
      <c r="AT386" s="216" t="s">
        <v>175</v>
      </c>
      <c r="AU386" s="216" t="s">
        <v>87</v>
      </c>
      <c r="AV386" s="13" t="s">
        <v>87</v>
      </c>
      <c r="AW386" s="13" t="s">
        <v>34</v>
      </c>
      <c r="AX386" s="13" t="s">
        <v>77</v>
      </c>
      <c r="AY386" s="216" t="s">
        <v>149</v>
      </c>
    </row>
    <row r="387" spans="1:65" s="14" customFormat="1" ht="11.25">
      <c r="B387" s="217"/>
      <c r="C387" s="218"/>
      <c r="D387" s="199" t="s">
        <v>175</v>
      </c>
      <c r="E387" s="219" t="s">
        <v>1</v>
      </c>
      <c r="F387" s="220" t="s">
        <v>221</v>
      </c>
      <c r="G387" s="218"/>
      <c r="H387" s="221">
        <v>114.38</v>
      </c>
      <c r="I387" s="222"/>
      <c r="J387" s="218"/>
      <c r="K387" s="218"/>
      <c r="L387" s="223"/>
      <c r="M387" s="224"/>
      <c r="N387" s="225"/>
      <c r="O387" s="225"/>
      <c r="P387" s="225"/>
      <c r="Q387" s="225"/>
      <c r="R387" s="225"/>
      <c r="S387" s="225"/>
      <c r="T387" s="226"/>
      <c r="AT387" s="227" t="s">
        <v>175</v>
      </c>
      <c r="AU387" s="227" t="s">
        <v>87</v>
      </c>
      <c r="AV387" s="14" t="s">
        <v>148</v>
      </c>
      <c r="AW387" s="14" t="s">
        <v>34</v>
      </c>
      <c r="AX387" s="14" t="s">
        <v>85</v>
      </c>
      <c r="AY387" s="227" t="s">
        <v>149</v>
      </c>
    </row>
    <row r="388" spans="1:65" s="2" customFormat="1" ht="21.75" customHeight="1">
      <c r="A388" s="34"/>
      <c r="B388" s="35"/>
      <c r="C388" s="185" t="s">
        <v>1044</v>
      </c>
      <c r="D388" s="185" t="s">
        <v>150</v>
      </c>
      <c r="E388" s="186" t="s">
        <v>2047</v>
      </c>
      <c r="F388" s="187" t="s">
        <v>2048</v>
      </c>
      <c r="G388" s="188" t="s">
        <v>225</v>
      </c>
      <c r="H388" s="189">
        <v>13</v>
      </c>
      <c r="I388" s="190"/>
      <c r="J388" s="191">
        <f>ROUND(I388*H388,2)</f>
        <v>0</v>
      </c>
      <c r="K388" s="192"/>
      <c r="L388" s="39"/>
      <c r="M388" s="193" t="s">
        <v>1</v>
      </c>
      <c r="N388" s="194" t="s">
        <v>42</v>
      </c>
      <c r="O388" s="71"/>
      <c r="P388" s="195">
        <f>O388*H388</f>
        <v>0</v>
      </c>
      <c r="Q388" s="195">
        <v>1.18E-2</v>
      </c>
      <c r="R388" s="195">
        <f>Q388*H388</f>
        <v>0.15340000000000001</v>
      </c>
      <c r="S388" s="195">
        <v>0</v>
      </c>
      <c r="T388" s="196">
        <f>S388*H388</f>
        <v>0</v>
      </c>
      <c r="U388" s="34"/>
      <c r="V388" s="34"/>
      <c r="W388" s="34"/>
      <c r="X388" s="34"/>
      <c r="Y388" s="34"/>
      <c r="Z388" s="34"/>
      <c r="AA388" s="34"/>
      <c r="AB388" s="34"/>
      <c r="AC388" s="34"/>
      <c r="AD388" s="34"/>
      <c r="AE388" s="34"/>
      <c r="AR388" s="197" t="s">
        <v>243</v>
      </c>
      <c r="AT388" s="197" t="s">
        <v>150</v>
      </c>
      <c r="AU388" s="197" t="s">
        <v>87</v>
      </c>
      <c r="AY388" s="17" t="s">
        <v>149</v>
      </c>
      <c r="BE388" s="198">
        <f>IF(N388="základní",J388,0)</f>
        <v>0</v>
      </c>
      <c r="BF388" s="198">
        <f>IF(N388="snížená",J388,0)</f>
        <v>0</v>
      </c>
      <c r="BG388" s="198">
        <f>IF(N388="zákl. přenesená",J388,0)</f>
        <v>0</v>
      </c>
      <c r="BH388" s="198">
        <f>IF(N388="sníž. přenesená",J388,0)</f>
        <v>0</v>
      </c>
      <c r="BI388" s="198">
        <f>IF(N388="nulová",J388,0)</f>
        <v>0</v>
      </c>
      <c r="BJ388" s="17" t="s">
        <v>85</v>
      </c>
      <c r="BK388" s="198">
        <f>ROUND(I388*H388,2)</f>
        <v>0</v>
      </c>
      <c r="BL388" s="17" t="s">
        <v>243</v>
      </c>
      <c r="BM388" s="197" t="s">
        <v>2049</v>
      </c>
    </row>
    <row r="389" spans="1:65" s="13" customFormat="1" ht="11.25">
      <c r="B389" s="206"/>
      <c r="C389" s="207"/>
      <c r="D389" s="199" t="s">
        <v>175</v>
      </c>
      <c r="E389" s="208" t="s">
        <v>1</v>
      </c>
      <c r="F389" s="209" t="s">
        <v>1807</v>
      </c>
      <c r="G389" s="207"/>
      <c r="H389" s="210">
        <v>13</v>
      </c>
      <c r="I389" s="211"/>
      <c r="J389" s="207"/>
      <c r="K389" s="207"/>
      <c r="L389" s="212"/>
      <c r="M389" s="213"/>
      <c r="N389" s="214"/>
      <c r="O389" s="214"/>
      <c r="P389" s="214"/>
      <c r="Q389" s="214"/>
      <c r="R389" s="214"/>
      <c r="S389" s="214"/>
      <c r="T389" s="215"/>
      <c r="AT389" s="216" t="s">
        <v>175</v>
      </c>
      <c r="AU389" s="216" t="s">
        <v>87</v>
      </c>
      <c r="AV389" s="13" t="s">
        <v>87</v>
      </c>
      <c r="AW389" s="13" t="s">
        <v>34</v>
      </c>
      <c r="AX389" s="13" t="s">
        <v>85</v>
      </c>
      <c r="AY389" s="216" t="s">
        <v>149</v>
      </c>
    </row>
    <row r="390" spans="1:65" s="2" customFormat="1" ht="16.5" customHeight="1">
      <c r="A390" s="34"/>
      <c r="B390" s="35"/>
      <c r="C390" s="185" t="s">
        <v>1048</v>
      </c>
      <c r="D390" s="185" t="s">
        <v>150</v>
      </c>
      <c r="E390" s="186" t="s">
        <v>1577</v>
      </c>
      <c r="F390" s="187" t="s">
        <v>1578</v>
      </c>
      <c r="G390" s="188" t="s">
        <v>225</v>
      </c>
      <c r="H390" s="189">
        <v>127.38</v>
      </c>
      <c r="I390" s="190"/>
      <c r="J390" s="191">
        <f>ROUND(I390*H390,2)</f>
        <v>0</v>
      </c>
      <c r="K390" s="192"/>
      <c r="L390" s="39"/>
      <c r="M390" s="193" t="s">
        <v>1</v>
      </c>
      <c r="N390" s="194" t="s">
        <v>42</v>
      </c>
      <c r="O390" s="71"/>
      <c r="P390" s="195">
        <f>O390*H390</f>
        <v>0</v>
      </c>
      <c r="Q390" s="195">
        <v>1E-4</v>
      </c>
      <c r="R390" s="195">
        <f>Q390*H390</f>
        <v>1.2737999999999999E-2</v>
      </c>
      <c r="S390" s="195">
        <v>0</v>
      </c>
      <c r="T390" s="196">
        <f>S390*H390</f>
        <v>0</v>
      </c>
      <c r="U390" s="34"/>
      <c r="V390" s="34"/>
      <c r="W390" s="34"/>
      <c r="X390" s="34"/>
      <c r="Y390" s="34"/>
      <c r="Z390" s="34"/>
      <c r="AA390" s="34"/>
      <c r="AB390" s="34"/>
      <c r="AC390" s="34"/>
      <c r="AD390" s="34"/>
      <c r="AE390" s="34"/>
      <c r="AR390" s="197" t="s">
        <v>243</v>
      </c>
      <c r="AT390" s="197" t="s">
        <v>150</v>
      </c>
      <c r="AU390" s="197" t="s">
        <v>87</v>
      </c>
      <c r="AY390" s="17" t="s">
        <v>149</v>
      </c>
      <c r="BE390" s="198">
        <f>IF(N390="základní",J390,0)</f>
        <v>0</v>
      </c>
      <c r="BF390" s="198">
        <f>IF(N390="snížená",J390,0)</f>
        <v>0</v>
      </c>
      <c r="BG390" s="198">
        <f>IF(N390="zákl. přenesená",J390,0)</f>
        <v>0</v>
      </c>
      <c r="BH390" s="198">
        <f>IF(N390="sníž. přenesená",J390,0)</f>
        <v>0</v>
      </c>
      <c r="BI390" s="198">
        <f>IF(N390="nulová",J390,0)</f>
        <v>0</v>
      </c>
      <c r="BJ390" s="17" t="s">
        <v>85</v>
      </c>
      <c r="BK390" s="198">
        <f>ROUND(I390*H390,2)</f>
        <v>0</v>
      </c>
      <c r="BL390" s="17" t="s">
        <v>243</v>
      </c>
      <c r="BM390" s="197" t="s">
        <v>2050</v>
      </c>
    </row>
    <row r="391" spans="1:65" s="13" customFormat="1" ht="11.25">
      <c r="B391" s="206"/>
      <c r="C391" s="207"/>
      <c r="D391" s="199" t="s">
        <v>175</v>
      </c>
      <c r="E391" s="208" t="s">
        <v>1</v>
      </c>
      <c r="F391" s="209" t="s">
        <v>2051</v>
      </c>
      <c r="G391" s="207"/>
      <c r="H391" s="210">
        <v>127.38</v>
      </c>
      <c r="I391" s="211"/>
      <c r="J391" s="207"/>
      <c r="K391" s="207"/>
      <c r="L391" s="212"/>
      <c r="M391" s="213"/>
      <c r="N391" s="214"/>
      <c r="O391" s="214"/>
      <c r="P391" s="214"/>
      <c r="Q391" s="214"/>
      <c r="R391" s="214"/>
      <c r="S391" s="214"/>
      <c r="T391" s="215"/>
      <c r="AT391" s="216" t="s">
        <v>175</v>
      </c>
      <c r="AU391" s="216" t="s">
        <v>87</v>
      </c>
      <c r="AV391" s="13" t="s">
        <v>87</v>
      </c>
      <c r="AW391" s="13" t="s">
        <v>34</v>
      </c>
      <c r="AX391" s="13" t="s">
        <v>85</v>
      </c>
      <c r="AY391" s="216" t="s">
        <v>149</v>
      </c>
    </row>
    <row r="392" spans="1:65" s="2" customFormat="1" ht="33" customHeight="1">
      <c r="A392" s="34"/>
      <c r="B392" s="35"/>
      <c r="C392" s="185" t="s">
        <v>1054</v>
      </c>
      <c r="D392" s="185" t="s">
        <v>150</v>
      </c>
      <c r="E392" s="186" t="s">
        <v>2052</v>
      </c>
      <c r="F392" s="187" t="s">
        <v>2053</v>
      </c>
      <c r="G392" s="188" t="s">
        <v>225</v>
      </c>
      <c r="H392" s="189">
        <v>30.68</v>
      </c>
      <c r="I392" s="190"/>
      <c r="J392" s="191">
        <f>ROUND(I392*H392,2)</f>
        <v>0</v>
      </c>
      <c r="K392" s="192"/>
      <c r="L392" s="39"/>
      <c r="M392" s="193" t="s">
        <v>1</v>
      </c>
      <c r="N392" s="194" t="s">
        <v>42</v>
      </c>
      <c r="O392" s="71"/>
      <c r="P392" s="195">
        <f>O392*H392</f>
        <v>0</v>
      </c>
      <c r="Q392" s="195">
        <v>1.17E-3</v>
      </c>
      <c r="R392" s="195">
        <f>Q392*H392</f>
        <v>3.58956E-2</v>
      </c>
      <c r="S392" s="195">
        <v>0</v>
      </c>
      <c r="T392" s="196">
        <f>S392*H392</f>
        <v>0</v>
      </c>
      <c r="U392" s="34"/>
      <c r="V392" s="34"/>
      <c r="W392" s="34"/>
      <c r="X392" s="34"/>
      <c r="Y392" s="34"/>
      <c r="Z392" s="34"/>
      <c r="AA392" s="34"/>
      <c r="AB392" s="34"/>
      <c r="AC392" s="34"/>
      <c r="AD392" s="34"/>
      <c r="AE392" s="34"/>
      <c r="AR392" s="197" t="s">
        <v>243</v>
      </c>
      <c r="AT392" s="197" t="s">
        <v>150</v>
      </c>
      <c r="AU392" s="197" t="s">
        <v>87</v>
      </c>
      <c r="AY392" s="17" t="s">
        <v>149</v>
      </c>
      <c r="BE392" s="198">
        <f>IF(N392="základní",J392,0)</f>
        <v>0</v>
      </c>
      <c r="BF392" s="198">
        <f>IF(N392="snížená",J392,0)</f>
        <v>0</v>
      </c>
      <c r="BG392" s="198">
        <f>IF(N392="zákl. přenesená",J392,0)</f>
        <v>0</v>
      </c>
      <c r="BH392" s="198">
        <f>IF(N392="sníž. přenesená",J392,0)</f>
        <v>0</v>
      </c>
      <c r="BI392" s="198">
        <f>IF(N392="nulová",J392,0)</f>
        <v>0</v>
      </c>
      <c r="BJ392" s="17" t="s">
        <v>85</v>
      </c>
      <c r="BK392" s="198">
        <f>ROUND(I392*H392,2)</f>
        <v>0</v>
      </c>
      <c r="BL392" s="17" t="s">
        <v>243</v>
      </c>
      <c r="BM392" s="197" t="s">
        <v>2054</v>
      </c>
    </row>
    <row r="393" spans="1:65" s="13" customFormat="1" ht="11.25">
      <c r="B393" s="206"/>
      <c r="C393" s="207"/>
      <c r="D393" s="199" t="s">
        <v>175</v>
      </c>
      <c r="E393" s="208" t="s">
        <v>1</v>
      </c>
      <c r="F393" s="209" t="s">
        <v>1803</v>
      </c>
      <c r="G393" s="207"/>
      <c r="H393" s="210">
        <v>30.68</v>
      </c>
      <c r="I393" s="211"/>
      <c r="J393" s="207"/>
      <c r="K393" s="207"/>
      <c r="L393" s="212"/>
      <c r="M393" s="213"/>
      <c r="N393" s="214"/>
      <c r="O393" s="214"/>
      <c r="P393" s="214"/>
      <c r="Q393" s="214"/>
      <c r="R393" s="214"/>
      <c r="S393" s="214"/>
      <c r="T393" s="215"/>
      <c r="AT393" s="216" t="s">
        <v>175</v>
      </c>
      <c r="AU393" s="216" t="s">
        <v>87</v>
      </c>
      <c r="AV393" s="13" t="s">
        <v>87</v>
      </c>
      <c r="AW393" s="13" t="s">
        <v>34</v>
      </c>
      <c r="AX393" s="13" t="s">
        <v>85</v>
      </c>
      <c r="AY393" s="216" t="s">
        <v>149</v>
      </c>
    </row>
    <row r="394" spans="1:65" s="2" customFormat="1" ht="21.75" customHeight="1">
      <c r="A394" s="34"/>
      <c r="B394" s="35"/>
      <c r="C394" s="228" t="s">
        <v>1059</v>
      </c>
      <c r="D394" s="228" t="s">
        <v>156</v>
      </c>
      <c r="E394" s="229" t="s">
        <v>2055</v>
      </c>
      <c r="F394" s="230" t="s">
        <v>2056</v>
      </c>
      <c r="G394" s="231" t="s">
        <v>225</v>
      </c>
      <c r="H394" s="232">
        <v>33.747999999999998</v>
      </c>
      <c r="I394" s="233"/>
      <c r="J394" s="234">
        <f>ROUND(I394*H394,2)</f>
        <v>0</v>
      </c>
      <c r="K394" s="235"/>
      <c r="L394" s="236"/>
      <c r="M394" s="237" t="s">
        <v>1</v>
      </c>
      <c r="N394" s="238" t="s">
        <v>42</v>
      </c>
      <c r="O394" s="71"/>
      <c r="P394" s="195">
        <f>O394*H394</f>
        <v>0</v>
      </c>
      <c r="Q394" s="195">
        <v>8.0000000000000002E-3</v>
      </c>
      <c r="R394" s="195">
        <f>Q394*H394</f>
        <v>0.269984</v>
      </c>
      <c r="S394" s="195">
        <v>0</v>
      </c>
      <c r="T394" s="196">
        <f>S394*H394</f>
        <v>0</v>
      </c>
      <c r="U394" s="34"/>
      <c r="V394" s="34"/>
      <c r="W394" s="34"/>
      <c r="X394" s="34"/>
      <c r="Y394" s="34"/>
      <c r="Z394" s="34"/>
      <c r="AA394" s="34"/>
      <c r="AB394" s="34"/>
      <c r="AC394" s="34"/>
      <c r="AD394" s="34"/>
      <c r="AE394" s="34"/>
      <c r="AR394" s="197" t="s">
        <v>285</v>
      </c>
      <c r="AT394" s="197" t="s">
        <v>156</v>
      </c>
      <c r="AU394" s="197" t="s">
        <v>87</v>
      </c>
      <c r="AY394" s="17" t="s">
        <v>149</v>
      </c>
      <c r="BE394" s="198">
        <f>IF(N394="základní",J394,0)</f>
        <v>0</v>
      </c>
      <c r="BF394" s="198">
        <f>IF(N394="snížená",J394,0)</f>
        <v>0</v>
      </c>
      <c r="BG394" s="198">
        <f>IF(N394="zákl. přenesená",J394,0)</f>
        <v>0</v>
      </c>
      <c r="BH394" s="198">
        <f>IF(N394="sníž. přenesená",J394,0)</f>
        <v>0</v>
      </c>
      <c r="BI394" s="198">
        <f>IF(N394="nulová",J394,0)</f>
        <v>0</v>
      </c>
      <c r="BJ394" s="17" t="s">
        <v>85</v>
      </c>
      <c r="BK394" s="198">
        <f>ROUND(I394*H394,2)</f>
        <v>0</v>
      </c>
      <c r="BL394" s="17" t="s">
        <v>243</v>
      </c>
      <c r="BM394" s="197" t="s">
        <v>2057</v>
      </c>
    </row>
    <row r="395" spans="1:65" s="13" customFormat="1" ht="11.25">
      <c r="B395" s="206"/>
      <c r="C395" s="207"/>
      <c r="D395" s="199" t="s">
        <v>175</v>
      </c>
      <c r="E395" s="207"/>
      <c r="F395" s="209" t="s">
        <v>2058</v>
      </c>
      <c r="G395" s="207"/>
      <c r="H395" s="210">
        <v>33.747999999999998</v>
      </c>
      <c r="I395" s="211"/>
      <c r="J395" s="207"/>
      <c r="K395" s="207"/>
      <c r="L395" s="212"/>
      <c r="M395" s="213"/>
      <c r="N395" s="214"/>
      <c r="O395" s="214"/>
      <c r="P395" s="214"/>
      <c r="Q395" s="214"/>
      <c r="R395" s="214"/>
      <c r="S395" s="214"/>
      <c r="T395" s="215"/>
      <c r="AT395" s="216" t="s">
        <v>175</v>
      </c>
      <c r="AU395" s="216" t="s">
        <v>87</v>
      </c>
      <c r="AV395" s="13" t="s">
        <v>87</v>
      </c>
      <c r="AW395" s="13" t="s">
        <v>4</v>
      </c>
      <c r="AX395" s="13" t="s">
        <v>85</v>
      </c>
      <c r="AY395" s="216" t="s">
        <v>149</v>
      </c>
    </row>
    <row r="396" spans="1:65" s="2" customFormat="1" ht="21.75" customHeight="1">
      <c r="A396" s="34"/>
      <c r="B396" s="35"/>
      <c r="C396" s="185" t="s">
        <v>1063</v>
      </c>
      <c r="D396" s="185" t="s">
        <v>150</v>
      </c>
      <c r="E396" s="186" t="s">
        <v>1574</v>
      </c>
      <c r="F396" s="187" t="s">
        <v>1575</v>
      </c>
      <c r="G396" s="188" t="s">
        <v>202</v>
      </c>
      <c r="H396" s="189">
        <v>153.19999999999999</v>
      </c>
      <c r="I396" s="190"/>
      <c r="J396" s="191">
        <f>ROUND(I396*H396,2)</f>
        <v>0</v>
      </c>
      <c r="K396" s="192"/>
      <c r="L396" s="39"/>
      <c r="M396" s="193" t="s">
        <v>1</v>
      </c>
      <c r="N396" s="194" t="s">
        <v>42</v>
      </c>
      <c r="O396" s="71"/>
      <c r="P396" s="195">
        <f>O396*H396</f>
        <v>0</v>
      </c>
      <c r="Q396" s="195">
        <v>2.5999999999999998E-4</v>
      </c>
      <c r="R396" s="195">
        <f>Q396*H396</f>
        <v>3.9831999999999992E-2</v>
      </c>
      <c r="S396" s="195">
        <v>0</v>
      </c>
      <c r="T396" s="196">
        <f>S396*H396</f>
        <v>0</v>
      </c>
      <c r="U396" s="34"/>
      <c r="V396" s="34"/>
      <c r="W396" s="34"/>
      <c r="X396" s="34"/>
      <c r="Y396" s="34"/>
      <c r="Z396" s="34"/>
      <c r="AA396" s="34"/>
      <c r="AB396" s="34"/>
      <c r="AC396" s="34"/>
      <c r="AD396" s="34"/>
      <c r="AE396" s="34"/>
      <c r="AR396" s="197" t="s">
        <v>243</v>
      </c>
      <c r="AT396" s="197" t="s">
        <v>150</v>
      </c>
      <c r="AU396" s="197" t="s">
        <v>87</v>
      </c>
      <c r="AY396" s="17" t="s">
        <v>149</v>
      </c>
      <c r="BE396" s="198">
        <f>IF(N396="základní",J396,0)</f>
        <v>0</v>
      </c>
      <c r="BF396" s="198">
        <f>IF(N396="snížená",J396,0)</f>
        <v>0</v>
      </c>
      <c r="BG396" s="198">
        <f>IF(N396="zákl. přenesená",J396,0)</f>
        <v>0</v>
      </c>
      <c r="BH396" s="198">
        <f>IF(N396="sníž. přenesená",J396,0)</f>
        <v>0</v>
      </c>
      <c r="BI396" s="198">
        <f>IF(N396="nulová",J396,0)</f>
        <v>0</v>
      </c>
      <c r="BJ396" s="17" t="s">
        <v>85</v>
      </c>
      <c r="BK396" s="198">
        <f>ROUND(I396*H396,2)</f>
        <v>0</v>
      </c>
      <c r="BL396" s="17" t="s">
        <v>243</v>
      </c>
      <c r="BM396" s="197" t="s">
        <v>2059</v>
      </c>
    </row>
    <row r="397" spans="1:65" s="2" customFormat="1" ht="21.75" customHeight="1">
      <c r="A397" s="34"/>
      <c r="B397" s="35"/>
      <c r="C397" s="185" t="s">
        <v>1067</v>
      </c>
      <c r="D397" s="185" t="s">
        <v>150</v>
      </c>
      <c r="E397" s="186" t="s">
        <v>1580</v>
      </c>
      <c r="F397" s="187" t="s">
        <v>1581</v>
      </c>
      <c r="G397" s="188" t="s">
        <v>378</v>
      </c>
      <c r="H397" s="239"/>
      <c r="I397" s="190"/>
      <c r="J397" s="191">
        <f>ROUND(I397*H397,2)</f>
        <v>0</v>
      </c>
      <c r="K397" s="192"/>
      <c r="L397" s="39"/>
      <c r="M397" s="193" t="s">
        <v>1</v>
      </c>
      <c r="N397" s="194" t="s">
        <v>42</v>
      </c>
      <c r="O397" s="71"/>
      <c r="P397" s="195">
        <f>O397*H397</f>
        <v>0</v>
      </c>
      <c r="Q397" s="195">
        <v>0</v>
      </c>
      <c r="R397" s="195">
        <f>Q397*H397</f>
        <v>0</v>
      </c>
      <c r="S397" s="195">
        <v>0</v>
      </c>
      <c r="T397" s="196">
        <f>S397*H397</f>
        <v>0</v>
      </c>
      <c r="U397" s="34"/>
      <c r="V397" s="34"/>
      <c r="W397" s="34"/>
      <c r="X397" s="34"/>
      <c r="Y397" s="34"/>
      <c r="Z397" s="34"/>
      <c r="AA397" s="34"/>
      <c r="AB397" s="34"/>
      <c r="AC397" s="34"/>
      <c r="AD397" s="34"/>
      <c r="AE397" s="34"/>
      <c r="AR397" s="197" t="s">
        <v>243</v>
      </c>
      <c r="AT397" s="197" t="s">
        <v>150</v>
      </c>
      <c r="AU397" s="197" t="s">
        <v>87</v>
      </c>
      <c r="AY397" s="17" t="s">
        <v>149</v>
      </c>
      <c r="BE397" s="198">
        <f>IF(N397="základní",J397,0)</f>
        <v>0</v>
      </c>
      <c r="BF397" s="198">
        <f>IF(N397="snížená",J397,0)</f>
        <v>0</v>
      </c>
      <c r="BG397" s="198">
        <f>IF(N397="zákl. přenesená",J397,0)</f>
        <v>0</v>
      </c>
      <c r="BH397" s="198">
        <f>IF(N397="sníž. přenesená",J397,0)</f>
        <v>0</v>
      </c>
      <c r="BI397" s="198">
        <f>IF(N397="nulová",J397,0)</f>
        <v>0</v>
      </c>
      <c r="BJ397" s="17" t="s">
        <v>85</v>
      </c>
      <c r="BK397" s="198">
        <f>ROUND(I397*H397,2)</f>
        <v>0</v>
      </c>
      <c r="BL397" s="17" t="s">
        <v>243</v>
      </c>
      <c r="BM397" s="197" t="s">
        <v>2060</v>
      </c>
    </row>
    <row r="398" spans="1:65" s="12" customFormat="1" ht="22.9" customHeight="1">
      <c r="B398" s="171"/>
      <c r="C398" s="172"/>
      <c r="D398" s="173" t="s">
        <v>76</v>
      </c>
      <c r="E398" s="204" t="s">
        <v>864</v>
      </c>
      <c r="F398" s="204" t="s">
        <v>865</v>
      </c>
      <c r="G398" s="172"/>
      <c r="H398" s="172"/>
      <c r="I398" s="175"/>
      <c r="J398" s="205">
        <f>BK398</f>
        <v>0</v>
      </c>
      <c r="K398" s="172"/>
      <c r="L398" s="177"/>
      <c r="M398" s="178"/>
      <c r="N398" s="179"/>
      <c r="O398" s="179"/>
      <c r="P398" s="180">
        <f>SUM(P399:P408)</f>
        <v>0</v>
      </c>
      <c r="Q398" s="179"/>
      <c r="R398" s="180">
        <f>SUM(R399:R408)</f>
        <v>0.1105</v>
      </c>
      <c r="S398" s="179"/>
      <c r="T398" s="181">
        <f>SUM(T399:T408)</f>
        <v>2.0079750000000001</v>
      </c>
      <c r="AR398" s="182" t="s">
        <v>87</v>
      </c>
      <c r="AT398" s="183" t="s">
        <v>76</v>
      </c>
      <c r="AU398" s="183" t="s">
        <v>85</v>
      </c>
      <c r="AY398" s="182" t="s">
        <v>149</v>
      </c>
      <c r="BK398" s="184">
        <f>SUM(BK399:BK408)</f>
        <v>0</v>
      </c>
    </row>
    <row r="399" spans="1:65" s="2" customFormat="1" ht="21.75" customHeight="1">
      <c r="A399" s="34"/>
      <c r="B399" s="35"/>
      <c r="C399" s="185" t="s">
        <v>1071</v>
      </c>
      <c r="D399" s="185" t="s">
        <v>150</v>
      </c>
      <c r="E399" s="186" t="s">
        <v>2061</v>
      </c>
      <c r="F399" s="187" t="s">
        <v>2062</v>
      </c>
      <c r="G399" s="188" t="s">
        <v>225</v>
      </c>
      <c r="H399" s="189">
        <v>61.5</v>
      </c>
      <c r="I399" s="190"/>
      <c r="J399" s="191">
        <f>ROUND(I399*H399,2)</f>
        <v>0</v>
      </c>
      <c r="K399" s="192"/>
      <c r="L399" s="39"/>
      <c r="M399" s="193" t="s">
        <v>1</v>
      </c>
      <c r="N399" s="194" t="s">
        <v>42</v>
      </c>
      <c r="O399" s="71"/>
      <c r="P399" s="195">
        <f>O399*H399</f>
        <v>0</v>
      </c>
      <c r="Q399" s="195">
        <v>0</v>
      </c>
      <c r="R399" s="195">
        <f>Q399*H399</f>
        <v>0</v>
      </c>
      <c r="S399" s="195">
        <v>2.4649999999999998E-2</v>
      </c>
      <c r="T399" s="196">
        <f>S399*H399</f>
        <v>1.5159749999999999</v>
      </c>
      <c r="U399" s="34"/>
      <c r="V399" s="34"/>
      <c r="W399" s="34"/>
      <c r="X399" s="34"/>
      <c r="Y399" s="34"/>
      <c r="Z399" s="34"/>
      <c r="AA399" s="34"/>
      <c r="AB399" s="34"/>
      <c r="AC399" s="34"/>
      <c r="AD399" s="34"/>
      <c r="AE399" s="34"/>
      <c r="AR399" s="197" t="s">
        <v>243</v>
      </c>
      <c r="AT399" s="197" t="s">
        <v>150</v>
      </c>
      <c r="AU399" s="197" t="s">
        <v>87</v>
      </c>
      <c r="AY399" s="17" t="s">
        <v>149</v>
      </c>
      <c r="BE399" s="198">
        <f>IF(N399="základní",J399,0)</f>
        <v>0</v>
      </c>
      <c r="BF399" s="198">
        <f>IF(N399="snížená",J399,0)</f>
        <v>0</v>
      </c>
      <c r="BG399" s="198">
        <f>IF(N399="zákl. přenesená",J399,0)</f>
        <v>0</v>
      </c>
      <c r="BH399" s="198">
        <f>IF(N399="sníž. přenesená",J399,0)</f>
        <v>0</v>
      </c>
      <c r="BI399" s="198">
        <f>IF(N399="nulová",J399,0)</f>
        <v>0</v>
      </c>
      <c r="BJ399" s="17" t="s">
        <v>85</v>
      </c>
      <c r="BK399" s="198">
        <f>ROUND(I399*H399,2)</f>
        <v>0</v>
      </c>
      <c r="BL399" s="17" t="s">
        <v>243</v>
      </c>
      <c r="BM399" s="197" t="s">
        <v>2063</v>
      </c>
    </row>
    <row r="400" spans="1:65" s="13" customFormat="1" ht="11.25">
      <c r="B400" s="206"/>
      <c r="C400" s="207"/>
      <c r="D400" s="199" t="s">
        <v>175</v>
      </c>
      <c r="E400" s="208" t="s">
        <v>1</v>
      </c>
      <c r="F400" s="209" t="s">
        <v>2064</v>
      </c>
      <c r="G400" s="207"/>
      <c r="H400" s="210">
        <v>36.9</v>
      </c>
      <c r="I400" s="211"/>
      <c r="J400" s="207"/>
      <c r="K400" s="207"/>
      <c r="L400" s="212"/>
      <c r="M400" s="213"/>
      <c r="N400" s="214"/>
      <c r="O400" s="214"/>
      <c r="P400" s="214"/>
      <c r="Q400" s="214"/>
      <c r="R400" s="214"/>
      <c r="S400" s="214"/>
      <c r="T400" s="215"/>
      <c r="AT400" s="216" t="s">
        <v>175</v>
      </c>
      <c r="AU400" s="216" t="s">
        <v>87</v>
      </c>
      <c r="AV400" s="13" t="s">
        <v>87</v>
      </c>
      <c r="AW400" s="13" t="s">
        <v>34</v>
      </c>
      <c r="AX400" s="13" t="s">
        <v>77</v>
      </c>
      <c r="AY400" s="216" t="s">
        <v>149</v>
      </c>
    </row>
    <row r="401" spans="1:65" s="13" customFormat="1" ht="11.25">
      <c r="B401" s="206"/>
      <c r="C401" s="207"/>
      <c r="D401" s="199" t="s">
        <v>175</v>
      </c>
      <c r="E401" s="208" t="s">
        <v>1</v>
      </c>
      <c r="F401" s="209" t="s">
        <v>2065</v>
      </c>
      <c r="G401" s="207"/>
      <c r="H401" s="210">
        <v>24.6</v>
      </c>
      <c r="I401" s="211"/>
      <c r="J401" s="207"/>
      <c r="K401" s="207"/>
      <c r="L401" s="212"/>
      <c r="M401" s="213"/>
      <c r="N401" s="214"/>
      <c r="O401" s="214"/>
      <c r="P401" s="214"/>
      <c r="Q401" s="214"/>
      <c r="R401" s="214"/>
      <c r="S401" s="214"/>
      <c r="T401" s="215"/>
      <c r="AT401" s="216" t="s">
        <v>175</v>
      </c>
      <c r="AU401" s="216" t="s">
        <v>87</v>
      </c>
      <c r="AV401" s="13" t="s">
        <v>87</v>
      </c>
      <c r="AW401" s="13" t="s">
        <v>34</v>
      </c>
      <c r="AX401" s="13" t="s">
        <v>77</v>
      </c>
      <c r="AY401" s="216" t="s">
        <v>149</v>
      </c>
    </row>
    <row r="402" spans="1:65" s="14" customFormat="1" ht="11.25">
      <c r="B402" s="217"/>
      <c r="C402" s="218"/>
      <c r="D402" s="199" t="s">
        <v>175</v>
      </c>
      <c r="E402" s="219" t="s">
        <v>1</v>
      </c>
      <c r="F402" s="220" t="s">
        <v>221</v>
      </c>
      <c r="G402" s="218"/>
      <c r="H402" s="221">
        <v>61.5</v>
      </c>
      <c r="I402" s="222"/>
      <c r="J402" s="218"/>
      <c r="K402" s="218"/>
      <c r="L402" s="223"/>
      <c r="M402" s="224"/>
      <c r="N402" s="225"/>
      <c r="O402" s="225"/>
      <c r="P402" s="225"/>
      <c r="Q402" s="225"/>
      <c r="R402" s="225"/>
      <c r="S402" s="225"/>
      <c r="T402" s="226"/>
      <c r="AT402" s="227" t="s">
        <v>175</v>
      </c>
      <c r="AU402" s="227" t="s">
        <v>87</v>
      </c>
      <c r="AV402" s="14" t="s">
        <v>148</v>
      </c>
      <c r="AW402" s="14" t="s">
        <v>34</v>
      </c>
      <c r="AX402" s="14" t="s">
        <v>85</v>
      </c>
      <c r="AY402" s="227" t="s">
        <v>149</v>
      </c>
    </row>
    <row r="403" spans="1:65" s="2" customFormat="1" ht="21.75" customHeight="1">
      <c r="A403" s="34"/>
      <c r="B403" s="35"/>
      <c r="C403" s="185" t="s">
        <v>1076</v>
      </c>
      <c r="D403" s="185" t="s">
        <v>150</v>
      </c>
      <c r="E403" s="186" t="s">
        <v>2066</v>
      </c>
      <c r="F403" s="187" t="s">
        <v>2067</v>
      </c>
      <c r="G403" s="188" t="s">
        <v>225</v>
      </c>
      <c r="H403" s="189">
        <v>61.5</v>
      </c>
      <c r="I403" s="190"/>
      <c r="J403" s="191">
        <f t="shared" ref="J403:J408" si="20">ROUND(I403*H403,2)</f>
        <v>0</v>
      </c>
      <c r="K403" s="192"/>
      <c r="L403" s="39"/>
      <c r="M403" s="193" t="s">
        <v>1</v>
      </c>
      <c r="N403" s="194" t="s">
        <v>42</v>
      </c>
      <c r="O403" s="71"/>
      <c r="P403" s="195">
        <f t="shared" ref="P403:P408" si="21">O403*H403</f>
        <v>0</v>
      </c>
      <c r="Q403" s="195">
        <v>0</v>
      </c>
      <c r="R403" s="195">
        <f t="shared" ref="R403:R408" si="22">Q403*H403</f>
        <v>0</v>
      </c>
      <c r="S403" s="195">
        <v>8.0000000000000002E-3</v>
      </c>
      <c r="T403" s="196">
        <f t="shared" ref="T403:T408" si="23">S403*H403</f>
        <v>0.49199999999999999</v>
      </c>
      <c r="U403" s="34"/>
      <c r="V403" s="34"/>
      <c r="W403" s="34"/>
      <c r="X403" s="34"/>
      <c r="Y403" s="34"/>
      <c r="Z403" s="34"/>
      <c r="AA403" s="34"/>
      <c r="AB403" s="34"/>
      <c r="AC403" s="34"/>
      <c r="AD403" s="34"/>
      <c r="AE403" s="34"/>
      <c r="AR403" s="197" t="s">
        <v>243</v>
      </c>
      <c r="AT403" s="197" t="s">
        <v>150</v>
      </c>
      <c r="AU403" s="197" t="s">
        <v>87</v>
      </c>
      <c r="AY403" s="17" t="s">
        <v>149</v>
      </c>
      <c r="BE403" s="198">
        <f t="shared" ref="BE403:BE408" si="24">IF(N403="základní",J403,0)</f>
        <v>0</v>
      </c>
      <c r="BF403" s="198">
        <f t="shared" ref="BF403:BF408" si="25">IF(N403="snížená",J403,0)</f>
        <v>0</v>
      </c>
      <c r="BG403" s="198">
        <f t="shared" ref="BG403:BG408" si="26">IF(N403="zákl. přenesená",J403,0)</f>
        <v>0</v>
      </c>
      <c r="BH403" s="198">
        <f t="shared" ref="BH403:BH408" si="27">IF(N403="sníž. přenesená",J403,0)</f>
        <v>0</v>
      </c>
      <c r="BI403" s="198">
        <f t="shared" ref="BI403:BI408" si="28">IF(N403="nulová",J403,0)</f>
        <v>0</v>
      </c>
      <c r="BJ403" s="17" t="s">
        <v>85</v>
      </c>
      <c r="BK403" s="198">
        <f t="shared" ref="BK403:BK408" si="29">ROUND(I403*H403,2)</f>
        <v>0</v>
      </c>
      <c r="BL403" s="17" t="s">
        <v>243</v>
      </c>
      <c r="BM403" s="197" t="s">
        <v>2068</v>
      </c>
    </row>
    <row r="404" spans="1:65" s="2" customFormat="1" ht="21.75" customHeight="1">
      <c r="A404" s="34"/>
      <c r="B404" s="35"/>
      <c r="C404" s="185" t="s">
        <v>1080</v>
      </c>
      <c r="D404" s="185" t="s">
        <v>150</v>
      </c>
      <c r="E404" s="186" t="s">
        <v>2069</v>
      </c>
      <c r="F404" s="187" t="s">
        <v>2070</v>
      </c>
      <c r="G404" s="188" t="s">
        <v>184</v>
      </c>
      <c r="H404" s="189">
        <v>7</v>
      </c>
      <c r="I404" s="190"/>
      <c r="J404" s="191">
        <f t="shared" si="20"/>
        <v>0</v>
      </c>
      <c r="K404" s="192"/>
      <c r="L404" s="39"/>
      <c r="M404" s="193" t="s">
        <v>1</v>
      </c>
      <c r="N404" s="194" t="s">
        <v>42</v>
      </c>
      <c r="O404" s="71"/>
      <c r="P404" s="195">
        <f t="shared" si="21"/>
        <v>0</v>
      </c>
      <c r="Q404" s="195">
        <v>0</v>
      </c>
      <c r="R404" s="195">
        <f t="shared" si="22"/>
        <v>0</v>
      </c>
      <c r="S404" s="195">
        <v>0</v>
      </c>
      <c r="T404" s="196">
        <f t="shared" si="23"/>
        <v>0</v>
      </c>
      <c r="U404" s="34"/>
      <c r="V404" s="34"/>
      <c r="W404" s="34"/>
      <c r="X404" s="34"/>
      <c r="Y404" s="34"/>
      <c r="Z404" s="34"/>
      <c r="AA404" s="34"/>
      <c r="AB404" s="34"/>
      <c r="AC404" s="34"/>
      <c r="AD404" s="34"/>
      <c r="AE404" s="34"/>
      <c r="AR404" s="197" t="s">
        <v>243</v>
      </c>
      <c r="AT404" s="197" t="s">
        <v>150</v>
      </c>
      <c r="AU404" s="197" t="s">
        <v>87</v>
      </c>
      <c r="AY404" s="17" t="s">
        <v>149</v>
      </c>
      <c r="BE404" s="198">
        <f t="shared" si="24"/>
        <v>0</v>
      </c>
      <c r="BF404" s="198">
        <f t="shared" si="25"/>
        <v>0</v>
      </c>
      <c r="BG404" s="198">
        <f t="shared" si="26"/>
        <v>0</v>
      </c>
      <c r="BH404" s="198">
        <f t="shared" si="27"/>
        <v>0</v>
      </c>
      <c r="BI404" s="198">
        <f t="shared" si="28"/>
        <v>0</v>
      </c>
      <c r="BJ404" s="17" t="s">
        <v>85</v>
      </c>
      <c r="BK404" s="198">
        <f t="shared" si="29"/>
        <v>0</v>
      </c>
      <c r="BL404" s="17" t="s">
        <v>243</v>
      </c>
      <c r="BM404" s="197" t="s">
        <v>2071</v>
      </c>
    </row>
    <row r="405" spans="1:65" s="2" customFormat="1" ht="21.75" customHeight="1">
      <c r="A405" s="34"/>
      <c r="B405" s="35"/>
      <c r="C405" s="228" t="s">
        <v>1084</v>
      </c>
      <c r="D405" s="228" t="s">
        <v>156</v>
      </c>
      <c r="E405" s="229" t="s">
        <v>2072</v>
      </c>
      <c r="F405" s="230" t="s">
        <v>2073</v>
      </c>
      <c r="G405" s="231" t="s">
        <v>184</v>
      </c>
      <c r="H405" s="232">
        <v>6</v>
      </c>
      <c r="I405" s="233"/>
      <c r="J405" s="234">
        <f t="shared" si="20"/>
        <v>0</v>
      </c>
      <c r="K405" s="235"/>
      <c r="L405" s="236"/>
      <c r="M405" s="237" t="s">
        <v>1</v>
      </c>
      <c r="N405" s="238" t="s">
        <v>42</v>
      </c>
      <c r="O405" s="71"/>
      <c r="P405" s="195">
        <f t="shared" si="21"/>
        <v>0</v>
      </c>
      <c r="Q405" s="195">
        <v>1.6E-2</v>
      </c>
      <c r="R405" s="195">
        <f t="shared" si="22"/>
        <v>9.6000000000000002E-2</v>
      </c>
      <c r="S405" s="195">
        <v>0</v>
      </c>
      <c r="T405" s="196">
        <f t="shared" si="23"/>
        <v>0</v>
      </c>
      <c r="U405" s="34"/>
      <c r="V405" s="34"/>
      <c r="W405" s="34"/>
      <c r="X405" s="34"/>
      <c r="Y405" s="34"/>
      <c r="Z405" s="34"/>
      <c r="AA405" s="34"/>
      <c r="AB405" s="34"/>
      <c r="AC405" s="34"/>
      <c r="AD405" s="34"/>
      <c r="AE405" s="34"/>
      <c r="AR405" s="197" t="s">
        <v>285</v>
      </c>
      <c r="AT405" s="197" t="s">
        <v>156</v>
      </c>
      <c r="AU405" s="197" t="s">
        <v>87</v>
      </c>
      <c r="AY405" s="17" t="s">
        <v>149</v>
      </c>
      <c r="BE405" s="198">
        <f t="shared" si="24"/>
        <v>0</v>
      </c>
      <c r="BF405" s="198">
        <f t="shared" si="25"/>
        <v>0</v>
      </c>
      <c r="BG405" s="198">
        <f t="shared" si="26"/>
        <v>0</v>
      </c>
      <c r="BH405" s="198">
        <f t="shared" si="27"/>
        <v>0</v>
      </c>
      <c r="BI405" s="198">
        <f t="shared" si="28"/>
        <v>0</v>
      </c>
      <c r="BJ405" s="17" t="s">
        <v>85</v>
      </c>
      <c r="BK405" s="198">
        <f t="shared" si="29"/>
        <v>0</v>
      </c>
      <c r="BL405" s="17" t="s">
        <v>243</v>
      </c>
      <c r="BM405" s="197" t="s">
        <v>2074</v>
      </c>
    </row>
    <row r="406" spans="1:65" s="2" customFormat="1" ht="21.75" customHeight="1">
      <c r="A406" s="34"/>
      <c r="B406" s="35"/>
      <c r="C406" s="228" t="s">
        <v>1088</v>
      </c>
      <c r="D406" s="228" t="s">
        <v>156</v>
      </c>
      <c r="E406" s="229" t="s">
        <v>2075</v>
      </c>
      <c r="F406" s="230" t="s">
        <v>2076</v>
      </c>
      <c r="G406" s="231" t="s">
        <v>184</v>
      </c>
      <c r="H406" s="232">
        <v>1</v>
      </c>
      <c r="I406" s="233"/>
      <c r="J406" s="234">
        <f t="shared" si="20"/>
        <v>0</v>
      </c>
      <c r="K406" s="235"/>
      <c r="L406" s="236"/>
      <c r="M406" s="237" t="s">
        <v>1</v>
      </c>
      <c r="N406" s="238" t="s">
        <v>42</v>
      </c>
      <c r="O406" s="71"/>
      <c r="P406" s="195">
        <f t="shared" si="21"/>
        <v>0</v>
      </c>
      <c r="Q406" s="195">
        <v>1.4500000000000001E-2</v>
      </c>
      <c r="R406" s="195">
        <f t="shared" si="22"/>
        <v>1.4500000000000001E-2</v>
      </c>
      <c r="S406" s="195">
        <v>0</v>
      </c>
      <c r="T406" s="196">
        <f t="shared" si="23"/>
        <v>0</v>
      </c>
      <c r="U406" s="34"/>
      <c r="V406" s="34"/>
      <c r="W406" s="34"/>
      <c r="X406" s="34"/>
      <c r="Y406" s="34"/>
      <c r="Z406" s="34"/>
      <c r="AA406" s="34"/>
      <c r="AB406" s="34"/>
      <c r="AC406" s="34"/>
      <c r="AD406" s="34"/>
      <c r="AE406" s="34"/>
      <c r="AR406" s="197" t="s">
        <v>285</v>
      </c>
      <c r="AT406" s="197" t="s">
        <v>156</v>
      </c>
      <c r="AU406" s="197" t="s">
        <v>87</v>
      </c>
      <c r="AY406" s="17" t="s">
        <v>149</v>
      </c>
      <c r="BE406" s="198">
        <f t="shared" si="24"/>
        <v>0</v>
      </c>
      <c r="BF406" s="198">
        <f t="shared" si="25"/>
        <v>0</v>
      </c>
      <c r="BG406" s="198">
        <f t="shared" si="26"/>
        <v>0</v>
      </c>
      <c r="BH406" s="198">
        <f t="shared" si="27"/>
        <v>0</v>
      </c>
      <c r="BI406" s="198">
        <f t="shared" si="28"/>
        <v>0</v>
      </c>
      <c r="BJ406" s="17" t="s">
        <v>85</v>
      </c>
      <c r="BK406" s="198">
        <f t="shared" si="29"/>
        <v>0</v>
      </c>
      <c r="BL406" s="17" t="s">
        <v>243</v>
      </c>
      <c r="BM406" s="197" t="s">
        <v>2077</v>
      </c>
    </row>
    <row r="407" spans="1:65" s="2" customFormat="1" ht="21.75" customHeight="1">
      <c r="A407" s="34"/>
      <c r="B407" s="35"/>
      <c r="C407" s="185" t="s">
        <v>1094</v>
      </c>
      <c r="D407" s="185" t="s">
        <v>150</v>
      </c>
      <c r="E407" s="186" t="s">
        <v>2078</v>
      </c>
      <c r="F407" s="187" t="s">
        <v>2079</v>
      </c>
      <c r="G407" s="188" t="s">
        <v>202</v>
      </c>
      <c r="H407" s="189">
        <v>2</v>
      </c>
      <c r="I407" s="190"/>
      <c r="J407" s="191">
        <f t="shared" si="20"/>
        <v>0</v>
      </c>
      <c r="K407" s="192"/>
      <c r="L407" s="39"/>
      <c r="M407" s="193" t="s">
        <v>1</v>
      </c>
      <c r="N407" s="194" t="s">
        <v>42</v>
      </c>
      <c r="O407" s="71"/>
      <c r="P407" s="195">
        <f t="shared" si="21"/>
        <v>0</v>
      </c>
      <c r="Q407" s="195">
        <v>0</v>
      </c>
      <c r="R407" s="195">
        <f t="shared" si="22"/>
        <v>0</v>
      </c>
      <c r="S407" s="195">
        <v>0</v>
      </c>
      <c r="T407" s="196">
        <f t="shared" si="23"/>
        <v>0</v>
      </c>
      <c r="U407" s="34"/>
      <c r="V407" s="34"/>
      <c r="W407" s="34"/>
      <c r="X407" s="34"/>
      <c r="Y407" s="34"/>
      <c r="Z407" s="34"/>
      <c r="AA407" s="34"/>
      <c r="AB407" s="34"/>
      <c r="AC407" s="34"/>
      <c r="AD407" s="34"/>
      <c r="AE407" s="34"/>
      <c r="AR407" s="197" t="s">
        <v>243</v>
      </c>
      <c r="AT407" s="197" t="s">
        <v>150</v>
      </c>
      <c r="AU407" s="197" t="s">
        <v>87</v>
      </c>
      <c r="AY407" s="17" t="s">
        <v>149</v>
      </c>
      <c r="BE407" s="198">
        <f t="shared" si="24"/>
        <v>0</v>
      </c>
      <c r="BF407" s="198">
        <f t="shared" si="25"/>
        <v>0</v>
      </c>
      <c r="BG407" s="198">
        <f t="shared" si="26"/>
        <v>0</v>
      </c>
      <c r="BH407" s="198">
        <f t="shared" si="27"/>
        <v>0</v>
      </c>
      <c r="BI407" s="198">
        <f t="shared" si="28"/>
        <v>0</v>
      </c>
      <c r="BJ407" s="17" t="s">
        <v>85</v>
      </c>
      <c r="BK407" s="198">
        <f t="shared" si="29"/>
        <v>0</v>
      </c>
      <c r="BL407" s="17" t="s">
        <v>243</v>
      </c>
      <c r="BM407" s="197" t="s">
        <v>2080</v>
      </c>
    </row>
    <row r="408" spans="1:65" s="2" customFormat="1" ht="21.75" customHeight="1">
      <c r="A408" s="34"/>
      <c r="B408" s="35"/>
      <c r="C408" s="185" t="s">
        <v>1099</v>
      </c>
      <c r="D408" s="185" t="s">
        <v>150</v>
      </c>
      <c r="E408" s="186" t="s">
        <v>2081</v>
      </c>
      <c r="F408" s="187" t="s">
        <v>2082</v>
      </c>
      <c r="G408" s="188" t="s">
        <v>378</v>
      </c>
      <c r="H408" s="239"/>
      <c r="I408" s="190"/>
      <c r="J408" s="191">
        <f t="shared" si="20"/>
        <v>0</v>
      </c>
      <c r="K408" s="192"/>
      <c r="L408" s="39"/>
      <c r="M408" s="193" t="s">
        <v>1</v>
      </c>
      <c r="N408" s="194" t="s">
        <v>42</v>
      </c>
      <c r="O408" s="71"/>
      <c r="P408" s="195">
        <f t="shared" si="21"/>
        <v>0</v>
      </c>
      <c r="Q408" s="195">
        <v>0</v>
      </c>
      <c r="R408" s="195">
        <f t="shared" si="22"/>
        <v>0</v>
      </c>
      <c r="S408" s="195">
        <v>0</v>
      </c>
      <c r="T408" s="196">
        <f t="shared" si="23"/>
        <v>0</v>
      </c>
      <c r="U408" s="34"/>
      <c r="V408" s="34"/>
      <c r="W408" s="34"/>
      <c r="X408" s="34"/>
      <c r="Y408" s="34"/>
      <c r="Z408" s="34"/>
      <c r="AA408" s="34"/>
      <c r="AB408" s="34"/>
      <c r="AC408" s="34"/>
      <c r="AD408" s="34"/>
      <c r="AE408" s="34"/>
      <c r="AR408" s="197" t="s">
        <v>243</v>
      </c>
      <c r="AT408" s="197" t="s">
        <v>150</v>
      </c>
      <c r="AU408" s="197" t="s">
        <v>87</v>
      </c>
      <c r="AY408" s="17" t="s">
        <v>149</v>
      </c>
      <c r="BE408" s="198">
        <f t="shared" si="24"/>
        <v>0</v>
      </c>
      <c r="BF408" s="198">
        <f t="shared" si="25"/>
        <v>0</v>
      </c>
      <c r="BG408" s="198">
        <f t="shared" si="26"/>
        <v>0</v>
      </c>
      <c r="BH408" s="198">
        <f t="shared" si="27"/>
        <v>0</v>
      </c>
      <c r="BI408" s="198">
        <f t="shared" si="28"/>
        <v>0</v>
      </c>
      <c r="BJ408" s="17" t="s">
        <v>85</v>
      </c>
      <c r="BK408" s="198">
        <f t="shared" si="29"/>
        <v>0</v>
      </c>
      <c r="BL408" s="17" t="s">
        <v>243</v>
      </c>
      <c r="BM408" s="197" t="s">
        <v>2083</v>
      </c>
    </row>
    <row r="409" spans="1:65" s="12" customFormat="1" ht="22.9" customHeight="1">
      <c r="B409" s="171"/>
      <c r="C409" s="172"/>
      <c r="D409" s="173" t="s">
        <v>76</v>
      </c>
      <c r="E409" s="204" t="s">
        <v>539</v>
      </c>
      <c r="F409" s="204" t="s">
        <v>540</v>
      </c>
      <c r="G409" s="172"/>
      <c r="H409" s="172"/>
      <c r="I409" s="175"/>
      <c r="J409" s="205">
        <f>BK409</f>
        <v>0</v>
      </c>
      <c r="K409" s="172"/>
      <c r="L409" s="177"/>
      <c r="M409" s="178"/>
      <c r="N409" s="179"/>
      <c r="O409" s="179"/>
      <c r="P409" s="180">
        <f>SUM(P410:P414)</f>
        <v>0</v>
      </c>
      <c r="Q409" s="179"/>
      <c r="R409" s="180">
        <f>SUM(R410:R414)</f>
        <v>9.4500000000000001E-3</v>
      </c>
      <c r="S409" s="179"/>
      <c r="T409" s="181">
        <f>SUM(T410:T414)</f>
        <v>0.02</v>
      </c>
      <c r="AR409" s="182" t="s">
        <v>87</v>
      </c>
      <c r="AT409" s="183" t="s">
        <v>76</v>
      </c>
      <c r="AU409" s="183" t="s">
        <v>85</v>
      </c>
      <c r="AY409" s="182" t="s">
        <v>149</v>
      </c>
      <c r="BK409" s="184">
        <f>SUM(BK410:BK414)</f>
        <v>0</v>
      </c>
    </row>
    <row r="410" spans="1:65" s="2" customFormat="1" ht="21.75" customHeight="1">
      <c r="A410" s="34"/>
      <c r="B410" s="35"/>
      <c r="C410" s="185" t="s">
        <v>1104</v>
      </c>
      <c r="D410" s="185" t="s">
        <v>150</v>
      </c>
      <c r="E410" s="186" t="s">
        <v>951</v>
      </c>
      <c r="F410" s="187" t="s">
        <v>952</v>
      </c>
      <c r="G410" s="188" t="s">
        <v>184</v>
      </c>
      <c r="H410" s="189">
        <v>7</v>
      </c>
      <c r="I410" s="190"/>
      <c r="J410" s="191">
        <f>ROUND(I410*H410,2)</f>
        <v>0</v>
      </c>
      <c r="K410" s="192"/>
      <c r="L410" s="39"/>
      <c r="M410" s="193" t="s">
        <v>1</v>
      </c>
      <c r="N410" s="194" t="s">
        <v>42</v>
      </c>
      <c r="O410" s="71"/>
      <c r="P410" s="195">
        <f>O410*H410</f>
        <v>0</v>
      </c>
      <c r="Q410" s="195">
        <v>0</v>
      </c>
      <c r="R410" s="195">
        <f>Q410*H410</f>
        <v>0</v>
      </c>
      <c r="S410" s="195">
        <v>0</v>
      </c>
      <c r="T410" s="196">
        <f>S410*H410</f>
        <v>0</v>
      </c>
      <c r="U410" s="34"/>
      <c r="V410" s="34"/>
      <c r="W410" s="34"/>
      <c r="X410" s="34"/>
      <c r="Y410" s="34"/>
      <c r="Z410" s="34"/>
      <c r="AA410" s="34"/>
      <c r="AB410" s="34"/>
      <c r="AC410" s="34"/>
      <c r="AD410" s="34"/>
      <c r="AE410" s="34"/>
      <c r="AR410" s="197" t="s">
        <v>243</v>
      </c>
      <c r="AT410" s="197" t="s">
        <v>150</v>
      </c>
      <c r="AU410" s="197" t="s">
        <v>87</v>
      </c>
      <c r="AY410" s="17" t="s">
        <v>149</v>
      </c>
      <c r="BE410" s="198">
        <f>IF(N410="základní",J410,0)</f>
        <v>0</v>
      </c>
      <c r="BF410" s="198">
        <f>IF(N410="snížená",J410,0)</f>
        <v>0</v>
      </c>
      <c r="BG410" s="198">
        <f>IF(N410="zákl. přenesená",J410,0)</f>
        <v>0</v>
      </c>
      <c r="BH410" s="198">
        <f>IF(N410="sníž. přenesená",J410,0)</f>
        <v>0</v>
      </c>
      <c r="BI410" s="198">
        <f>IF(N410="nulová",J410,0)</f>
        <v>0</v>
      </c>
      <c r="BJ410" s="17" t="s">
        <v>85</v>
      </c>
      <c r="BK410" s="198">
        <f>ROUND(I410*H410,2)</f>
        <v>0</v>
      </c>
      <c r="BL410" s="17" t="s">
        <v>243</v>
      </c>
      <c r="BM410" s="197" t="s">
        <v>2084</v>
      </c>
    </row>
    <row r="411" spans="1:65" s="2" customFormat="1" ht="21.75" customHeight="1">
      <c r="A411" s="34"/>
      <c r="B411" s="35"/>
      <c r="C411" s="228" t="s">
        <v>2085</v>
      </c>
      <c r="D411" s="228" t="s">
        <v>156</v>
      </c>
      <c r="E411" s="229" t="s">
        <v>2086</v>
      </c>
      <c r="F411" s="230" t="s">
        <v>2087</v>
      </c>
      <c r="G411" s="231" t="s">
        <v>184</v>
      </c>
      <c r="H411" s="232">
        <v>7</v>
      </c>
      <c r="I411" s="233"/>
      <c r="J411" s="234">
        <f>ROUND(I411*H411,2)</f>
        <v>0</v>
      </c>
      <c r="K411" s="235"/>
      <c r="L411" s="236"/>
      <c r="M411" s="237" t="s">
        <v>1</v>
      </c>
      <c r="N411" s="238" t="s">
        <v>42</v>
      </c>
      <c r="O411" s="71"/>
      <c r="P411" s="195">
        <f>O411*H411</f>
        <v>0</v>
      </c>
      <c r="Q411" s="195">
        <v>1.1999999999999999E-3</v>
      </c>
      <c r="R411" s="195">
        <f>Q411*H411</f>
        <v>8.3999999999999995E-3</v>
      </c>
      <c r="S411" s="195">
        <v>0</v>
      </c>
      <c r="T411" s="196">
        <f>S411*H411</f>
        <v>0</v>
      </c>
      <c r="U411" s="34"/>
      <c r="V411" s="34"/>
      <c r="W411" s="34"/>
      <c r="X411" s="34"/>
      <c r="Y411" s="34"/>
      <c r="Z411" s="34"/>
      <c r="AA411" s="34"/>
      <c r="AB411" s="34"/>
      <c r="AC411" s="34"/>
      <c r="AD411" s="34"/>
      <c r="AE411" s="34"/>
      <c r="AR411" s="197" t="s">
        <v>285</v>
      </c>
      <c r="AT411" s="197" t="s">
        <v>156</v>
      </c>
      <c r="AU411" s="197" t="s">
        <v>87</v>
      </c>
      <c r="AY411" s="17" t="s">
        <v>149</v>
      </c>
      <c r="BE411" s="198">
        <f>IF(N411="základní",J411,0)</f>
        <v>0</v>
      </c>
      <c r="BF411" s="198">
        <f>IF(N411="snížená",J411,0)</f>
        <v>0</v>
      </c>
      <c r="BG411" s="198">
        <f>IF(N411="zákl. přenesená",J411,0)</f>
        <v>0</v>
      </c>
      <c r="BH411" s="198">
        <f>IF(N411="sníž. přenesená",J411,0)</f>
        <v>0</v>
      </c>
      <c r="BI411" s="198">
        <f>IF(N411="nulová",J411,0)</f>
        <v>0</v>
      </c>
      <c r="BJ411" s="17" t="s">
        <v>85</v>
      </c>
      <c r="BK411" s="198">
        <f>ROUND(I411*H411,2)</f>
        <v>0</v>
      </c>
      <c r="BL411" s="17" t="s">
        <v>243</v>
      </c>
      <c r="BM411" s="197" t="s">
        <v>2088</v>
      </c>
    </row>
    <row r="412" spans="1:65" s="2" customFormat="1" ht="21.75" customHeight="1">
      <c r="A412" s="34"/>
      <c r="B412" s="35"/>
      <c r="C412" s="228" t="s">
        <v>2089</v>
      </c>
      <c r="D412" s="228" t="s">
        <v>156</v>
      </c>
      <c r="E412" s="229" t="s">
        <v>2090</v>
      </c>
      <c r="F412" s="230" t="s">
        <v>2091</v>
      </c>
      <c r="G412" s="231" t="s">
        <v>184</v>
      </c>
      <c r="H412" s="232">
        <v>7</v>
      </c>
      <c r="I412" s="233"/>
      <c r="J412" s="234">
        <f>ROUND(I412*H412,2)</f>
        <v>0</v>
      </c>
      <c r="K412" s="235"/>
      <c r="L412" s="236"/>
      <c r="M412" s="237" t="s">
        <v>1</v>
      </c>
      <c r="N412" s="238" t="s">
        <v>42</v>
      </c>
      <c r="O412" s="71"/>
      <c r="P412" s="195">
        <f>O412*H412</f>
        <v>0</v>
      </c>
      <c r="Q412" s="195">
        <v>1.4999999999999999E-4</v>
      </c>
      <c r="R412" s="195">
        <f>Q412*H412</f>
        <v>1.0499999999999999E-3</v>
      </c>
      <c r="S412" s="195">
        <v>0</v>
      </c>
      <c r="T412" s="196">
        <f>S412*H412</f>
        <v>0</v>
      </c>
      <c r="U412" s="34"/>
      <c r="V412" s="34"/>
      <c r="W412" s="34"/>
      <c r="X412" s="34"/>
      <c r="Y412" s="34"/>
      <c r="Z412" s="34"/>
      <c r="AA412" s="34"/>
      <c r="AB412" s="34"/>
      <c r="AC412" s="34"/>
      <c r="AD412" s="34"/>
      <c r="AE412" s="34"/>
      <c r="AR412" s="197" t="s">
        <v>285</v>
      </c>
      <c r="AT412" s="197" t="s">
        <v>156</v>
      </c>
      <c r="AU412" s="197" t="s">
        <v>87</v>
      </c>
      <c r="AY412" s="17" t="s">
        <v>149</v>
      </c>
      <c r="BE412" s="198">
        <f>IF(N412="základní",J412,0)</f>
        <v>0</v>
      </c>
      <c r="BF412" s="198">
        <f>IF(N412="snížená",J412,0)</f>
        <v>0</v>
      </c>
      <c r="BG412" s="198">
        <f>IF(N412="zákl. přenesená",J412,0)</f>
        <v>0</v>
      </c>
      <c r="BH412" s="198">
        <f>IF(N412="sníž. přenesená",J412,0)</f>
        <v>0</v>
      </c>
      <c r="BI412" s="198">
        <f>IF(N412="nulová",J412,0)</f>
        <v>0</v>
      </c>
      <c r="BJ412" s="17" t="s">
        <v>85</v>
      </c>
      <c r="BK412" s="198">
        <f>ROUND(I412*H412,2)</f>
        <v>0</v>
      </c>
      <c r="BL412" s="17" t="s">
        <v>243</v>
      </c>
      <c r="BM412" s="197" t="s">
        <v>2092</v>
      </c>
    </row>
    <row r="413" spans="1:65" s="2" customFormat="1" ht="21.75" customHeight="1">
      <c r="A413" s="34"/>
      <c r="B413" s="35"/>
      <c r="C413" s="185" t="s">
        <v>2093</v>
      </c>
      <c r="D413" s="185" t="s">
        <v>150</v>
      </c>
      <c r="E413" s="186" t="s">
        <v>2094</v>
      </c>
      <c r="F413" s="187" t="s">
        <v>2095</v>
      </c>
      <c r="G413" s="188" t="s">
        <v>974</v>
      </c>
      <c r="H413" s="189">
        <v>20</v>
      </c>
      <c r="I413" s="190"/>
      <c r="J413" s="191">
        <f>ROUND(I413*H413,2)</f>
        <v>0</v>
      </c>
      <c r="K413" s="192"/>
      <c r="L413" s="39"/>
      <c r="M413" s="193" t="s">
        <v>1</v>
      </c>
      <c r="N413" s="194" t="s">
        <v>42</v>
      </c>
      <c r="O413" s="71"/>
      <c r="P413" s="195">
        <f>O413*H413</f>
        <v>0</v>
      </c>
      <c r="Q413" s="195">
        <v>0</v>
      </c>
      <c r="R413" s="195">
        <f>Q413*H413</f>
        <v>0</v>
      </c>
      <c r="S413" s="195">
        <v>1E-3</v>
      </c>
      <c r="T413" s="196">
        <f>S413*H413</f>
        <v>0.02</v>
      </c>
      <c r="U413" s="34"/>
      <c r="V413" s="34"/>
      <c r="W413" s="34"/>
      <c r="X413" s="34"/>
      <c r="Y413" s="34"/>
      <c r="Z413" s="34"/>
      <c r="AA413" s="34"/>
      <c r="AB413" s="34"/>
      <c r="AC413" s="34"/>
      <c r="AD413" s="34"/>
      <c r="AE413" s="34"/>
      <c r="AR413" s="197" t="s">
        <v>243</v>
      </c>
      <c r="AT413" s="197" t="s">
        <v>150</v>
      </c>
      <c r="AU413" s="197" t="s">
        <v>87</v>
      </c>
      <c r="AY413" s="17" t="s">
        <v>149</v>
      </c>
      <c r="BE413" s="198">
        <f>IF(N413="základní",J413,0)</f>
        <v>0</v>
      </c>
      <c r="BF413" s="198">
        <f>IF(N413="snížená",J413,0)</f>
        <v>0</v>
      </c>
      <c r="BG413" s="198">
        <f>IF(N413="zákl. přenesená",J413,0)</f>
        <v>0</v>
      </c>
      <c r="BH413" s="198">
        <f>IF(N413="sníž. přenesená",J413,0)</f>
        <v>0</v>
      </c>
      <c r="BI413" s="198">
        <f>IF(N413="nulová",J413,0)</f>
        <v>0</v>
      </c>
      <c r="BJ413" s="17" t="s">
        <v>85</v>
      </c>
      <c r="BK413" s="198">
        <f>ROUND(I413*H413,2)</f>
        <v>0</v>
      </c>
      <c r="BL413" s="17" t="s">
        <v>243</v>
      </c>
      <c r="BM413" s="197" t="s">
        <v>2096</v>
      </c>
    </row>
    <row r="414" spans="1:65" s="2" customFormat="1" ht="21.75" customHeight="1">
      <c r="A414" s="34"/>
      <c r="B414" s="35"/>
      <c r="C414" s="185" t="s">
        <v>818</v>
      </c>
      <c r="D414" s="185" t="s">
        <v>150</v>
      </c>
      <c r="E414" s="186" t="s">
        <v>1403</v>
      </c>
      <c r="F414" s="187" t="s">
        <v>1404</v>
      </c>
      <c r="G414" s="188" t="s">
        <v>378</v>
      </c>
      <c r="H414" s="239"/>
      <c r="I414" s="190"/>
      <c r="J414" s="191">
        <f>ROUND(I414*H414,2)</f>
        <v>0</v>
      </c>
      <c r="K414" s="192"/>
      <c r="L414" s="39"/>
      <c r="M414" s="193" t="s">
        <v>1</v>
      </c>
      <c r="N414" s="194" t="s">
        <v>42</v>
      </c>
      <c r="O414" s="71"/>
      <c r="P414" s="195">
        <f>O414*H414</f>
        <v>0</v>
      </c>
      <c r="Q414" s="195">
        <v>0</v>
      </c>
      <c r="R414" s="195">
        <f>Q414*H414</f>
        <v>0</v>
      </c>
      <c r="S414" s="195">
        <v>0</v>
      </c>
      <c r="T414" s="196">
        <f>S414*H414</f>
        <v>0</v>
      </c>
      <c r="U414" s="34"/>
      <c r="V414" s="34"/>
      <c r="W414" s="34"/>
      <c r="X414" s="34"/>
      <c r="Y414" s="34"/>
      <c r="Z414" s="34"/>
      <c r="AA414" s="34"/>
      <c r="AB414" s="34"/>
      <c r="AC414" s="34"/>
      <c r="AD414" s="34"/>
      <c r="AE414" s="34"/>
      <c r="AR414" s="197" t="s">
        <v>243</v>
      </c>
      <c r="AT414" s="197" t="s">
        <v>150</v>
      </c>
      <c r="AU414" s="197" t="s">
        <v>87</v>
      </c>
      <c r="AY414" s="17" t="s">
        <v>149</v>
      </c>
      <c r="BE414" s="198">
        <f>IF(N414="základní",J414,0)</f>
        <v>0</v>
      </c>
      <c r="BF414" s="198">
        <f>IF(N414="snížená",J414,0)</f>
        <v>0</v>
      </c>
      <c r="BG414" s="198">
        <f>IF(N414="zákl. přenesená",J414,0)</f>
        <v>0</v>
      </c>
      <c r="BH414" s="198">
        <f>IF(N414="sníž. přenesená",J414,0)</f>
        <v>0</v>
      </c>
      <c r="BI414" s="198">
        <f>IF(N414="nulová",J414,0)</f>
        <v>0</v>
      </c>
      <c r="BJ414" s="17" t="s">
        <v>85</v>
      </c>
      <c r="BK414" s="198">
        <f>ROUND(I414*H414,2)</f>
        <v>0</v>
      </c>
      <c r="BL414" s="17" t="s">
        <v>243</v>
      </c>
      <c r="BM414" s="197" t="s">
        <v>2097</v>
      </c>
    </row>
    <row r="415" spans="1:65" s="12" customFormat="1" ht="22.9" customHeight="1">
      <c r="B415" s="171"/>
      <c r="C415" s="172"/>
      <c r="D415" s="173" t="s">
        <v>76</v>
      </c>
      <c r="E415" s="204" t="s">
        <v>1583</v>
      </c>
      <c r="F415" s="204" t="s">
        <v>1584</v>
      </c>
      <c r="G415" s="172"/>
      <c r="H415" s="172"/>
      <c r="I415" s="175"/>
      <c r="J415" s="205">
        <f>BK415</f>
        <v>0</v>
      </c>
      <c r="K415" s="172"/>
      <c r="L415" s="177"/>
      <c r="M415" s="178"/>
      <c r="N415" s="179"/>
      <c r="O415" s="179"/>
      <c r="P415" s="180">
        <f>SUM(P416:P439)</f>
        <v>0</v>
      </c>
      <c r="Q415" s="179"/>
      <c r="R415" s="180">
        <f>SUM(R416:R439)</f>
        <v>1.2017253999999999</v>
      </c>
      <c r="S415" s="179"/>
      <c r="T415" s="181">
        <f>SUM(T416:T439)</f>
        <v>0</v>
      </c>
      <c r="AR415" s="182" t="s">
        <v>87</v>
      </c>
      <c r="AT415" s="183" t="s">
        <v>76</v>
      </c>
      <c r="AU415" s="183" t="s">
        <v>85</v>
      </c>
      <c r="AY415" s="182" t="s">
        <v>149</v>
      </c>
      <c r="BK415" s="184">
        <f>SUM(BK416:BK439)</f>
        <v>0</v>
      </c>
    </row>
    <row r="416" spans="1:65" s="2" customFormat="1" ht="21.75" customHeight="1">
      <c r="A416" s="34"/>
      <c r="B416" s="35"/>
      <c r="C416" s="185" t="s">
        <v>2098</v>
      </c>
      <c r="D416" s="185" t="s">
        <v>150</v>
      </c>
      <c r="E416" s="186" t="s">
        <v>1585</v>
      </c>
      <c r="F416" s="187" t="s">
        <v>1586</v>
      </c>
      <c r="G416" s="188" t="s">
        <v>202</v>
      </c>
      <c r="H416" s="189">
        <v>56.4</v>
      </c>
      <c r="I416" s="190"/>
      <c r="J416" s="191">
        <f>ROUND(I416*H416,2)</f>
        <v>0</v>
      </c>
      <c r="K416" s="192"/>
      <c r="L416" s="39"/>
      <c r="M416" s="193" t="s">
        <v>1</v>
      </c>
      <c r="N416" s="194" t="s">
        <v>42</v>
      </c>
      <c r="O416" s="71"/>
      <c r="P416" s="195">
        <f>O416*H416</f>
        <v>0</v>
      </c>
      <c r="Q416" s="195">
        <v>6.2E-4</v>
      </c>
      <c r="R416" s="195">
        <f>Q416*H416</f>
        <v>3.4967999999999999E-2</v>
      </c>
      <c r="S416" s="195">
        <v>0</v>
      </c>
      <c r="T416" s="196">
        <f>S416*H416</f>
        <v>0</v>
      </c>
      <c r="U416" s="34"/>
      <c r="V416" s="34"/>
      <c r="W416" s="34"/>
      <c r="X416" s="34"/>
      <c r="Y416" s="34"/>
      <c r="Z416" s="34"/>
      <c r="AA416" s="34"/>
      <c r="AB416" s="34"/>
      <c r="AC416" s="34"/>
      <c r="AD416" s="34"/>
      <c r="AE416" s="34"/>
      <c r="AR416" s="197" t="s">
        <v>243</v>
      </c>
      <c r="AT416" s="197" t="s">
        <v>150</v>
      </c>
      <c r="AU416" s="197" t="s">
        <v>87</v>
      </c>
      <c r="AY416" s="17" t="s">
        <v>149</v>
      </c>
      <c r="BE416" s="198">
        <f>IF(N416="základní",J416,0)</f>
        <v>0</v>
      </c>
      <c r="BF416" s="198">
        <f>IF(N416="snížená",J416,0)</f>
        <v>0</v>
      </c>
      <c r="BG416" s="198">
        <f>IF(N416="zákl. přenesená",J416,0)</f>
        <v>0</v>
      </c>
      <c r="BH416" s="198">
        <f>IF(N416="sníž. přenesená",J416,0)</f>
        <v>0</v>
      </c>
      <c r="BI416" s="198">
        <f>IF(N416="nulová",J416,0)</f>
        <v>0</v>
      </c>
      <c r="BJ416" s="17" t="s">
        <v>85</v>
      </c>
      <c r="BK416" s="198">
        <f>ROUND(I416*H416,2)</f>
        <v>0</v>
      </c>
      <c r="BL416" s="17" t="s">
        <v>243</v>
      </c>
      <c r="BM416" s="197" t="s">
        <v>2099</v>
      </c>
    </row>
    <row r="417" spans="1:65" s="13" customFormat="1" ht="11.25">
      <c r="B417" s="206"/>
      <c r="C417" s="207"/>
      <c r="D417" s="199" t="s">
        <v>175</v>
      </c>
      <c r="E417" s="208" t="s">
        <v>1</v>
      </c>
      <c r="F417" s="209" t="s">
        <v>1779</v>
      </c>
      <c r="G417" s="207"/>
      <c r="H417" s="210">
        <v>10.199999999999999</v>
      </c>
      <c r="I417" s="211"/>
      <c r="J417" s="207"/>
      <c r="K417" s="207"/>
      <c r="L417" s="212"/>
      <c r="M417" s="213"/>
      <c r="N417" s="214"/>
      <c r="O417" s="214"/>
      <c r="P417" s="214"/>
      <c r="Q417" s="214"/>
      <c r="R417" s="214"/>
      <c r="S417" s="214"/>
      <c r="T417" s="215"/>
      <c r="AT417" s="216" t="s">
        <v>175</v>
      </c>
      <c r="AU417" s="216" t="s">
        <v>87</v>
      </c>
      <c r="AV417" s="13" t="s">
        <v>87</v>
      </c>
      <c r="AW417" s="13" t="s">
        <v>34</v>
      </c>
      <c r="AX417" s="13" t="s">
        <v>77</v>
      </c>
      <c r="AY417" s="216" t="s">
        <v>149</v>
      </c>
    </row>
    <row r="418" spans="1:65" s="13" customFormat="1" ht="11.25">
      <c r="B418" s="206"/>
      <c r="C418" s="207"/>
      <c r="D418" s="199" t="s">
        <v>175</v>
      </c>
      <c r="E418" s="208" t="s">
        <v>1</v>
      </c>
      <c r="F418" s="209" t="s">
        <v>1780</v>
      </c>
      <c r="G418" s="207"/>
      <c r="H418" s="210">
        <v>11.6</v>
      </c>
      <c r="I418" s="211"/>
      <c r="J418" s="207"/>
      <c r="K418" s="207"/>
      <c r="L418" s="212"/>
      <c r="M418" s="213"/>
      <c r="N418" s="214"/>
      <c r="O418" s="214"/>
      <c r="P418" s="214"/>
      <c r="Q418" s="214"/>
      <c r="R418" s="214"/>
      <c r="S418" s="214"/>
      <c r="T418" s="215"/>
      <c r="AT418" s="216" t="s">
        <v>175</v>
      </c>
      <c r="AU418" s="216" t="s">
        <v>87</v>
      </c>
      <c r="AV418" s="13" t="s">
        <v>87</v>
      </c>
      <c r="AW418" s="13" t="s">
        <v>34</v>
      </c>
      <c r="AX418" s="13" t="s">
        <v>77</v>
      </c>
      <c r="AY418" s="216" t="s">
        <v>149</v>
      </c>
    </row>
    <row r="419" spans="1:65" s="13" customFormat="1" ht="11.25">
      <c r="B419" s="206"/>
      <c r="C419" s="207"/>
      <c r="D419" s="199" t="s">
        <v>175</v>
      </c>
      <c r="E419" s="208" t="s">
        <v>1</v>
      </c>
      <c r="F419" s="209" t="s">
        <v>1781</v>
      </c>
      <c r="G419" s="207"/>
      <c r="H419" s="210">
        <v>15.2</v>
      </c>
      <c r="I419" s="211"/>
      <c r="J419" s="207"/>
      <c r="K419" s="207"/>
      <c r="L419" s="212"/>
      <c r="M419" s="213"/>
      <c r="N419" s="214"/>
      <c r="O419" s="214"/>
      <c r="P419" s="214"/>
      <c r="Q419" s="214"/>
      <c r="R419" s="214"/>
      <c r="S419" s="214"/>
      <c r="T419" s="215"/>
      <c r="AT419" s="216" t="s">
        <v>175</v>
      </c>
      <c r="AU419" s="216" t="s">
        <v>87</v>
      </c>
      <c r="AV419" s="13" t="s">
        <v>87</v>
      </c>
      <c r="AW419" s="13" t="s">
        <v>34</v>
      </c>
      <c r="AX419" s="13" t="s">
        <v>77</v>
      </c>
      <c r="AY419" s="216" t="s">
        <v>149</v>
      </c>
    </row>
    <row r="420" spans="1:65" s="13" customFormat="1" ht="11.25">
      <c r="B420" s="206"/>
      <c r="C420" s="207"/>
      <c r="D420" s="199" t="s">
        <v>175</v>
      </c>
      <c r="E420" s="208" t="s">
        <v>1</v>
      </c>
      <c r="F420" s="209" t="s">
        <v>1782</v>
      </c>
      <c r="G420" s="207"/>
      <c r="H420" s="210">
        <v>5.6</v>
      </c>
      <c r="I420" s="211"/>
      <c r="J420" s="207"/>
      <c r="K420" s="207"/>
      <c r="L420" s="212"/>
      <c r="M420" s="213"/>
      <c r="N420" s="214"/>
      <c r="O420" s="214"/>
      <c r="P420" s="214"/>
      <c r="Q420" s="214"/>
      <c r="R420" s="214"/>
      <c r="S420" s="214"/>
      <c r="T420" s="215"/>
      <c r="AT420" s="216" t="s">
        <v>175</v>
      </c>
      <c r="AU420" s="216" t="s">
        <v>87</v>
      </c>
      <c r="AV420" s="13" t="s">
        <v>87</v>
      </c>
      <c r="AW420" s="13" t="s">
        <v>34</v>
      </c>
      <c r="AX420" s="13" t="s">
        <v>77</v>
      </c>
      <c r="AY420" s="216" t="s">
        <v>149</v>
      </c>
    </row>
    <row r="421" spans="1:65" s="13" customFormat="1" ht="11.25">
      <c r="B421" s="206"/>
      <c r="C421" s="207"/>
      <c r="D421" s="199" t="s">
        <v>175</v>
      </c>
      <c r="E421" s="208" t="s">
        <v>1</v>
      </c>
      <c r="F421" s="209" t="s">
        <v>1778</v>
      </c>
      <c r="G421" s="207"/>
      <c r="H421" s="210">
        <v>13.8</v>
      </c>
      <c r="I421" s="211"/>
      <c r="J421" s="207"/>
      <c r="K421" s="207"/>
      <c r="L421" s="212"/>
      <c r="M421" s="213"/>
      <c r="N421" s="214"/>
      <c r="O421" s="214"/>
      <c r="P421" s="214"/>
      <c r="Q421" s="214"/>
      <c r="R421" s="214"/>
      <c r="S421" s="214"/>
      <c r="T421" s="215"/>
      <c r="AT421" s="216" t="s">
        <v>175</v>
      </c>
      <c r="AU421" s="216" t="s">
        <v>87</v>
      </c>
      <c r="AV421" s="13" t="s">
        <v>87</v>
      </c>
      <c r="AW421" s="13" t="s">
        <v>34</v>
      </c>
      <c r="AX421" s="13" t="s">
        <v>77</v>
      </c>
      <c r="AY421" s="216" t="s">
        <v>149</v>
      </c>
    </row>
    <row r="422" spans="1:65" s="14" customFormat="1" ht="11.25">
      <c r="B422" s="217"/>
      <c r="C422" s="218"/>
      <c r="D422" s="199" t="s">
        <v>175</v>
      </c>
      <c r="E422" s="219" t="s">
        <v>1</v>
      </c>
      <c r="F422" s="220" t="s">
        <v>221</v>
      </c>
      <c r="G422" s="218"/>
      <c r="H422" s="221">
        <v>56.4</v>
      </c>
      <c r="I422" s="222"/>
      <c r="J422" s="218"/>
      <c r="K422" s="218"/>
      <c r="L422" s="223"/>
      <c r="M422" s="224"/>
      <c r="N422" s="225"/>
      <c r="O422" s="225"/>
      <c r="P422" s="225"/>
      <c r="Q422" s="225"/>
      <c r="R422" s="225"/>
      <c r="S422" s="225"/>
      <c r="T422" s="226"/>
      <c r="AT422" s="227" t="s">
        <v>175</v>
      </c>
      <c r="AU422" s="227" t="s">
        <v>87</v>
      </c>
      <c r="AV422" s="14" t="s">
        <v>148</v>
      </c>
      <c r="AW422" s="14" t="s">
        <v>34</v>
      </c>
      <c r="AX422" s="14" t="s">
        <v>85</v>
      </c>
      <c r="AY422" s="227" t="s">
        <v>149</v>
      </c>
    </row>
    <row r="423" spans="1:65" s="2" customFormat="1" ht="21.75" customHeight="1">
      <c r="A423" s="34"/>
      <c r="B423" s="35"/>
      <c r="C423" s="228" t="s">
        <v>2100</v>
      </c>
      <c r="D423" s="228" t="s">
        <v>156</v>
      </c>
      <c r="E423" s="229" t="s">
        <v>1588</v>
      </c>
      <c r="F423" s="230" t="s">
        <v>1589</v>
      </c>
      <c r="G423" s="231" t="s">
        <v>184</v>
      </c>
      <c r="H423" s="232">
        <v>207</v>
      </c>
      <c r="I423" s="233"/>
      <c r="J423" s="234">
        <f>ROUND(I423*H423,2)</f>
        <v>0</v>
      </c>
      <c r="K423" s="235"/>
      <c r="L423" s="236"/>
      <c r="M423" s="237" t="s">
        <v>1</v>
      </c>
      <c r="N423" s="238" t="s">
        <v>42</v>
      </c>
      <c r="O423" s="71"/>
      <c r="P423" s="195">
        <f>O423*H423</f>
        <v>0</v>
      </c>
      <c r="Q423" s="195">
        <v>4.4999999999999999E-4</v>
      </c>
      <c r="R423" s="195">
        <f>Q423*H423</f>
        <v>9.3149999999999997E-2</v>
      </c>
      <c r="S423" s="195">
        <v>0</v>
      </c>
      <c r="T423" s="196">
        <f>S423*H423</f>
        <v>0</v>
      </c>
      <c r="U423" s="34"/>
      <c r="V423" s="34"/>
      <c r="W423" s="34"/>
      <c r="X423" s="34"/>
      <c r="Y423" s="34"/>
      <c r="Z423" s="34"/>
      <c r="AA423" s="34"/>
      <c r="AB423" s="34"/>
      <c r="AC423" s="34"/>
      <c r="AD423" s="34"/>
      <c r="AE423" s="34"/>
      <c r="AR423" s="197" t="s">
        <v>285</v>
      </c>
      <c r="AT423" s="197" t="s">
        <v>156</v>
      </c>
      <c r="AU423" s="197" t="s">
        <v>87</v>
      </c>
      <c r="AY423" s="17" t="s">
        <v>149</v>
      </c>
      <c r="BE423" s="198">
        <f>IF(N423="základní",J423,0)</f>
        <v>0</v>
      </c>
      <c r="BF423" s="198">
        <f>IF(N423="snížená",J423,0)</f>
        <v>0</v>
      </c>
      <c r="BG423" s="198">
        <f>IF(N423="zákl. přenesená",J423,0)</f>
        <v>0</v>
      </c>
      <c r="BH423" s="198">
        <f>IF(N423="sníž. přenesená",J423,0)</f>
        <v>0</v>
      </c>
      <c r="BI423" s="198">
        <f>IF(N423="nulová",J423,0)</f>
        <v>0</v>
      </c>
      <c r="BJ423" s="17" t="s">
        <v>85</v>
      </c>
      <c r="BK423" s="198">
        <f>ROUND(I423*H423,2)</f>
        <v>0</v>
      </c>
      <c r="BL423" s="17" t="s">
        <v>243</v>
      </c>
      <c r="BM423" s="197" t="s">
        <v>2101</v>
      </c>
    </row>
    <row r="424" spans="1:65" s="2" customFormat="1" ht="21.75" customHeight="1">
      <c r="A424" s="34"/>
      <c r="B424" s="35"/>
      <c r="C424" s="185" t="s">
        <v>2102</v>
      </c>
      <c r="D424" s="185" t="s">
        <v>150</v>
      </c>
      <c r="E424" s="186" t="s">
        <v>1591</v>
      </c>
      <c r="F424" s="187" t="s">
        <v>1592</v>
      </c>
      <c r="G424" s="188" t="s">
        <v>225</v>
      </c>
      <c r="H424" s="189">
        <v>37.619999999999997</v>
      </c>
      <c r="I424" s="190"/>
      <c r="J424" s="191">
        <f>ROUND(I424*H424,2)</f>
        <v>0</v>
      </c>
      <c r="K424" s="192"/>
      <c r="L424" s="39"/>
      <c r="M424" s="193" t="s">
        <v>1</v>
      </c>
      <c r="N424" s="194" t="s">
        <v>42</v>
      </c>
      <c r="O424" s="71"/>
      <c r="P424" s="195">
        <f>O424*H424</f>
        <v>0</v>
      </c>
      <c r="Q424" s="195">
        <v>6.3499999999999997E-3</v>
      </c>
      <c r="R424" s="195">
        <f>Q424*H424</f>
        <v>0.23888699999999996</v>
      </c>
      <c r="S424" s="195">
        <v>0</v>
      </c>
      <c r="T424" s="196">
        <f>S424*H424</f>
        <v>0</v>
      </c>
      <c r="U424" s="34"/>
      <c r="V424" s="34"/>
      <c r="W424" s="34"/>
      <c r="X424" s="34"/>
      <c r="Y424" s="34"/>
      <c r="Z424" s="34"/>
      <c r="AA424" s="34"/>
      <c r="AB424" s="34"/>
      <c r="AC424" s="34"/>
      <c r="AD424" s="34"/>
      <c r="AE424" s="34"/>
      <c r="AR424" s="197" t="s">
        <v>243</v>
      </c>
      <c r="AT424" s="197" t="s">
        <v>150</v>
      </c>
      <c r="AU424" s="197" t="s">
        <v>87</v>
      </c>
      <c r="AY424" s="17" t="s">
        <v>149</v>
      </c>
      <c r="BE424" s="198">
        <f>IF(N424="základní",J424,0)</f>
        <v>0</v>
      </c>
      <c r="BF424" s="198">
        <f>IF(N424="snížená",J424,0)</f>
        <v>0</v>
      </c>
      <c r="BG424" s="198">
        <f>IF(N424="zákl. přenesená",J424,0)</f>
        <v>0</v>
      </c>
      <c r="BH424" s="198">
        <f>IF(N424="sníž. přenesená",J424,0)</f>
        <v>0</v>
      </c>
      <c r="BI424" s="198">
        <f>IF(N424="nulová",J424,0)</f>
        <v>0</v>
      </c>
      <c r="BJ424" s="17" t="s">
        <v>85</v>
      </c>
      <c r="BK424" s="198">
        <f>ROUND(I424*H424,2)</f>
        <v>0</v>
      </c>
      <c r="BL424" s="17" t="s">
        <v>243</v>
      </c>
      <c r="BM424" s="197" t="s">
        <v>2103</v>
      </c>
    </row>
    <row r="425" spans="1:65" s="13" customFormat="1" ht="11.25">
      <c r="B425" s="206"/>
      <c r="C425" s="207"/>
      <c r="D425" s="199" t="s">
        <v>175</v>
      </c>
      <c r="E425" s="208" t="s">
        <v>1</v>
      </c>
      <c r="F425" s="209" t="s">
        <v>1805</v>
      </c>
      <c r="G425" s="207"/>
      <c r="H425" s="210">
        <v>6.5</v>
      </c>
      <c r="I425" s="211"/>
      <c r="J425" s="207"/>
      <c r="K425" s="207"/>
      <c r="L425" s="212"/>
      <c r="M425" s="213"/>
      <c r="N425" s="214"/>
      <c r="O425" s="214"/>
      <c r="P425" s="214"/>
      <c r="Q425" s="214"/>
      <c r="R425" s="214"/>
      <c r="S425" s="214"/>
      <c r="T425" s="215"/>
      <c r="AT425" s="216" t="s">
        <v>175</v>
      </c>
      <c r="AU425" s="216" t="s">
        <v>87</v>
      </c>
      <c r="AV425" s="13" t="s">
        <v>87</v>
      </c>
      <c r="AW425" s="13" t="s">
        <v>34</v>
      </c>
      <c r="AX425" s="13" t="s">
        <v>77</v>
      </c>
      <c r="AY425" s="216" t="s">
        <v>149</v>
      </c>
    </row>
    <row r="426" spans="1:65" s="13" customFormat="1" ht="11.25">
      <c r="B426" s="206"/>
      <c r="C426" s="207"/>
      <c r="D426" s="199" t="s">
        <v>175</v>
      </c>
      <c r="E426" s="208" t="s">
        <v>1</v>
      </c>
      <c r="F426" s="209" t="s">
        <v>1806</v>
      </c>
      <c r="G426" s="207"/>
      <c r="H426" s="210">
        <v>8.32</v>
      </c>
      <c r="I426" s="211"/>
      <c r="J426" s="207"/>
      <c r="K426" s="207"/>
      <c r="L426" s="212"/>
      <c r="M426" s="213"/>
      <c r="N426" s="214"/>
      <c r="O426" s="214"/>
      <c r="P426" s="214"/>
      <c r="Q426" s="214"/>
      <c r="R426" s="214"/>
      <c r="S426" s="214"/>
      <c r="T426" s="215"/>
      <c r="AT426" s="216" t="s">
        <v>175</v>
      </c>
      <c r="AU426" s="216" t="s">
        <v>87</v>
      </c>
      <c r="AV426" s="13" t="s">
        <v>87</v>
      </c>
      <c r="AW426" s="13" t="s">
        <v>34</v>
      </c>
      <c r="AX426" s="13" t="s">
        <v>77</v>
      </c>
      <c r="AY426" s="216" t="s">
        <v>149</v>
      </c>
    </row>
    <row r="427" spans="1:65" s="13" customFormat="1" ht="11.25">
      <c r="B427" s="206"/>
      <c r="C427" s="207"/>
      <c r="D427" s="199" t="s">
        <v>175</v>
      </c>
      <c r="E427" s="208" t="s">
        <v>1</v>
      </c>
      <c r="F427" s="209" t="s">
        <v>1807</v>
      </c>
      <c r="G427" s="207"/>
      <c r="H427" s="210">
        <v>13</v>
      </c>
      <c r="I427" s="211"/>
      <c r="J427" s="207"/>
      <c r="K427" s="207"/>
      <c r="L427" s="212"/>
      <c r="M427" s="213"/>
      <c r="N427" s="214"/>
      <c r="O427" s="214"/>
      <c r="P427" s="214"/>
      <c r="Q427" s="214"/>
      <c r="R427" s="214"/>
      <c r="S427" s="214"/>
      <c r="T427" s="215"/>
      <c r="AT427" s="216" t="s">
        <v>175</v>
      </c>
      <c r="AU427" s="216" t="s">
        <v>87</v>
      </c>
      <c r="AV427" s="13" t="s">
        <v>87</v>
      </c>
      <c r="AW427" s="13" t="s">
        <v>34</v>
      </c>
      <c r="AX427" s="13" t="s">
        <v>77</v>
      </c>
      <c r="AY427" s="216" t="s">
        <v>149</v>
      </c>
    </row>
    <row r="428" spans="1:65" s="13" customFormat="1" ht="11.25">
      <c r="B428" s="206"/>
      <c r="C428" s="207"/>
      <c r="D428" s="199" t="s">
        <v>175</v>
      </c>
      <c r="E428" s="208" t="s">
        <v>1</v>
      </c>
      <c r="F428" s="209" t="s">
        <v>1804</v>
      </c>
      <c r="G428" s="207"/>
      <c r="H428" s="210">
        <v>9.8000000000000007</v>
      </c>
      <c r="I428" s="211"/>
      <c r="J428" s="207"/>
      <c r="K428" s="207"/>
      <c r="L428" s="212"/>
      <c r="M428" s="213"/>
      <c r="N428" s="214"/>
      <c r="O428" s="214"/>
      <c r="P428" s="214"/>
      <c r="Q428" s="214"/>
      <c r="R428" s="214"/>
      <c r="S428" s="214"/>
      <c r="T428" s="215"/>
      <c r="AT428" s="216" t="s">
        <v>175</v>
      </c>
      <c r="AU428" s="216" t="s">
        <v>87</v>
      </c>
      <c r="AV428" s="13" t="s">
        <v>87</v>
      </c>
      <c r="AW428" s="13" t="s">
        <v>34</v>
      </c>
      <c r="AX428" s="13" t="s">
        <v>77</v>
      </c>
      <c r="AY428" s="216" t="s">
        <v>149</v>
      </c>
    </row>
    <row r="429" spans="1:65" s="14" customFormat="1" ht="11.25">
      <c r="B429" s="217"/>
      <c r="C429" s="218"/>
      <c r="D429" s="199" t="s">
        <v>175</v>
      </c>
      <c r="E429" s="219" t="s">
        <v>1</v>
      </c>
      <c r="F429" s="220" t="s">
        <v>221</v>
      </c>
      <c r="G429" s="218"/>
      <c r="H429" s="221">
        <v>37.619999999999997</v>
      </c>
      <c r="I429" s="222"/>
      <c r="J429" s="218"/>
      <c r="K429" s="218"/>
      <c r="L429" s="223"/>
      <c r="M429" s="224"/>
      <c r="N429" s="225"/>
      <c r="O429" s="225"/>
      <c r="P429" s="225"/>
      <c r="Q429" s="225"/>
      <c r="R429" s="225"/>
      <c r="S429" s="225"/>
      <c r="T429" s="226"/>
      <c r="AT429" s="227" t="s">
        <v>175</v>
      </c>
      <c r="AU429" s="227" t="s">
        <v>87</v>
      </c>
      <c r="AV429" s="14" t="s">
        <v>148</v>
      </c>
      <c r="AW429" s="14" t="s">
        <v>34</v>
      </c>
      <c r="AX429" s="14" t="s">
        <v>85</v>
      </c>
      <c r="AY429" s="227" t="s">
        <v>149</v>
      </c>
    </row>
    <row r="430" spans="1:65" s="2" customFormat="1" ht="33" customHeight="1">
      <c r="A430" s="34"/>
      <c r="B430" s="35"/>
      <c r="C430" s="228" t="s">
        <v>2104</v>
      </c>
      <c r="D430" s="228" t="s">
        <v>156</v>
      </c>
      <c r="E430" s="229" t="s">
        <v>1594</v>
      </c>
      <c r="F430" s="230" t="s">
        <v>1595</v>
      </c>
      <c r="G430" s="231" t="s">
        <v>225</v>
      </c>
      <c r="H430" s="232">
        <v>41.381999999999998</v>
      </c>
      <c r="I430" s="233"/>
      <c r="J430" s="234">
        <f>ROUND(I430*H430,2)</f>
        <v>0</v>
      </c>
      <c r="K430" s="235"/>
      <c r="L430" s="236"/>
      <c r="M430" s="237" t="s">
        <v>1</v>
      </c>
      <c r="N430" s="238" t="s">
        <v>42</v>
      </c>
      <c r="O430" s="71"/>
      <c r="P430" s="195">
        <f>O430*H430</f>
        <v>0</v>
      </c>
      <c r="Q430" s="195">
        <v>1.9199999999999998E-2</v>
      </c>
      <c r="R430" s="195">
        <f>Q430*H430</f>
        <v>0.79453439999999986</v>
      </c>
      <c r="S430" s="195">
        <v>0</v>
      </c>
      <c r="T430" s="196">
        <f>S430*H430</f>
        <v>0</v>
      </c>
      <c r="U430" s="34"/>
      <c r="V430" s="34"/>
      <c r="W430" s="34"/>
      <c r="X430" s="34"/>
      <c r="Y430" s="34"/>
      <c r="Z430" s="34"/>
      <c r="AA430" s="34"/>
      <c r="AB430" s="34"/>
      <c r="AC430" s="34"/>
      <c r="AD430" s="34"/>
      <c r="AE430" s="34"/>
      <c r="AR430" s="197" t="s">
        <v>285</v>
      </c>
      <c r="AT430" s="197" t="s">
        <v>156</v>
      </c>
      <c r="AU430" s="197" t="s">
        <v>87</v>
      </c>
      <c r="AY430" s="17" t="s">
        <v>149</v>
      </c>
      <c r="BE430" s="198">
        <f>IF(N430="základní",J430,0)</f>
        <v>0</v>
      </c>
      <c r="BF430" s="198">
        <f>IF(N430="snížená",J430,0)</f>
        <v>0</v>
      </c>
      <c r="BG430" s="198">
        <f>IF(N430="zákl. přenesená",J430,0)</f>
        <v>0</v>
      </c>
      <c r="BH430" s="198">
        <f>IF(N430="sníž. přenesená",J430,0)</f>
        <v>0</v>
      </c>
      <c r="BI430" s="198">
        <f>IF(N430="nulová",J430,0)</f>
        <v>0</v>
      </c>
      <c r="BJ430" s="17" t="s">
        <v>85</v>
      </c>
      <c r="BK430" s="198">
        <f>ROUND(I430*H430,2)</f>
        <v>0</v>
      </c>
      <c r="BL430" s="17" t="s">
        <v>243</v>
      </c>
      <c r="BM430" s="197" t="s">
        <v>2105</v>
      </c>
    </row>
    <row r="431" spans="1:65" s="13" customFormat="1" ht="11.25">
      <c r="B431" s="206"/>
      <c r="C431" s="207"/>
      <c r="D431" s="199" t="s">
        <v>175</v>
      </c>
      <c r="E431" s="207"/>
      <c r="F431" s="209" t="s">
        <v>2106</v>
      </c>
      <c r="G431" s="207"/>
      <c r="H431" s="210">
        <v>41.381999999999998</v>
      </c>
      <c r="I431" s="211"/>
      <c r="J431" s="207"/>
      <c r="K431" s="207"/>
      <c r="L431" s="212"/>
      <c r="M431" s="213"/>
      <c r="N431" s="214"/>
      <c r="O431" s="214"/>
      <c r="P431" s="214"/>
      <c r="Q431" s="214"/>
      <c r="R431" s="214"/>
      <c r="S431" s="214"/>
      <c r="T431" s="215"/>
      <c r="AT431" s="216" t="s">
        <v>175</v>
      </c>
      <c r="AU431" s="216" t="s">
        <v>87</v>
      </c>
      <c r="AV431" s="13" t="s">
        <v>87</v>
      </c>
      <c r="AW431" s="13" t="s">
        <v>4</v>
      </c>
      <c r="AX431" s="13" t="s">
        <v>85</v>
      </c>
      <c r="AY431" s="216" t="s">
        <v>149</v>
      </c>
    </row>
    <row r="432" spans="1:65" s="2" customFormat="1" ht="16.5" customHeight="1">
      <c r="A432" s="34"/>
      <c r="B432" s="35"/>
      <c r="C432" s="185" t="s">
        <v>2107</v>
      </c>
      <c r="D432" s="185" t="s">
        <v>150</v>
      </c>
      <c r="E432" s="186" t="s">
        <v>1598</v>
      </c>
      <c r="F432" s="187" t="s">
        <v>1599</v>
      </c>
      <c r="G432" s="188" t="s">
        <v>225</v>
      </c>
      <c r="H432" s="189">
        <v>37.619999999999997</v>
      </c>
      <c r="I432" s="190"/>
      <c r="J432" s="191">
        <f>ROUND(I432*H432,2)</f>
        <v>0</v>
      </c>
      <c r="K432" s="192"/>
      <c r="L432" s="39"/>
      <c r="M432" s="193" t="s">
        <v>1</v>
      </c>
      <c r="N432" s="194" t="s">
        <v>42</v>
      </c>
      <c r="O432" s="71"/>
      <c r="P432" s="195">
        <f>O432*H432</f>
        <v>0</v>
      </c>
      <c r="Q432" s="195">
        <v>2.9999999999999997E-4</v>
      </c>
      <c r="R432" s="195">
        <f>Q432*H432</f>
        <v>1.1285999999999997E-2</v>
      </c>
      <c r="S432" s="195">
        <v>0</v>
      </c>
      <c r="T432" s="196">
        <f>S432*H432</f>
        <v>0</v>
      </c>
      <c r="U432" s="34"/>
      <c r="V432" s="34"/>
      <c r="W432" s="34"/>
      <c r="X432" s="34"/>
      <c r="Y432" s="34"/>
      <c r="Z432" s="34"/>
      <c r="AA432" s="34"/>
      <c r="AB432" s="34"/>
      <c r="AC432" s="34"/>
      <c r="AD432" s="34"/>
      <c r="AE432" s="34"/>
      <c r="AR432" s="197" t="s">
        <v>243</v>
      </c>
      <c r="AT432" s="197" t="s">
        <v>150</v>
      </c>
      <c r="AU432" s="197" t="s">
        <v>87</v>
      </c>
      <c r="AY432" s="17" t="s">
        <v>149</v>
      </c>
      <c r="BE432" s="198">
        <f>IF(N432="základní",J432,0)</f>
        <v>0</v>
      </c>
      <c r="BF432" s="198">
        <f>IF(N432="snížená",J432,0)</f>
        <v>0</v>
      </c>
      <c r="BG432" s="198">
        <f>IF(N432="zákl. přenesená",J432,0)</f>
        <v>0</v>
      </c>
      <c r="BH432" s="198">
        <f>IF(N432="sníž. přenesená",J432,0)</f>
        <v>0</v>
      </c>
      <c r="BI432" s="198">
        <f>IF(N432="nulová",J432,0)</f>
        <v>0</v>
      </c>
      <c r="BJ432" s="17" t="s">
        <v>85</v>
      </c>
      <c r="BK432" s="198">
        <f>ROUND(I432*H432,2)</f>
        <v>0</v>
      </c>
      <c r="BL432" s="17" t="s">
        <v>243</v>
      </c>
      <c r="BM432" s="197" t="s">
        <v>2108</v>
      </c>
    </row>
    <row r="433" spans="1:65" s="2" customFormat="1" ht="21.75" customHeight="1">
      <c r="A433" s="34"/>
      <c r="B433" s="35"/>
      <c r="C433" s="185" t="s">
        <v>2109</v>
      </c>
      <c r="D433" s="185" t="s">
        <v>150</v>
      </c>
      <c r="E433" s="186" t="s">
        <v>2110</v>
      </c>
      <c r="F433" s="187" t="s">
        <v>2111</v>
      </c>
      <c r="G433" s="188" t="s">
        <v>225</v>
      </c>
      <c r="H433" s="189">
        <v>13</v>
      </c>
      <c r="I433" s="190"/>
      <c r="J433" s="191">
        <f>ROUND(I433*H433,2)</f>
        <v>0</v>
      </c>
      <c r="K433" s="192"/>
      <c r="L433" s="39"/>
      <c r="M433" s="193" t="s">
        <v>1</v>
      </c>
      <c r="N433" s="194" t="s">
        <v>42</v>
      </c>
      <c r="O433" s="71"/>
      <c r="P433" s="195">
        <f>O433*H433</f>
        <v>0</v>
      </c>
      <c r="Q433" s="195">
        <v>1.5E-3</v>
      </c>
      <c r="R433" s="195">
        <f>Q433*H433</f>
        <v>1.95E-2</v>
      </c>
      <c r="S433" s="195">
        <v>0</v>
      </c>
      <c r="T433" s="196">
        <f>S433*H433</f>
        <v>0</v>
      </c>
      <c r="U433" s="34"/>
      <c r="V433" s="34"/>
      <c r="W433" s="34"/>
      <c r="X433" s="34"/>
      <c r="Y433" s="34"/>
      <c r="Z433" s="34"/>
      <c r="AA433" s="34"/>
      <c r="AB433" s="34"/>
      <c r="AC433" s="34"/>
      <c r="AD433" s="34"/>
      <c r="AE433" s="34"/>
      <c r="AR433" s="197" t="s">
        <v>243</v>
      </c>
      <c r="AT433" s="197" t="s">
        <v>150</v>
      </c>
      <c r="AU433" s="197" t="s">
        <v>87</v>
      </c>
      <c r="AY433" s="17" t="s">
        <v>149</v>
      </c>
      <c r="BE433" s="198">
        <f>IF(N433="základní",J433,0)</f>
        <v>0</v>
      </c>
      <c r="BF433" s="198">
        <f>IF(N433="snížená",J433,0)</f>
        <v>0</v>
      </c>
      <c r="BG433" s="198">
        <f>IF(N433="zákl. přenesená",J433,0)</f>
        <v>0</v>
      </c>
      <c r="BH433" s="198">
        <f>IF(N433="sníž. přenesená",J433,0)</f>
        <v>0</v>
      </c>
      <c r="BI433" s="198">
        <f>IF(N433="nulová",J433,0)</f>
        <v>0</v>
      </c>
      <c r="BJ433" s="17" t="s">
        <v>85</v>
      </c>
      <c r="BK433" s="198">
        <f>ROUND(I433*H433,2)</f>
        <v>0</v>
      </c>
      <c r="BL433" s="17" t="s">
        <v>243</v>
      </c>
      <c r="BM433" s="197" t="s">
        <v>2112</v>
      </c>
    </row>
    <row r="434" spans="1:65" s="13" customFormat="1" ht="11.25">
      <c r="B434" s="206"/>
      <c r="C434" s="207"/>
      <c r="D434" s="199" t="s">
        <v>175</v>
      </c>
      <c r="E434" s="208" t="s">
        <v>1</v>
      </c>
      <c r="F434" s="209" t="s">
        <v>2113</v>
      </c>
      <c r="G434" s="207"/>
      <c r="H434" s="210">
        <v>13</v>
      </c>
      <c r="I434" s="211"/>
      <c r="J434" s="207"/>
      <c r="K434" s="207"/>
      <c r="L434" s="212"/>
      <c r="M434" s="213"/>
      <c r="N434" s="214"/>
      <c r="O434" s="214"/>
      <c r="P434" s="214"/>
      <c r="Q434" s="214"/>
      <c r="R434" s="214"/>
      <c r="S434" s="214"/>
      <c r="T434" s="215"/>
      <c r="AT434" s="216" t="s">
        <v>175</v>
      </c>
      <c r="AU434" s="216" t="s">
        <v>87</v>
      </c>
      <c r="AV434" s="13" t="s">
        <v>87</v>
      </c>
      <c r="AW434" s="13" t="s">
        <v>34</v>
      </c>
      <c r="AX434" s="13" t="s">
        <v>85</v>
      </c>
      <c r="AY434" s="216" t="s">
        <v>149</v>
      </c>
    </row>
    <row r="435" spans="1:65" s="2" customFormat="1" ht="16.5" customHeight="1">
      <c r="A435" s="34"/>
      <c r="B435" s="35"/>
      <c r="C435" s="185" t="s">
        <v>2114</v>
      </c>
      <c r="D435" s="185" t="s">
        <v>150</v>
      </c>
      <c r="E435" s="186" t="s">
        <v>2115</v>
      </c>
      <c r="F435" s="187" t="s">
        <v>2116</v>
      </c>
      <c r="G435" s="188" t="s">
        <v>184</v>
      </c>
      <c r="H435" s="189">
        <v>9</v>
      </c>
      <c r="I435" s="190"/>
      <c r="J435" s="191">
        <f>ROUND(I435*H435,2)</f>
        <v>0</v>
      </c>
      <c r="K435" s="192"/>
      <c r="L435" s="39"/>
      <c r="M435" s="193" t="s">
        <v>1</v>
      </c>
      <c r="N435" s="194" t="s">
        <v>42</v>
      </c>
      <c r="O435" s="71"/>
      <c r="P435" s="195">
        <f>O435*H435</f>
        <v>0</v>
      </c>
      <c r="Q435" s="195">
        <v>2.2000000000000001E-4</v>
      </c>
      <c r="R435" s="195">
        <f>Q435*H435</f>
        <v>1.98E-3</v>
      </c>
      <c r="S435" s="195">
        <v>0</v>
      </c>
      <c r="T435" s="196">
        <f>S435*H435</f>
        <v>0</v>
      </c>
      <c r="U435" s="34"/>
      <c r="V435" s="34"/>
      <c r="W435" s="34"/>
      <c r="X435" s="34"/>
      <c r="Y435" s="34"/>
      <c r="Z435" s="34"/>
      <c r="AA435" s="34"/>
      <c r="AB435" s="34"/>
      <c r="AC435" s="34"/>
      <c r="AD435" s="34"/>
      <c r="AE435" s="34"/>
      <c r="AR435" s="197" t="s">
        <v>243</v>
      </c>
      <c r="AT435" s="197" t="s">
        <v>150</v>
      </c>
      <c r="AU435" s="197" t="s">
        <v>87</v>
      </c>
      <c r="AY435" s="17" t="s">
        <v>149</v>
      </c>
      <c r="BE435" s="198">
        <f>IF(N435="základní",J435,0)</f>
        <v>0</v>
      </c>
      <c r="BF435" s="198">
        <f>IF(N435="snížená",J435,0)</f>
        <v>0</v>
      </c>
      <c r="BG435" s="198">
        <f>IF(N435="zákl. přenesená",J435,0)</f>
        <v>0</v>
      </c>
      <c r="BH435" s="198">
        <f>IF(N435="sníž. přenesená",J435,0)</f>
        <v>0</v>
      </c>
      <c r="BI435" s="198">
        <f>IF(N435="nulová",J435,0)</f>
        <v>0</v>
      </c>
      <c r="BJ435" s="17" t="s">
        <v>85</v>
      </c>
      <c r="BK435" s="198">
        <f>ROUND(I435*H435,2)</f>
        <v>0</v>
      </c>
      <c r="BL435" s="17" t="s">
        <v>243</v>
      </c>
      <c r="BM435" s="197" t="s">
        <v>2117</v>
      </c>
    </row>
    <row r="436" spans="1:65" s="2" customFormat="1" ht="16.5" customHeight="1">
      <c r="A436" s="34"/>
      <c r="B436" s="35"/>
      <c r="C436" s="185" t="s">
        <v>2118</v>
      </c>
      <c r="D436" s="185" t="s">
        <v>150</v>
      </c>
      <c r="E436" s="186" t="s">
        <v>2119</v>
      </c>
      <c r="F436" s="187" t="s">
        <v>2120</v>
      </c>
      <c r="G436" s="188" t="s">
        <v>184</v>
      </c>
      <c r="H436" s="189">
        <v>1</v>
      </c>
      <c r="I436" s="190"/>
      <c r="J436" s="191">
        <f>ROUND(I436*H436,2)</f>
        <v>0</v>
      </c>
      <c r="K436" s="192"/>
      <c r="L436" s="39"/>
      <c r="M436" s="193" t="s">
        <v>1</v>
      </c>
      <c r="N436" s="194" t="s">
        <v>42</v>
      </c>
      <c r="O436" s="71"/>
      <c r="P436" s="195">
        <f>O436*H436</f>
        <v>0</v>
      </c>
      <c r="Q436" s="195">
        <v>1.8000000000000001E-4</v>
      </c>
      <c r="R436" s="195">
        <f>Q436*H436</f>
        <v>1.8000000000000001E-4</v>
      </c>
      <c r="S436" s="195">
        <v>0</v>
      </c>
      <c r="T436" s="196">
        <f>S436*H436</f>
        <v>0</v>
      </c>
      <c r="U436" s="34"/>
      <c r="V436" s="34"/>
      <c r="W436" s="34"/>
      <c r="X436" s="34"/>
      <c r="Y436" s="34"/>
      <c r="Z436" s="34"/>
      <c r="AA436" s="34"/>
      <c r="AB436" s="34"/>
      <c r="AC436" s="34"/>
      <c r="AD436" s="34"/>
      <c r="AE436" s="34"/>
      <c r="AR436" s="197" t="s">
        <v>243</v>
      </c>
      <c r="AT436" s="197" t="s">
        <v>150</v>
      </c>
      <c r="AU436" s="197" t="s">
        <v>87</v>
      </c>
      <c r="AY436" s="17" t="s">
        <v>149</v>
      </c>
      <c r="BE436" s="198">
        <f>IF(N436="základní",J436,0)</f>
        <v>0</v>
      </c>
      <c r="BF436" s="198">
        <f>IF(N436="snížená",J436,0)</f>
        <v>0</v>
      </c>
      <c r="BG436" s="198">
        <f>IF(N436="zákl. přenesená",J436,0)</f>
        <v>0</v>
      </c>
      <c r="BH436" s="198">
        <f>IF(N436="sníž. přenesená",J436,0)</f>
        <v>0</v>
      </c>
      <c r="BI436" s="198">
        <f>IF(N436="nulová",J436,0)</f>
        <v>0</v>
      </c>
      <c r="BJ436" s="17" t="s">
        <v>85</v>
      </c>
      <c r="BK436" s="198">
        <f>ROUND(I436*H436,2)</f>
        <v>0</v>
      </c>
      <c r="BL436" s="17" t="s">
        <v>243</v>
      </c>
      <c r="BM436" s="197" t="s">
        <v>2121</v>
      </c>
    </row>
    <row r="437" spans="1:65" s="2" customFormat="1" ht="16.5" customHeight="1">
      <c r="A437" s="34"/>
      <c r="B437" s="35"/>
      <c r="C437" s="185" t="s">
        <v>2122</v>
      </c>
      <c r="D437" s="185" t="s">
        <v>150</v>
      </c>
      <c r="E437" s="186" t="s">
        <v>2123</v>
      </c>
      <c r="F437" s="187" t="s">
        <v>2124</v>
      </c>
      <c r="G437" s="188" t="s">
        <v>202</v>
      </c>
      <c r="H437" s="189">
        <v>18.100000000000001</v>
      </c>
      <c r="I437" s="190"/>
      <c r="J437" s="191">
        <f>ROUND(I437*H437,2)</f>
        <v>0</v>
      </c>
      <c r="K437" s="192"/>
      <c r="L437" s="39"/>
      <c r="M437" s="193" t="s">
        <v>1</v>
      </c>
      <c r="N437" s="194" t="s">
        <v>42</v>
      </c>
      <c r="O437" s="71"/>
      <c r="P437" s="195">
        <f>O437*H437</f>
        <v>0</v>
      </c>
      <c r="Q437" s="195">
        <v>4.0000000000000002E-4</v>
      </c>
      <c r="R437" s="195">
        <f>Q437*H437</f>
        <v>7.2400000000000008E-3</v>
      </c>
      <c r="S437" s="195">
        <v>0</v>
      </c>
      <c r="T437" s="196">
        <f>S437*H437</f>
        <v>0</v>
      </c>
      <c r="U437" s="34"/>
      <c r="V437" s="34"/>
      <c r="W437" s="34"/>
      <c r="X437" s="34"/>
      <c r="Y437" s="34"/>
      <c r="Z437" s="34"/>
      <c r="AA437" s="34"/>
      <c r="AB437" s="34"/>
      <c r="AC437" s="34"/>
      <c r="AD437" s="34"/>
      <c r="AE437" s="34"/>
      <c r="AR437" s="197" t="s">
        <v>243</v>
      </c>
      <c r="AT437" s="197" t="s">
        <v>150</v>
      </c>
      <c r="AU437" s="197" t="s">
        <v>87</v>
      </c>
      <c r="AY437" s="17" t="s">
        <v>149</v>
      </c>
      <c r="BE437" s="198">
        <f>IF(N437="základní",J437,0)</f>
        <v>0</v>
      </c>
      <c r="BF437" s="198">
        <f>IF(N437="snížená",J437,0)</f>
        <v>0</v>
      </c>
      <c r="BG437" s="198">
        <f>IF(N437="zákl. přenesená",J437,0)</f>
        <v>0</v>
      </c>
      <c r="BH437" s="198">
        <f>IF(N437="sníž. přenesená",J437,0)</f>
        <v>0</v>
      </c>
      <c r="BI437" s="198">
        <f>IF(N437="nulová",J437,0)</f>
        <v>0</v>
      </c>
      <c r="BJ437" s="17" t="s">
        <v>85</v>
      </c>
      <c r="BK437" s="198">
        <f>ROUND(I437*H437,2)</f>
        <v>0</v>
      </c>
      <c r="BL437" s="17" t="s">
        <v>243</v>
      </c>
      <c r="BM437" s="197" t="s">
        <v>2125</v>
      </c>
    </row>
    <row r="438" spans="1:65" s="13" customFormat="1" ht="11.25">
      <c r="B438" s="206"/>
      <c r="C438" s="207"/>
      <c r="D438" s="199" t="s">
        <v>175</v>
      </c>
      <c r="E438" s="208" t="s">
        <v>1</v>
      </c>
      <c r="F438" s="209" t="s">
        <v>2126</v>
      </c>
      <c r="G438" s="207"/>
      <c r="H438" s="210">
        <v>18.100000000000001</v>
      </c>
      <c r="I438" s="211"/>
      <c r="J438" s="207"/>
      <c r="K438" s="207"/>
      <c r="L438" s="212"/>
      <c r="M438" s="213"/>
      <c r="N438" s="214"/>
      <c r="O438" s="214"/>
      <c r="P438" s="214"/>
      <c r="Q438" s="214"/>
      <c r="R438" s="214"/>
      <c r="S438" s="214"/>
      <c r="T438" s="215"/>
      <c r="AT438" s="216" t="s">
        <v>175</v>
      </c>
      <c r="AU438" s="216" t="s">
        <v>87</v>
      </c>
      <c r="AV438" s="13" t="s">
        <v>87</v>
      </c>
      <c r="AW438" s="13" t="s">
        <v>34</v>
      </c>
      <c r="AX438" s="13" t="s">
        <v>85</v>
      </c>
      <c r="AY438" s="216" t="s">
        <v>149</v>
      </c>
    </row>
    <row r="439" spans="1:65" s="2" customFormat="1" ht="21.75" customHeight="1">
      <c r="A439" s="34"/>
      <c r="B439" s="35"/>
      <c r="C439" s="185" t="s">
        <v>2127</v>
      </c>
      <c r="D439" s="185" t="s">
        <v>150</v>
      </c>
      <c r="E439" s="186" t="s">
        <v>1604</v>
      </c>
      <c r="F439" s="187" t="s">
        <v>1605</v>
      </c>
      <c r="G439" s="188" t="s">
        <v>378</v>
      </c>
      <c r="H439" s="239"/>
      <c r="I439" s="190"/>
      <c r="J439" s="191">
        <f>ROUND(I439*H439,2)</f>
        <v>0</v>
      </c>
      <c r="K439" s="192"/>
      <c r="L439" s="39"/>
      <c r="M439" s="193" t="s">
        <v>1</v>
      </c>
      <c r="N439" s="194" t="s">
        <v>42</v>
      </c>
      <c r="O439" s="71"/>
      <c r="P439" s="195">
        <f>O439*H439</f>
        <v>0</v>
      </c>
      <c r="Q439" s="195">
        <v>0</v>
      </c>
      <c r="R439" s="195">
        <f>Q439*H439</f>
        <v>0</v>
      </c>
      <c r="S439" s="195">
        <v>0</v>
      </c>
      <c r="T439" s="196">
        <f>S439*H439</f>
        <v>0</v>
      </c>
      <c r="U439" s="34"/>
      <c r="V439" s="34"/>
      <c r="W439" s="34"/>
      <c r="X439" s="34"/>
      <c r="Y439" s="34"/>
      <c r="Z439" s="34"/>
      <c r="AA439" s="34"/>
      <c r="AB439" s="34"/>
      <c r="AC439" s="34"/>
      <c r="AD439" s="34"/>
      <c r="AE439" s="34"/>
      <c r="AR439" s="197" t="s">
        <v>243</v>
      </c>
      <c r="AT439" s="197" t="s">
        <v>150</v>
      </c>
      <c r="AU439" s="197" t="s">
        <v>87</v>
      </c>
      <c r="AY439" s="17" t="s">
        <v>149</v>
      </c>
      <c r="BE439" s="198">
        <f>IF(N439="základní",J439,0)</f>
        <v>0</v>
      </c>
      <c r="BF439" s="198">
        <f>IF(N439="snížená",J439,0)</f>
        <v>0</v>
      </c>
      <c r="BG439" s="198">
        <f>IF(N439="zákl. přenesená",J439,0)</f>
        <v>0</v>
      </c>
      <c r="BH439" s="198">
        <f>IF(N439="sníž. přenesená",J439,0)</f>
        <v>0</v>
      </c>
      <c r="BI439" s="198">
        <f>IF(N439="nulová",J439,0)</f>
        <v>0</v>
      </c>
      <c r="BJ439" s="17" t="s">
        <v>85</v>
      </c>
      <c r="BK439" s="198">
        <f>ROUND(I439*H439,2)</f>
        <v>0</v>
      </c>
      <c r="BL439" s="17" t="s">
        <v>243</v>
      </c>
      <c r="BM439" s="197" t="s">
        <v>2128</v>
      </c>
    </row>
    <row r="440" spans="1:65" s="12" customFormat="1" ht="22.9" customHeight="1">
      <c r="B440" s="171"/>
      <c r="C440" s="172"/>
      <c r="D440" s="173" t="s">
        <v>76</v>
      </c>
      <c r="E440" s="204" t="s">
        <v>2129</v>
      </c>
      <c r="F440" s="204" t="s">
        <v>2130</v>
      </c>
      <c r="G440" s="172"/>
      <c r="H440" s="172"/>
      <c r="I440" s="175"/>
      <c r="J440" s="205">
        <f>BK440</f>
        <v>0</v>
      </c>
      <c r="K440" s="172"/>
      <c r="L440" s="177"/>
      <c r="M440" s="178"/>
      <c r="N440" s="179"/>
      <c r="O440" s="179"/>
      <c r="P440" s="180">
        <f>SUM(P441:P451)</f>
        <v>0</v>
      </c>
      <c r="Q440" s="179"/>
      <c r="R440" s="180">
        <f>SUM(R441:R451)</f>
        <v>0</v>
      </c>
      <c r="S440" s="179"/>
      <c r="T440" s="181">
        <f>SUM(T441:T451)</f>
        <v>2.1758999999999999</v>
      </c>
      <c r="AR440" s="182" t="s">
        <v>87</v>
      </c>
      <c r="AT440" s="183" t="s">
        <v>76</v>
      </c>
      <c r="AU440" s="183" t="s">
        <v>85</v>
      </c>
      <c r="AY440" s="182" t="s">
        <v>149</v>
      </c>
      <c r="BK440" s="184">
        <f>SUM(BK441:BK451)</f>
        <v>0</v>
      </c>
    </row>
    <row r="441" spans="1:65" s="2" customFormat="1" ht="21.75" customHeight="1">
      <c r="A441" s="34"/>
      <c r="B441" s="35"/>
      <c r="C441" s="185" t="s">
        <v>2131</v>
      </c>
      <c r="D441" s="185" t="s">
        <v>150</v>
      </c>
      <c r="E441" s="186" t="s">
        <v>2132</v>
      </c>
      <c r="F441" s="187" t="s">
        <v>2133</v>
      </c>
      <c r="G441" s="188" t="s">
        <v>225</v>
      </c>
      <c r="H441" s="189">
        <v>145.06</v>
      </c>
      <c r="I441" s="190"/>
      <c r="J441" s="191">
        <f>ROUND(I441*H441,2)</f>
        <v>0</v>
      </c>
      <c r="K441" s="192"/>
      <c r="L441" s="39"/>
      <c r="M441" s="193" t="s">
        <v>1</v>
      </c>
      <c r="N441" s="194" t="s">
        <v>42</v>
      </c>
      <c r="O441" s="71"/>
      <c r="P441" s="195">
        <f>O441*H441</f>
        <v>0</v>
      </c>
      <c r="Q441" s="195">
        <v>0</v>
      </c>
      <c r="R441" s="195">
        <f>Q441*H441</f>
        <v>0</v>
      </c>
      <c r="S441" s="195">
        <v>1.4999999999999999E-2</v>
      </c>
      <c r="T441" s="196">
        <f>S441*H441</f>
        <v>2.1758999999999999</v>
      </c>
      <c r="U441" s="34"/>
      <c r="V441" s="34"/>
      <c r="W441" s="34"/>
      <c r="X441" s="34"/>
      <c r="Y441" s="34"/>
      <c r="Z441" s="34"/>
      <c r="AA441" s="34"/>
      <c r="AB441" s="34"/>
      <c r="AC441" s="34"/>
      <c r="AD441" s="34"/>
      <c r="AE441" s="34"/>
      <c r="AR441" s="197" t="s">
        <v>243</v>
      </c>
      <c r="AT441" s="197" t="s">
        <v>150</v>
      </c>
      <c r="AU441" s="197" t="s">
        <v>87</v>
      </c>
      <c r="AY441" s="17" t="s">
        <v>149</v>
      </c>
      <c r="BE441" s="198">
        <f>IF(N441="základní",J441,0)</f>
        <v>0</v>
      </c>
      <c r="BF441" s="198">
        <f>IF(N441="snížená",J441,0)</f>
        <v>0</v>
      </c>
      <c r="BG441" s="198">
        <f>IF(N441="zákl. přenesená",J441,0)</f>
        <v>0</v>
      </c>
      <c r="BH441" s="198">
        <f>IF(N441="sníž. přenesená",J441,0)</f>
        <v>0</v>
      </c>
      <c r="BI441" s="198">
        <f>IF(N441="nulová",J441,0)</f>
        <v>0</v>
      </c>
      <c r="BJ441" s="17" t="s">
        <v>85</v>
      </c>
      <c r="BK441" s="198">
        <f>ROUND(I441*H441,2)</f>
        <v>0</v>
      </c>
      <c r="BL441" s="17" t="s">
        <v>243</v>
      </c>
      <c r="BM441" s="197" t="s">
        <v>2134</v>
      </c>
    </row>
    <row r="442" spans="1:65" s="13" customFormat="1" ht="11.25">
      <c r="B442" s="206"/>
      <c r="C442" s="207"/>
      <c r="D442" s="199" t="s">
        <v>175</v>
      </c>
      <c r="E442" s="208" t="s">
        <v>1</v>
      </c>
      <c r="F442" s="209" t="s">
        <v>1801</v>
      </c>
      <c r="G442" s="207"/>
      <c r="H442" s="210">
        <v>15.17</v>
      </c>
      <c r="I442" s="211"/>
      <c r="J442" s="207"/>
      <c r="K442" s="207"/>
      <c r="L442" s="212"/>
      <c r="M442" s="213"/>
      <c r="N442" s="214"/>
      <c r="O442" s="214"/>
      <c r="P442" s="214"/>
      <c r="Q442" s="214"/>
      <c r="R442" s="214"/>
      <c r="S442" s="214"/>
      <c r="T442" s="215"/>
      <c r="AT442" s="216" t="s">
        <v>175</v>
      </c>
      <c r="AU442" s="216" t="s">
        <v>87</v>
      </c>
      <c r="AV442" s="13" t="s">
        <v>87</v>
      </c>
      <c r="AW442" s="13" t="s">
        <v>34</v>
      </c>
      <c r="AX442" s="13" t="s">
        <v>77</v>
      </c>
      <c r="AY442" s="216" t="s">
        <v>149</v>
      </c>
    </row>
    <row r="443" spans="1:65" s="13" customFormat="1" ht="11.25">
      <c r="B443" s="206"/>
      <c r="C443" s="207"/>
      <c r="D443" s="199" t="s">
        <v>175</v>
      </c>
      <c r="E443" s="208" t="s">
        <v>1</v>
      </c>
      <c r="F443" s="209" t="s">
        <v>1802</v>
      </c>
      <c r="G443" s="207"/>
      <c r="H443" s="210">
        <v>20.09</v>
      </c>
      <c r="I443" s="211"/>
      <c r="J443" s="207"/>
      <c r="K443" s="207"/>
      <c r="L443" s="212"/>
      <c r="M443" s="213"/>
      <c r="N443" s="214"/>
      <c r="O443" s="214"/>
      <c r="P443" s="214"/>
      <c r="Q443" s="214"/>
      <c r="R443" s="214"/>
      <c r="S443" s="214"/>
      <c r="T443" s="215"/>
      <c r="AT443" s="216" t="s">
        <v>175</v>
      </c>
      <c r="AU443" s="216" t="s">
        <v>87</v>
      </c>
      <c r="AV443" s="13" t="s">
        <v>87</v>
      </c>
      <c r="AW443" s="13" t="s">
        <v>34</v>
      </c>
      <c r="AX443" s="13" t="s">
        <v>77</v>
      </c>
      <c r="AY443" s="216" t="s">
        <v>149</v>
      </c>
    </row>
    <row r="444" spans="1:65" s="13" customFormat="1" ht="11.25">
      <c r="B444" s="206"/>
      <c r="C444" s="207"/>
      <c r="D444" s="199" t="s">
        <v>175</v>
      </c>
      <c r="E444" s="208" t="s">
        <v>1</v>
      </c>
      <c r="F444" s="209" t="s">
        <v>1803</v>
      </c>
      <c r="G444" s="207"/>
      <c r="H444" s="210">
        <v>30.68</v>
      </c>
      <c r="I444" s="211"/>
      <c r="J444" s="207"/>
      <c r="K444" s="207"/>
      <c r="L444" s="212"/>
      <c r="M444" s="213"/>
      <c r="N444" s="214"/>
      <c r="O444" s="214"/>
      <c r="P444" s="214"/>
      <c r="Q444" s="214"/>
      <c r="R444" s="214"/>
      <c r="S444" s="214"/>
      <c r="T444" s="215"/>
      <c r="AT444" s="216" t="s">
        <v>175</v>
      </c>
      <c r="AU444" s="216" t="s">
        <v>87</v>
      </c>
      <c r="AV444" s="13" t="s">
        <v>87</v>
      </c>
      <c r="AW444" s="13" t="s">
        <v>34</v>
      </c>
      <c r="AX444" s="13" t="s">
        <v>77</v>
      </c>
      <c r="AY444" s="216" t="s">
        <v>149</v>
      </c>
    </row>
    <row r="445" spans="1:65" s="13" customFormat="1" ht="11.25">
      <c r="B445" s="206"/>
      <c r="C445" s="207"/>
      <c r="D445" s="199" t="s">
        <v>175</v>
      </c>
      <c r="E445" s="208" t="s">
        <v>1</v>
      </c>
      <c r="F445" s="209" t="s">
        <v>1804</v>
      </c>
      <c r="G445" s="207"/>
      <c r="H445" s="210">
        <v>9.8000000000000007</v>
      </c>
      <c r="I445" s="211"/>
      <c r="J445" s="207"/>
      <c r="K445" s="207"/>
      <c r="L445" s="212"/>
      <c r="M445" s="213"/>
      <c r="N445" s="214"/>
      <c r="O445" s="214"/>
      <c r="P445" s="214"/>
      <c r="Q445" s="214"/>
      <c r="R445" s="214"/>
      <c r="S445" s="214"/>
      <c r="T445" s="215"/>
      <c r="AT445" s="216" t="s">
        <v>175</v>
      </c>
      <c r="AU445" s="216" t="s">
        <v>87</v>
      </c>
      <c r="AV445" s="13" t="s">
        <v>87</v>
      </c>
      <c r="AW445" s="13" t="s">
        <v>34</v>
      </c>
      <c r="AX445" s="13" t="s">
        <v>77</v>
      </c>
      <c r="AY445" s="216" t="s">
        <v>149</v>
      </c>
    </row>
    <row r="446" spans="1:65" s="13" customFormat="1" ht="11.25">
      <c r="B446" s="206"/>
      <c r="C446" s="207"/>
      <c r="D446" s="199" t="s">
        <v>175</v>
      </c>
      <c r="E446" s="208" t="s">
        <v>1</v>
      </c>
      <c r="F446" s="209" t="s">
        <v>1805</v>
      </c>
      <c r="G446" s="207"/>
      <c r="H446" s="210">
        <v>6.5</v>
      </c>
      <c r="I446" s="211"/>
      <c r="J446" s="207"/>
      <c r="K446" s="207"/>
      <c r="L446" s="212"/>
      <c r="M446" s="213"/>
      <c r="N446" s="214"/>
      <c r="O446" s="214"/>
      <c r="P446" s="214"/>
      <c r="Q446" s="214"/>
      <c r="R446" s="214"/>
      <c r="S446" s="214"/>
      <c r="T446" s="215"/>
      <c r="AT446" s="216" t="s">
        <v>175</v>
      </c>
      <c r="AU446" s="216" t="s">
        <v>87</v>
      </c>
      <c r="AV446" s="13" t="s">
        <v>87</v>
      </c>
      <c r="AW446" s="13" t="s">
        <v>34</v>
      </c>
      <c r="AX446" s="13" t="s">
        <v>77</v>
      </c>
      <c r="AY446" s="216" t="s">
        <v>149</v>
      </c>
    </row>
    <row r="447" spans="1:65" s="13" customFormat="1" ht="11.25">
      <c r="B447" s="206"/>
      <c r="C447" s="207"/>
      <c r="D447" s="199" t="s">
        <v>175</v>
      </c>
      <c r="E447" s="208" t="s">
        <v>1</v>
      </c>
      <c r="F447" s="209" t="s">
        <v>1806</v>
      </c>
      <c r="G447" s="207"/>
      <c r="H447" s="210">
        <v>8.32</v>
      </c>
      <c r="I447" s="211"/>
      <c r="J447" s="207"/>
      <c r="K447" s="207"/>
      <c r="L447" s="212"/>
      <c r="M447" s="213"/>
      <c r="N447" s="214"/>
      <c r="O447" s="214"/>
      <c r="P447" s="214"/>
      <c r="Q447" s="214"/>
      <c r="R447" s="214"/>
      <c r="S447" s="214"/>
      <c r="T447" s="215"/>
      <c r="AT447" s="216" t="s">
        <v>175</v>
      </c>
      <c r="AU447" s="216" t="s">
        <v>87</v>
      </c>
      <c r="AV447" s="13" t="s">
        <v>87</v>
      </c>
      <c r="AW447" s="13" t="s">
        <v>34</v>
      </c>
      <c r="AX447" s="13" t="s">
        <v>77</v>
      </c>
      <c r="AY447" s="216" t="s">
        <v>149</v>
      </c>
    </row>
    <row r="448" spans="1:65" s="13" customFormat="1" ht="11.25">
      <c r="B448" s="206"/>
      <c r="C448" s="207"/>
      <c r="D448" s="199" t="s">
        <v>175</v>
      </c>
      <c r="E448" s="208" t="s">
        <v>1</v>
      </c>
      <c r="F448" s="209" t="s">
        <v>1808</v>
      </c>
      <c r="G448" s="207"/>
      <c r="H448" s="210">
        <v>37.700000000000003</v>
      </c>
      <c r="I448" s="211"/>
      <c r="J448" s="207"/>
      <c r="K448" s="207"/>
      <c r="L448" s="212"/>
      <c r="M448" s="213"/>
      <c r="N448" s="214"/>
      <c r="O448" s="214"/>
      <c r="P448" s="214"/>
      <c r="Q448" s="214"/>
      <c r="R448" s="214"/>
      <c r="S448" s="214"/>
      <c r="T448" s="215"/>
      <c r="AT448" s="216" t="s">
        <v>175</v>
      </c>
      <c r="AU448" s="216" t="s">
        <v>87</v>
      </c>
      <c r="AV448" s="13" t="s">
        <v>87</v>
      </c>
      <c r="AW448" s="13" t="s">
        <v>34</v>
      </c>
      <c r="AX448" s="13" t="s">
        <v>77</v>
      </c>
      <c r="AY448" s="216" t="s">
        <v>149</v>
      </c>
    </row>
    <row r="449" spans="1:65" s="13" customFormat="1" ht="11.25">
      <c r="B449" s="206"/>
      <c r="C449" s="207"/>
      <c r="D449" s="199" t="s">
        <v>175</v>
      </c>
      <c r="E449" s="208" t="s">
        <v>1</v>
      </c>
      <c r="F449" s="209" t="s">
        <v>1809</v>
      </c>
      <c r="G449" s="207"/>
      <c r="H449" s="210">
        <v>16.8</v>
      </c>
      <c r="I449" s="211"/>
      <c r="J449" s="207"/>
      <c r="K449" s="207"/>
      <c r="L449" s="212"/>
      <c r="M449" s="213"/>
      <c r="N449" s="214"/>
      <c r="O449" s="214"/>
      <c r="P449" s="214"/>
      <c r="Q449" s="214"/>
      <c r="R449" s="214"/>
      <c r="S449" s="214"/>
      <c r="T449" s="215"/>
      <c r="AT449" s="216" t="s">
        <v>175</v>
      </c>
      <c r="AU449" s="216" t="s">
        <v>87</v>
      </c>
      <c r="AV449" s="13" t="s">
        <v>87</v>
      </c>
      <c r="AW449" s="13" t="s">
        <v>34</v>
      </c>
      <c r="AX449" s="13" t="s">
        <v>77</v>
      </c>
      <c r="AY449" s="216" t="s">
        <v>149</v>
      </c>
    </row>
    <row r="450" spans="1:65" s="14" customFormat="1" ht="11.25">
      <c r="B450" s="217"/>
      <c r="C450" s="218"/>
      <c r="D450" s="199" t="s">
        <v>175</v>
      </c>
      <c r="E450" s="219" t="s">
        <v>1</v>
      </c>
      <c r="F450" s="220" t="s">
        <v>221</v>
      </c>
      <c r="G450" s="218"/>
      <c r="H450" s="221">
        <v>145.06</v>
      </c>
      <c r="I450" s="222"/>
      <c r="J450" s="218"/>
      <c r="K450" s="218"/>
      <c r="L450" s="223"/>
      <c r="M450" s="224"/>
      <c r="N450" s="225"/>
      <c r="O450" s="225"/>
      <c r="P450" s="225"/>
      <c r="Q450" s="225"/>
      <c r="R450" s="225"/>
      <c r="S450" s="225"/>
      <c r="T450" s="226"/>
      <c r="AT450" s="227" t="s">
        <v>175</v>
      </c>
      <c r="AU450" s="227" t="s">
        <v>87</v>
      </c>
      <c r="AV450" s="14" t="s">
        <v>148</v>
      </c>
      <c r="AW450" s="14" t="s">
        <v>34</v>
      </c>
      <c r="AX450" s="14" t="s">
        <v>85</v>
      </c>
      <c r="AY450" s="227" t="s">
        <v>149</v>
      </c>
    </row>
    <row r="451" spans="1:65" s="2" customFormat="1" ht="21.75" customHeight="1">
      <c r="A451" s="34"/>
      <c r="B451" s="35"/>
      <c r="C451" s="185" t="s">
        <v>2135</v>
      </c>
      <c r="D451" s="185" t="s">
        <v>150</v>
      </c>
      <c r="E451" s="186" t="s">
        <v>2136</v>
      </c>
      <c r="F451" s="187" t="s">
        <v>2137</v>
      </c>
      <c r="G451" s="188" t="s">
        <v>378</v>
      </c>
      <c r="H451" s="239"/>
      <c r="I451" s="190"/>
      <c r="J451" s="191">
        <f>ROUND(I451*H451,2)</f>
        <v>0</v>
      </c>
      <c r="K451" s="192"/>
      <c r="L451" s="39"/>
      <c r="M451" s="193" t="s">
        <v>1</v>
      </c>
      <c r="N451" s="194" t="s">
        <v>42</v>
      </c>
      <c r="O451" s="71"/>
      <c r="P451" s="195">
        <f>O451*H451</f>
        <v>0</v>
      </c>
      <c r="Q451" s="195">
        <v>0</v>
      </c>
      <c r="R451" s="195">
        <f>Q451*H451</f>
        <v>0</v>
      </c>
      <c r="S451" s="195">
        <v>0</v>
      </c>
      <c r="T451" s="196">
        <f>S451*H451</f>
        <v>0</v>
      </c>
      <c r="U451" s="34"/>
      <c r="V451" s="34"/>
      <c r="W451" s="34"/>
      <c r="X451" s="34"/>
      <c r="Y451" s="34"/>
      <c r="Z451" s="34"/>
      <c r="AA451" s="34"/>
      <c r="AB451" s="34"/>
      <c r="AC451" s="34"/>
      <c r="AD451" s="34"/>
      <c r="AE451" s="34"/>
      <c r="AR451" s="197" t="s">
        <v>243</v>
      </c>
      <c r="AT451" s="197" t="s">
        <v>150</v>
      </c>
      <c r="AU451" s="197" t="s">
        <v>87</v>
      </c>
      <c r="AY451" s="17" t="s">
        <v>149</v>
      </c>
      <c r="BE451" s="198">
        <f>IF(N451="základní",J451,0)</f>
        <v>0</v>
      </c>
      <c r="BF451" s="198">
        <f>IF(N451="snížená",J451,0)</f>
        <v>0</v>
      </c>
      <c r="BG451" s="198">
        <f>IF(N451="zákl. přenesená",J451,0)</f>
        <v>0</v>
      </c>
      <c r="BH451" s="198">
        <f>IF(N451="sníž. přenesená",J451,0)</f>
        <v>0</v>
      </c>
      <c r="BI451" s="198">
        <f>IF(N451="nulová",J451,0)</f>
        <v>0</v>
      </c>
      <c r="BJ451" s="17" t="s">
        <v>85</v>
      </c>
      <c r="BK451" s="198">
        <f>ROUND(I451*H451,2)</f>
        <v>0</v>
      </c>
      <c r="BL451" s="17" t="s">
        <v>243</v>
      </c>
      <c r="BM451" s="197" t="s">
        <v>2138</v>
      </c>
    </row>
    <row r="452" spans="1:65" s="12" customFormat="1" ht="22.9" customHeight="1">
      <c r="B452" s="171"/>
      <c r="C452" s="172"/>
      <c r="D452" s="173" t="s">
        <v>76</v>
      </c>
      <c r="E452" s="204" t="s">
        <v>1607</v>
      </c>
      <c r="F452" s="204" t="s">
        <v>1608</v>
      </c>
      <c r="G452" s="172"/>
      <c r="H452" s="172"/>
      <c r="I452" s="175"/>
      <c r="J452" s="205">
        <f>BK452</f>
        <v>0</v>
      </c>
      <c r="K452" s="172"/>
      <c r="L452" s="177"/>
      <c r="M452" s="178"/>
      <c r="N452" s="179"/>
      <c r="O452" s="179"/>
      <c r="P452" s="180">
        <f>SUM(P453:P498)</f>
        <v>0</v>
      </c>
      <c r="Q452" s="179"/>
      <c r="R452" s="180">
        <f>SUM(R453:R498)</f>
        <v>0.84421735000000009</v>
      </c>
      <c r="S452" s="179"/>
      <c r="T452" s="181">
        <f>SUM(T453:T498)</f>
        <v>0.26840000000000003</v>
      </c>
      <c r="AR452" s="182" t="s">
        <v>87</v>
      </c>
      <c r="AT452" s="183" t="s">
        <v>76</v>
      </c>
      <c r="AU452" s="183" t="s">
        <v>85</v>
      </c>
      <c r="AY452" s="182" t="s">
        <v>149</v>
      </c>
      <c r="BK452" s="184">
        <f>SUM(BK453:BK498)</f>
        <v>0</v>
      </c>
    </row>
    <row r="453" spans="1:65" s="2" customFormat="1" ht="21.75" customHeight="1">
      <c r="A453" s="34"/>
      <c r="B453" s="35"/>
      <c r="C453" s="185" t="s">
        <v>2139</v>
      </c>
      <c r="D453" s="185" t="s">
        <v>150</v>
      </c>
      <c r="E453" s="186" t="s">
        <v>1609</v>
      </c>
      <c r="F453" s="187" t="s">
        <v>1610</v>
      </c>
      <c r="G453" s="188" t="s">
        <v>225</v>
      </c>
      <c r="H453" s="189">
        <v>107.36</v>
      </c>
      <c r="I453" s="190"/>
      <c r="J453" s="191">
        <f>ROUND(I453*H453,2)</f>
        <v>0</v>
      </c>
      <c r="K453" s="192"/>
      <c r="L453" s="39"/>
      <c r="M453" s="193" t="s">
        <v>1</v>
      </c>
      <c r="N453" s="194" t="s">
        <v>42</v>
      </c>
      <c r="O453" s="71"/>
      <c r="P453" s="195">
        <f>O453*H453</f>
        <v>0</v>
      </c>
      <c r="Q453" s="195">
        <v>0</v>
      </c>
      <c r="R453" s="195">
        <f>Q453*H453</f>
        <v>0</v>
      </c>
      <c r="S453" s="195">
        <v>2.5000000000000001E-3</v>
      </c>
      <c r="T453" s="196">
        <f>S453*H453</f>
        <v>0.26840000000000003</v>
      </c>
      <c r="U453" s="34"/>
      <c r="V453" s="34"/>
      <c r="W453" s="34"/>
      <c r="X453" s="34"/>
      <c r="Y453" s="34"/>
      <c r="Z453" s="34"/>
      <c r="AA453" s="34"/>
      <c r="AB453" s="34"/>
      <c r="AC453" s="34"/>
      <c r="AD453" s="34"/>
      <c r="AE453" s="34"/>
      <c r="AR453" s="197" t="s">
        <v>243</v>
      </c>
      <c r="AT453" s="197" t="s">
        <v>150</v>
      </c>
      <c r="AU453" s="197" t="s">
        <v>87</v>
      </c>
      <c r="AY453" s="17" t="s">
        <v>149</v>
      </c>
      <c r="BE453" s="198">
        <f>IF(N453="základní",J453,0)</f>
        <v>0</v>
      </c>
      <c r="BF453" s="198">
        <f>IF(N453="snížená",J453,0)</f>
        <v>0</v>
      </c>
      <c r="BG453" s="198">
        <f>IF(N453="zákl. přenesená",J453,0)</f>
        <v>0</v>
      </c>
      <c r="BH453" s="198">
        <f>IF(N453="sníž. přenesená",J453,0)</f>
        <v>0</v>
      </c>
      <c r="BI453" s="198">
        <f>IF(N453="nulová",J453,0)</f>
        <v>0</v>
      </c>
      <c r="BJ453" s="17" t="s">
        <v>85</v>
      </c>
      <c r="BK453" s="198">
        <f>ROUND(I453*H453,2)</f>
        <v>0</v>
      </c>
      <c r="BL453" s="17" t="s">
        <v>243</v>
      </c>
      <c r="BM453" s="197" t="s">
        <v>2140</v>
      </c>
    </row>
    <row r="454" spans="1:65" s="13" customFormat="1" ht="11.25">
      <c r="B454" s="206"/>
      <c r="C454" s="207"/>
      <c r="D454" s="199" t="s">
        <v>175</v>
      </c>
      <c r="E454" s="208" t="s">
        <v>1</v>
      </c>
      <c r="F454" s="209" t="s">
        <v>1801</v>
      </c>
      <c r="G454" s="207"/>
      <c r="H454" s="210">
        <v>15.17</v>
      </c>
      <c r="I454" s="211"/>
      <c r="J454" s="207"/>
      <c r="K454" s="207"/>
      <c r="L454" s="212"/>
      <c r="M454" s="213"/>
      <c r="N454" s="214"/>
      <c r="O454" s="214"/>
      <c r="P454" s="214"/>
      <c r="Q454" s="214"/>
      <c r="R454" s="214"/>
      <c r="S454" s="214"/>
      <c r="T454" s="215"/>
      <c r="AT454" s="216" t="s">
        <v>175</v>
      </c>
      <c r="AU454" s="216" t="s">
        <v>87</v>
      </c>
      <c r="AV454" s="13" t="s">
        <v>87</v>
      </c>
      <c r="AW454" s="13" t="s">
        <v>34</v>
      </c>
      <c r="AX454" s="13" t="s">
        <v>77</v>
      </c>
      <c r="AY454" s="216" t="s">
        <v>149</v>
      </c>
    </row>
    <row r="455" spans="1:65" s="13" customFormat="1" ht="11.25">
      <c r="B455" s="206"/>
      <c r="C455" s="207"/>
      <c r="D455" s="199" t="s">
        <v>175</v>
      </c>
      <c r="E455" s="208" t="s">
        <v>1</v>
      </c>
      <c r="F455" s="209" t="s">
        <v>1802</v>
      </c>
      <c r="G455" s="207"/>
      <c r="H455" s="210">
        <v>20.09</v>
      </c>
      <c r="I455" s="211"/>
      <c r="J455" s="207"/>
      <c r="K455" s="207"/>
      <c r="L455" s="212"/>
      <c r="M455" s="213"/>
      <c r="N455" s="214"/>
      <c r="O455" s="214"/>
      <c r="P455" s="214"/>
      <c r="Q455" s="214"/>
      <c r="R455" s="214"/>
      <c r="S455" s="214"/>
      <c r="T455" s="215"/>
      <c r="AT455" s="216" t="s">
        <v>175</v>
      </c>
      <c r="AU455" s="216" t="s">
        <v>87</v>
      </c>
      <c r="AV455" s="13" t="s">
        <v>87</v>
      </c>
      <c r="AW455" s="13" t="s">
        <v>34</v>
      </c>
      <c r="AX455" s="13" t="s">
        <v>77</v>
      </c>
      <c r="AY455" s="216" t="s">
        <v>149</v>
      </c>
    </row>
    <row r="456" spans="1:65" s="13" customFormat="1" ht="11.25">
      <c r="B456" s="206"/>
      <c r="C456" s="207"/>
      <c r="D456" s="199" t="s">
        <v>175</v>
      </c>
      <c r="E456" s="208" t="s">
        <v>1</v>
      </c>
      <c r="F456" s="209" t="s">
        <v>1803</v>
      </c>
      <c r="G456" s="207"/>
      <c r="H456" s="210">
        <v>30.68</v>
      </c>
      <c r="I456" s="211"/>
      <c r="J456" s="207"/>
      <c r="K456" s="207"/>
      <c r="L456" s="212"/>
      <c r="M456" s="213"/>
      <c r="N456" s="214"/>
      <c r="O456" s="214"/>
      <c r="P456" s="214"/>
      <c r="Q456" s="214"/>
      <c r="R456" s="214"/>
      <c r="S456" s="214"/>
      <c r="T456" s="215"/>
      <c r="AT456" s="216" t="s">
        <v>175</v>
      </c>
      <c r="AU456" s="216" t="s">
        <v>87</v>
      </c>
      <c r="AV456" s="13" t="s">
        <v>87</v>
      </c>
      <c r="AW456" s="13" t="s">
        <v>34</v>
      </c>
      <c r="AX456" s="13" t="s">
        <v>77</v>
      </c>
      <c r="AY456" s="216" t="s">
        <v>149</v>
      </c>
    </row>
    <row r="457" spans="1:65" s="13" customFormat="1" ht="11.25">
      <c r="B457" s="206"/>
      <c r="C457" s="207"/>
      <c r="D457" s="199" t="s">
        <v>175</v>
      </c>
      <c r="E457" s="208" t="s">
        <v>1</v>
      </c>
      <c r="F457" s="209" t="s">
        <v>1804</v>
      </c>
      <c r="G457" s="207"/>
      <c r="H457" s="210">
        <v>9.8000000000000007</v>
      </c>
      <c r="I457" s="211"/>
      <c r="J457" s="207"/>
      <c r="K457" s="207"/>
      <c r="L457" s="212"/>
      <c r="M457" s="213"/>
      <c r="N457" s="214"/>
      <c r="O457" s="214"/>
      <c r="P457" s="214"/>
      <c r="Q457" s="214"/>
      <c r="R457" s="214"/>
      <c r="S457" s="214"/>
      <c r="T457" s="215"/>
      <c r="AT457" s="216" t="s">
        <v>175</v>
      </c>
      <c r="AU457" s="216" t="s">
        <v>87</v>
      </c>
      <c r="AV457" s="13" t="s">
        <v>87</v>
      </c>
      <c r="AW457" s="13" t="s">
        <v>34</v>
      </c>
      <c r="AX457" s="13" t="s">
        <v>77</v>
      </c>
      <c r="AY457" s="216" t="s">
        <v>149</v>
      </c>
    </row>
    <row r="458" spans="1:65" s="13" customFormat="1" ht="11.25">
      <c r="B458" s="206"/>
      <c r="C458" s="207"/>
      <c r="D458" s="199" t="s">
        <v>175</v>
      </c>
      <c r="E458" s="208" t="s">
        <v>1</v>
      </c>
      <c r="F458" s="209" t="s">
        <v>1805</v>
      </c>
      <c r="G458" s="207"/>
      <c r="H458" s="210">
        <v>6.5</v>
      </c>
      <c r="I458" s="211"/>
      <c r="J458" s="207"/>
      <c r="K458" s="207"/>
      <c r="L458" s="212"/>
      <c r="M458" s="213"/>
      <c r="N458" s="214"/>
      <c r="O458" s="214"/>
      <c r="P458" s="214"/>
      <c r="Q458" s="214"/>
      <c r="R458" s="214"/>
      <c r="S458" s="214"/>
      <c r="T458" s="215"/>
      <c r="AT458" s="216" t="s">
        <v>175</v>
      </c>
      <c r="AU458" s="216" t="s">
        <v>87</v>
      </c>
      <c r="AV458" s="13" t="s">
        <v>87</v>
      </c>
      <c r="AW458" s="13" t="s">
        <v>34</v>
      </c>
      <c r="AX458" s="13" t="s">
        <v>77</v>
      </c>
      <c r="AY458" s="216" t="s">
        <v>149</v>
      </c>
    </row>
    <row r="459" spans="1:65" s="13" customFormat="1" ht="11.25">
      <c r="B459" s="206"/>
      <c r="C459" s="207"/>
      <c r="D459" s="199" t="s">
        <v>175</v>
      </c>
      <c r="E459" s="208" t="s">
        <v>1</v>
      </c>
      <c r="F459" s="209" t="s">
        <v>1806</v>
      </c>
      <c r="G459" s="207"/>
      <c r="H459" s="210">
        <v>8.32</v>
      </c>
      <c r="I459" s="211"/>
      <c r="J459" s="207"/>
      <c r="K459" s="207"/>
      <c r="L459" s="212"/>
      <c r="M459" s="213"/>
      <c r="N459" s="214"/>
      <c r="O459" s="214"/>
      <c r="P459" s="214"/>
      <c r="Q459" s="214"/>
      <c r="R459" s="214"/>
      <c r="S459" s="214"/>
      <c r="T459" s="215"/>
      <c r="AT459" s="216" t="s">
        <v>175</v>
      </c>
      <c r="AU459" s="216" t="s">
        <v>87</v>
      </c>
      <c r="AV459" s="13" t="s">
        <v>87</v>
      </c>
      <c r="AW459" s="13" t="s">
        <v>34</v>
      </c>
      <c r="AX459" s="13" t="s">
        <v>77</v>
      </c>
      <c r="AY459" s="216" t="s">
        <v>149</v>
      </c>
    </row>
    <row r="460" spans="1:65" s="13" customFormat="1" ht="11.25">
      <c r="B460" s="206"/>
      <c r="C460" s="207"/>
      <c r="D460" s="199" t="s">
        <v>175</v>
      </c>
      <c r="E460" s="208" t="s">
        <v>1</v>
      </c>
      <c r="F460" s="209" t="s">
        <v>1809</v>
      </c>
      <c r="G460" s="207"/>
      <c r="H460" s="210">
        <v>16.8</v>
      </c>
      <c r="I460" s="211"/>
      <c r="J460" s="207"/>
      <c r="K460" s="207"/>
      <c r="L460" s="212"/>
      <c r="M460" s="213"/>
      <c r="N460" s="214"/>
      <c r="O460" s="214"/>
      <c r="P460" s="214"/>
      <c r="Q460" s="214"/>
      <c r="R460" s="214"/>
      <c r="S460" s="214"/>
      <c r="T460" s="215"/>
      <c r="AT460" s="216" t="s">
        <v>175</v>
      </c>
      <c r="AU460" s="216" t="s">
        <v>87</v>
      </c>
      <c r="AV460" s="13" t="s">
        <v>87</v>
      </c>
      <c r="AW460" s="13" t="s">
        <v>34</v>
      </c>
      <c r="AX460" s="13" t="s">
        <v>77</v>
      </c>
      <c r="AY460" s="216" t="s">
        <v>149</v>
      </c>
    </row>
    <row r="461" spans="1:65" s="14" customFormat="1" ht="11.25">
      <c r="B461" s="217"/>
      <c r="C461" s="218"/>
      <c r="D461" s="199" t="s">
        <v>175</v>
      </c>
      <c r="E461" s="219" t="s">
        <v>1</v>
      </c>
      <c r="F461" s="220" t="s">
        <v>221</v>
      </c>
      <c r="G461" s="218"/>
      <c r="H461" s="221">
        <v>107.36</v>
      </c>
      <c r="I461" s="222"/>
      <c r="J461" s="218"/>
      <c r="K461" s="218"/>
      <c r="L461" s="223"/>
      <c r="M461" s="224"/>
      <c r="N461" s="225"/>
      <c r="O461" s="225"/>
      <c r="P461" s="225"/>
      <c r="Q461" s="225"/>
      <c r="R461" s="225"/>
      <c r="S461" s="225"/>
      <c r="T461" s="226"/>
      <c r="AT461" s="227" t="s">
        <v>175</v>
      </c>
      <c r="AU461" s="227" t="s">
        <v>87</v>
      </c>
      <c r="AV461" s="14" t="s">
        <v>148</v>
      </c>
      <c r="AW461" s="14" t="s">
        <v>34</v>
      </c>
      <c r="AX461" s="14" t="s">
        <v>85</v>
      </c>
      <c r="AY461" s="227" t="s">
        <v>149</v>
      </c>
    </row>
    <row r="462" spans="1:65" s="2" customFormat="1" ht="16.5" customHeight="1">
      <c r="A462" s="34"/>
      <c r="B462" s="35"/>
      <c r="C462" s="185" t="s">
        <v>2141</v>
      </c>
      <c r="D462" s="185" t="s">
        <v>150</v>
      </c>
      <c r="E462" s="186" t="s">
        <v>2142</v>
      </c>
      <c r="F462" s="187" t="s">
        <v>2143</v>
      </c>
      <c r="G462" s="188" t="s">
        <v>225</v>
      </c>
      <c r="H462" s="189">
        <v>65.94</v>
      </c>
      <c r="I462" s="190"/>
      <c r="J462" s="191">
        <f>ROUND(I462*H462,2)</f>
        <v>0</v>
      </c>
      <c r="K462" s="192"/>
      <c r="L462" s="39"/>
      <c r="M462" s="193" t="s">
        <v>1</v>
      </c>
      <c r="N462" s="194" t="s">
        <v>42</v>
      </c>
      <c r="O462" s="71"/>
      <c r="P462" s="195">
        <f>O462*H462</f>
        <v>0</v>
      </c>
      <c r="Q462" s="195">
        <v>0</v>
      </c>
      <c r="R462" s="195">
        <f>Q462*H462</f>
        <v>0</v>
      </c>
      <c r="S462" s="195">
        <v>0</v>
      </c>
      <c r="T462" s="196">
        <f>S462*H462</f>
        <v>0</v>
      </c>
      <c r="U462" s="34"/>
      <c r="V462" s="34"/>
      <c r="W462" s="34"/>
      <c r="X462" s="34"/>
      <c r="Y462" s="34"/>
      <c r="Z462" s="34"/>
      <c r="AA462" s="34"/>
      <c r="AB462" s="34"/>
      <c r="AC462" s="34"/>
      <c r="AD462" s="34"/>
      <c r="AE462" s="34"/>
      <c r="AR462" s="197" t="s">
        <v>243</v>
      </c>
      <c r="AT462" s="197" t="s">
        <v>150</v>
      </c>
      <c r="AU462" s="197" t="s">
        <v>87</v>
      </c>
      <c r="AY462" s="17" t="s">
        <v>149</v>
      </c>
      <c r="BE462" s="198">
        <f>IF(N462="základní",J462,0)</f>
        <v>0</v>
      </c>
      <c r="BF462" s="198">
        <f>IF(N462="snížená",J462,0)</f>
        <v>0</v>
      </c>
      <c r="BG462" s="198">
        <f>IF(N462="zákl. přenesená",J462,0)</f>
        <v>0</v>
      </c>
      <c r="BH462" s="198">
        <f>IF(N462="sníž. přenesená",J462,0)</f>
        <v>0</v>
      </c>
      <c r="BI462" s="198">
        <f>IF(N462="nulová",J462,0)</f>
        <v>0</v>
      </c>
      <c r="BJ462" s="17" t="s">
        <v>85</v>
      </c>
      <c r="BK462" s="198">
        <f>ROUND(I462*H462,2)</f>
        <v>0</v>
      </c>
      <c r="BL462" s="17" t="s">
        <v>243</v>
      </c>
      <c r="BM462" s="197" t="s">
        <v>2144</v>
      </c>
    </row>
    <row r="463" spans="1:65" s="13" customFormat="1" ht="11.25">
      <c r="B463" s="206"/>
      <c r="C463" s="207"/>
      <c r="D463" s="199" t="s">
        <v>175</v>
      </c>
      <c r="E463" s="208" t="s">
        <v>1</v>
      </c>
      <c r="F463" s="209" t="s">
        <v>1801</v>
      </c>
      <c r="G463" s="207"/>
      <c r="H463" s="210">
        <v>15.17</v>
      </c>
      <c r="I463" s="211"/>
      <c r="J463" s="207"/>
      <c r="K463" s="207"/>
      <c r="L463" s="212"/>
      <c r="M463" s="213"/>
      <c r="N463" s="214"/>
      <c r="O463" s="214"/>
      <c r="P463" s="214"/>
      <c r="Q463" s="214"/>
      <c r="R463" s="214"/>
      <c r="S463" s="214"/>
      <c r="T463" s="215"/>
      <c r="AT463" s="216" t="s">
        <v>175</v>
      </c>
      <c r="AU463" s="216" t="s">
        <v>87</v>
      </c>
      <c r="AV463" s="13" t="s">
        <v>87</v>
      </c>
      <c r="AW463" s="13" t="s">
        <v>34</v>
      </c>
      <c r="AX463" s="13" t="s">
        <v>77</v>
      </c>
      <c r="AY463" s="216" t="s">
        <v>149</v>
      </c>
    </row>
    <row r="464" spans="1:65" s="13" customFormat="1" ht="11.25">
      <c r="B464" s="206"/>
      <c r="C464" s="207"/>
      <c r="D464" s="199" t="s">
        <v>175</v>
      </c>
      <c r="E464" s="208" t="s">
        <v>1</v>
      </c>
      <c r="F464" s="209" t="s">
        <v>1802</v>
      </c>
      <c r="G464" s="207"/>
      <c r="H464" s="210">
        <v>20.09</v>
      </c>
      <c r="I464" s="211"/>
      <c r="J464" s="207"/>
      <c r="K464" s="207"/>
      <c r="L464" s="212"/>
      <c r="M464" s="213"/>
      <c r="N464" s="214"/>
      <c r="O464" s="214"/>
      <c r="P464" s="214"/>
      <c r="Q464" s="214"/>
      <c r="R464" s="214"/>
      <c r="S464" s="214"/>
      <c r="T464" s="215"/>
      <c r="AT464" s="216" t="s">
        <v>175</v>
      </c>
      <c r="AU464" s="216" t="s">
        <v>87</v>
      </c>
      <c r="AV464" s="13" t="s">
        <v>87</v>
      </c>
      <c r="AW464" s="13" t="s">
        <v>34</v>
      </c>
      <c r="AX464" s="13" t="s">
        <v>77</v>
      </c>
      <c r="AY464" s="216" t="s">
        <v>149</v>
      </c>
    </row>
    <row r="465" spans="1:65" s="13" customFormat="1" ht="11.25">
      <c r="B465" s="206"/>
      <c r="C465" s="207"/>
      <c r="D465" s="199" t="s">
        <v>175</v>
      </c>
      <c r="E465" s="208" t="s">
        <v>1</v>
      </c>
      <c r="F465" s="209" t="s">
        <v>1803</v>
      </c>
      <c r="G465" s="207"/>
      <c r="H465" s="210">
        <v>30.68</v>
      </c>
      <c r="I465" s="211"/>
      <c r="J465" s="207"/>
      <c r="K465" s="207"/>
      <c r="L465" s="212"/>
      <c r="M465" s="213"/>
      <c r="N465" s="214"/>
      <c r="O465" s="214"/>
      <c r="P465" s="214"/>
      <c r="Q465" s="214"/>
      <c r="R465" s="214"/>
      <c r="S465" s="214"/>
      <c r="T465" s="215"/>
      <c r="AT465" s="216" t="s">
        <v>175</v>
      </c>
      <c r="AU465" s="216" t="s">
        <v>87</v>
      </c>
      <c r="AV465" s="13" t="s">
        <v>87</v>
      </c>
      <c r="AW465" s="13" t="s">
        <v>34</v>
      </c>
      <c r="AX465" s="13" t="s">
        <v>77</v>
      </c>
      <c r="AY465" s="216" t="s">
        <v>149</v>
      </c>
    </row>
    <row r="466" spans="1:65" s="14" customFormat="1" ht="11.25">
      <c r="B466" s="217"/>
      <c r="C466" s="218"/>
      <c r="D466" s="199" t="s">
        <v>175</v>
      </c>
      <c r="E466" s="219" t="s">
        <v>1</v>
      </c>
      <c r="F466" s="220" t="s">
        <v>221</v>
      </c>
      <c r="G466" s="218"/>
      <c r="H466" s="221">
        <v>65.94</v>
      </c>
      <c r="I466" s="222"/>
      <c r="J466" s="218"/>
      <c r="K466" s="218"/>
      <c r="L466" s="223"/>
      <c r="M466" s="224"/>
      <c r="N466" s="225"/>
      <c r="O466" s="225"/>
      <c r="P466" s="225"/>
      <c r="Q466" s="225"/>
      <c r="R466" s="225"/>
      <c r="S466" s="225"/>
      <c r="T466" s="226"/>
      <c r="AT466" s="227" t="s">
        <v>175</v>
      </c>
      <c r="AU466" s="227" t="s">
        <v>87</v>
      </c>
      <c r="AV466" s="14" t="s">
        <v>148</v>
      </c>
      <c r="AW466" s="14" t="s">
        <v>34</v>
      </c>
      <c r="AX466" s="14" t="s">
        <v>85</v>
      </c>
      <c r="AY466" s="227" t="s">
        <v>149</v>
      </c>
    </row>
    <row r="467" spans="1:65" s="2" customFormat="1" ht="21.75" customHeight="1">
      <c r="A467" s="34"/>
      <c r="B467" s="35"/>
      <c r="C467" s="185" t="s">
        <v>2145</v>
      </c>
      <c r="D467" s="185" t="s">
        <v>150</v>
      </c>
      <c r="E467" s="186" t="s">
        <v>2146</v>
      </c>
      <c r="F467" s="187" t="s">
        <v>2147</v>
      </c>
      <c r="G467" s="188" t="s">
        <v>225</v>
      </c>
      <c r="H467" s="189">
        <v>65.94</v>
      </c>
      <c r="I467" s="190"/>
      <c r="J467" s="191">
        <f>ROUND(I467*H467,2)</f>
        <v>0</v>
      </c>
      <c r="K467" s="192"/>
      <c r="L467" s="39"/>
      <c r="M467" s="193" t="s">
        <v>1</v>
      </c>
      <c r="N467" s="194" t="s">
        <v>42</v>
      </c>
      <c r="O467" s="71"/>
      <c r="P467" s="195">
        <f>O467*H467</f>
        <v>0</v>
      </c>
      <c r="Q467" s="195">
        <v>7.5799999999999999E-3</v>
      </c>
      <c r="R467" s="195">
        <f>Q467*H467</f>
        <v>0.49982519999999997</v>
      </c>
      <c r="S467" s="195">
        <v>0</v>
      </c>
      <c r="T467" s="196">
        <f>S467*H467</f>
        <v>0</v>
      </c>
      <c r="U467" s="34"/>
      <c r="V467" s="34"/>
      <c r="W467" s="34"/>
      <c r="X467" s="34"/>
      <c r="Y467" s="34"/>
      <c r="Z467" s="34"/>
      <c r="AA467" s="34"/>
      <c r="AB467" s="34"/>
      <c r="AC467" s="34"/>
      <c r="AD467" s="34"/>
      <c r="AE467" s="34"/>
      <c r="AR467" s="197" t="s">
        <v>243</v>
      </c>
      <c r="AT467" s="197" t="s">
        <v>150</v>
      </c>
      <c r="AU467" s="197" t="s">
        <v>87</v>
      </c>
      <c r="AY467" s="17" t="s">
        <v>149</v>
      </c>
      <c r="BE467" s="198">
        <f>IF(N467="základní",J467,0)</f>
        <v>0</v>
      </c>
      <c r="BF467" s="198">
        <f>IF(N467="snížená",J467,0)</f>
        <v>0</v>
      </c>
      <c r="BG467" s="198">
        <f>IF(N467="zákl. přenesená",J467,0)</f>
        <v>0</v>
      </c>
      <c r="BH467" s="198">
        <f>IF(N467="sníž. přenesená",J467,0)</f>
        <v>0</v>
      </c>
      <c r="BI467" s="198">
        <f>IF(N467="nulová",J467,0)</f>
        <v>0</v>
      </c>
      <c r="BJ467" s="17" t="s">
        <v>85</v>
      </c>
      <c r="BK467" s="198">
        <f>ROUND(I467*H467,2)</f>
        <v>0</v>
      </c>
      <c r="BL467" s="17" t="s">
        <v>243</v>
      </c>
      <c r="BM467" s="197" t="s">
        <v>2148</v>
      </c>
    </row>
    <row r="468" spans="1:65" s="2" customFormat="1" ht="16.5" customHeight="1">
      <c r="A468" s="34"/>
      <c r="B468" s="35"/>
      <c r="C468" s="185" t="s">
        <v>2149</v>
      </c>
      <c r="D468" s="185" t="s">
        <v>150</v>
      </c>
      <c r="E468" s="186" t="s">
        <v>2150</v>
      </c>
      <c r="F468" s="187" t="s">
        <v>2151</v>
      </c>
      <c r="G468" s="188" t="s">
        <v>225</v>
      </c>
      <c r="H468" s="189">
        <v>65.94</v>
      </c>
      <c r="I468" s="190"/>
      <c r="J468" s="191">
        <f>ROUND(I468*H468,2)</f>
        <v>0</v>
      </c>
      <c r="K468" s="192"/>
      <c r="L468" s="39"/>
      <c r="M468" s="193" t="s">
        <v>1</v>
      </c>
      <c r="N468" s="194" t="s">
        <v>42</v>
      </c>
      <c r="O468" s="71"/>
      <c r="P468" s="195">
        <f>O468*H468</f>
        <v>0</v>
      </c>
      <c r="Q468" s="195">
        <v>3.0000000000000001E-5</v>
      </c>
      <c r="R468" s="195">
        <f>Q468*H468</f>
        <v>1.9781999999999998E-3</v>
      </c>
      <c r="S468" s="195">
        <v>0</v>
      </c>
      <c r="T468" s="196">
        <f>S468*H468</f>
        <v>0</v>
      </c>
      <c r="U468" s="34"/>
      <c r="V468" s="34"/>
      <c r="W468" s="34"/>
      <c r="X468" s="34"/>
      <c r="Y468" s="34"/>
      <c r="Z468" s="34"/>
      <c r="AA468" s="34"/>
      <c r="AB468" s="34"/>
      <c r="AC468" s="34"/>
      <c r="AD468" s="34"/>
      <c r="AE468" s="34"/>
      <c r="AR468" s="197" t="s">
        <v>243</v>
      </c>
      <c r="AT468" s="197" t="s">
        <v>150</v>
      </c>
      <c r="AU468" s="197" t="s">
        <v>87</v>
      </c>
      <c r="AY468" s="17" t="s">
        <v>149</v>
      </c>
      <c r="BE468" s="198">
        <f>IF(N468="základní",J468,0)</f>
        <v>0</v>
      </c>
      <c r="BF468" s="198">
        <f>IF(N468="snížená",J468,0)</f>
        <v>0</v>
      </c>
      <c r="BG468" s="198">
        <f>IF(N468="zákl. přenesená",J468,0)</f>
        <v>0</v>
      </c>
      <c r="BH468" s="198">
        <f>IF(N468="sníž. přenesená",J468,0)</f>
        <v>0</v>
      </c>
      <c r="BI468" s="198">
        <f>IF(N468="nulová",J468,0)</f>
        <v>0</v>
      </c>
      <c r="BJ468" s="17" t="s">
        <v>85</v>
      </c>
      <c r="BK468" s="198">
        <f>ROUND(I468*H468,2)</f>
        <v>0</v>
      </c>
      <c r="BL468" s="17" t="s">
        <v>243</v>
      </c>
      <c r="BM468" s="197" t="s">
        <v>2152</v>
      </c>
    </row>
    <row r="469" spans="1:65" s="2" customFormat="1" ht="16.5" customHeight="1">
      <c r="A469" s="34"/>
      <c r="B469" s="35"/>
      <c r="C469" s="185" t="s">
        <v>2153</v>
      </c>
      <c r="D469" s="185" t="s">
        <v>150</v>
      </c>
      <c r="E469" s="186" t="s">
        <v>2154</v>
      </c>
      <c r="F469" s="187" t="s">
        <v>2155</v>
      </c>
      <c r="G469" s="188" t="s">
        <v>225</v>
      </c>
      <c r="H469" s="189">
        <v>65.94</v>
      </c>
      <c r="I469" s="190"/>
      <c r="J469" s="191">
        <f>ROUND(I469*H469,2)</f>
        <v>0</v>
      </c>
      <c r="K469" s="192"/>
      <c r="L469" s="39"/>
      <c r="M469" s="193" t="s">
        <v>1</v>
      </c>
      <c r="N469" s="194" t="s">
        <v>42</v>
      </c>
      <c r="O469" s="71"/>
      <c r="P469" s="195">
        <f>O469*H469</f>
        <v>0</v>
      </c>
      <c r="Q469" s="195">
        <v>6.9999999999999999E-4</v>
      </c>
      <c r="R469" s="195">
        <f>Q469*H469</f>
        <v>4.6157999999999998E-2</v>
      </c>
      <c r="S469" s="195">
        <v>0</v>
      </c>
      <c r="T469" s="196">
        <f>S469*H469</f>
        <v>0</v>
      </c>
      <c r="U469" s="34"/>
      <c r="V469" s="34"/>
      <c r="W469" s="34"/>
      <c r="X469" s="34"/>
      <c r="Y469" s="34"/>
      <c r="Z469" s="34"/>
      <c r="AA469" s="34"/>
      <c r="AB469" s="34"/>
      <c r="AC469" s="34"/>
      <c r="AD469" s="34"/>
      <c r="AE469" s="34"/>
      <c r="AR469" s="197" t="s">
        <v>243</v>
      </c>
      <c r="AT469" s="197" t="s">
        <v>150</v>
      </c>
      <c r="AU469" s="197" t="s">
        <v>87</v>
      </c>
      <c r="AY469" s="17" t="s">
        <v>149</v>
      </c>
      <c r="BE469" s="198">
        <f>IF(N469="základní",J469,0)</f>
        <v>0</v>
      </c>
      <c r="BF469" s="198">
        <f>IF(N469="snížená",J469,0)</f>
        <v>0</v>
      </c>
      <c r="BG469" s="198">
        <f>IF(N469="zákl. přenesená",J469,0)</f>
        <v>0</v>
      </c>
      <c r="BH469" s="198">
        <f>IF(N469="sníž. přenesená",J469,0)</f>
        <v>0</v>
      </c>
      <c r="BI469" s="198">
        <f>IF(N469="nulová",J469,0)</f>
        <v>0</v>
      </c>
      <c r="BJ469" s="17" t="s">
        <v>85</v>
      </c>
      <c r="BK469" s="198">
        <f>ROUND(I469*H469,2)</f>
        <v>0</v>
      </c>
      <c r="BL469" s="17" t="s">
        <v>243</v>
      </c>
      <c r="BM469" s="197" t="s">
        <v>2156</v>
      </c>
    </row>
    <row r="470" spans="1:65" s="2" customFormat="1" ht="33" customHeight="1">
      <c r="A470" s="34"/>
      <c r="B470" s="35"/>
      <c r="C470" s="228" t="s">
        <v>2157</v>
      </c>
      <c r="D470" s="228" t="s">
        <v>156</v>
      </c>
      <c r="E470" s="229" t="s">
        <v>2158</v>
      </c>
      <c r="F470" s="230" t="s">
        <v>2159</v>
      </c>
      <c r="G470" s="231" t="s">
        <v>225</v>
      </c>
      <c r="H470" s="232">
        <v>35.281999999999996</v>
      </c>
      <c r="I470" s="233"/>
      <c r="J470" s="234">
        <f>ROUND(I470*H470,2)</f>
        <v>0</v>
      </c>
      <c r="K470" s="235"/>
      <c r="L470" s="236"/>
      <c r="M470" s="237" t="s">
        <v>1</v>
      </c>
      <c r="N470" s="238" t="s">
        <v>42</v>
      </c>
      <c r="O470" s="71"/>
      <c r="P470" s="195">
        <f>O470*H470</f>
        <v>0</v>
      </c>
      <c r="Q470" s="195">
        <v>3.5000000000000001E-3</v>
      </c>
      <c r="R470" s="195">
        <f>Q470*H470</f>
        <v>0.12348699999999999</v>
      </c>
      <c r="S470" s="195">
        <v>0</v>
      </c>
      <c r="T470" s="196">
        <f>S470*H470</f>
        <v>0</v>
      </c>
      <c r="U470" s="34"/>
      <c r="V470" s="34"/>
      <c r="W470" s="34"/>
      <c r="X470" s="34"/>
      <c r="Y470" s="34"/>
      <c r="Z470" s="34"/>
      <c r="AA470" s="34"/>
      <c r="AB470" s="34"/>
      <c r="AC470" s="34"/>
      <c r="AD470" s="34"/>
      <c r="AE470" s="34"/>
      <c r="AR470" s="197" t="s">
        <v>285</v>
      </c>
      <c r="AT470" s="197" t="s">
        <v>156</v>
      </c>
      <c r="AU470" s="197" t="s">
        <v>87</v>
      </c>
      <c r="AY470" s="17" t="s">
        <v>149</v>
      </c>
      <c r="BE470" s="198">
        <f>IF(N470="základní",J470,0)</f>
        <v>0</v>
      </c>
      <c r="BF470" s="198">
        <f>IF(N470="snížená",J470,0)</f>
        <v>0</v>
      </c>
      <c r="BG470" s="198">
        <f>IF(N470="zákl. přenesená",J470,0)</f>
        <v>0</v>
      </c>
      <c r="BH470" s="198">
        <f>IF(N470="sníž. přenesená",J470,0)</f>
        <v>0</v>
      </c>
      <c r="BI470" s="198">
        <f>IF(N470="nulová",J470,0)</f>
        <v>0</v>
      </c>
      <c r="BJ470" s="17" t="s">
        <v>85</v>
      </c>
      <c r="BK470" s="198">
        <f>ROUND(I470*H470,2)</f>
        <v>0</v>
      </c>
      <c r="BL470" s="17" t="s">
        <v>243</v>
      </c>
      <c r="BM470" s="197" t="s">
        <v>2160</v>
      </c>
    </row>
    <row r="471" spans="1:65" s="13" customFormat="1" ht="11.25">
      <c r="B471" s="206"/>
      <c r="C471" s="207"/>
      <c r="D471" s="199" t="s">
        <v>175</v>
      </c>
      <c r="E471" s="208" t="s">
        <v>1</v>
      </c>
      <c r="F471" s="209" t="s">
        <v>1803</v>
      </c>
      <c r="G471" s="207"/>
      <c r="H471" s="210">
        <v>30.68</v>
      </c>
      <c r="I471" s="211"/>
      <c r="J471" s="207"/>
      <c r="K471" s="207"/>
      <c r="L471" s="212"/>
      <c r="M471" s="213"/>
      <c r="N471" s="214"/>
      <c r="O471" s="214"/>
      <c r="P471" s="214"/>
      <c r="Q471" s="214"/>
      <c r="R471" s="214"/>
      <c r="S471" s="214"/>
      <c r="T471" s="215"/>
      <c r="AT471" s="216" t="s">
        <v>175</v>
      </c>
      <c r="AU471" s="216" t="s">
        <v>87</v>
      </c>
      <c r="AV471" s="13" t="s">
        <v>87</v>
      </c>
      <c r="AW471" s="13" t="s">
        <v>34</v>
      </c>
      <c r="AX471" s="13" t="s">
        <v>85</v>
      </c>
      <c r="AY471" s="216" t="s">
        <v>149</v>
      </c>
    </row>
    <row r="472" spans="1:65" s="13" customFormat="1" ht="11.25">
      <c r="B472" s="206"/>
      <c r="C472" s="207"/>
      <c r="D472" s="199" t="s">
        <v>175</v>
      </c>
      <c r="E472" s="207"/>
      <c r="F472" s="209" t="s">
        <v>2161</v>
      </c>
      <c r="G472" s="207"/>
      <c r="H472" s="210">
        <v>35.281999999999996</v>
      </c>
      <c r="I472" s="211"/>
      <c r="J472" s="207"/>
      <c r="K472" s="207"/>
      <c r="L472" s="212"/>
      <c r="M472" s="213"/>
      <c r="N472" s="214"/>
      <c r="O472" s="214"/>
      <c r="P472" s="214"/>
      <c r="Q472" s="214"/>
      <c r="R472" s="214"/>
      <c r="S472" s="214"/>
      <c r="T472" s="215"/>
      <c r="AT472" s="216" t="s">
        <v>175</v>
      </c>
      <c r="AU472" s="216" t="s">
        <v>87</v>
      </c>
      <c r="AV472" s="13" t="s">
        <v>87</v>
      </c>
      <c r="AW472" s="13" t="s">
        <v>4</v>
      </c>
      <c r="AX472" s="13" t="s">
        <v>85</v>
      </c>
      <c r="AY472" s="216" t="s">
        <v>149</v>
      </c>
    </row>
    <row r="473" spans="1:65" s="2" customFormat="1" ht="33" customHeight="1">
      <c r="A473" s="34"/>
      <c r="B473" s="35"/>
      <c r="C473" s="228" t="s">
        <v>2162</v>
      </c>
      <c r="D473" s="228" t="s">
        <v>156</v>
      </c>
      <c r="E473" s="229" t="s">
        <v>2163</v>
      </c>
      <c r="F473" s="230" t="s">
        <v>2164</v>
      </c>
      <c r="G473" s="231" t="s">
        <v>163</v>
      </c>
      <c r="H473" s="232">
        <v>1</v>
      </c>
      <c r="I473" s="233"/>
      <c r="J473" s="234">
        <f>ROUND(I473*H473,2)</f>
        <v>0</v>
      </c>
      <c r="K473" s="235"/>
      <c r="L473" s="236"/>
      <c r="M473" s="237" t="s">
        <v>1</v>
      </c>
      <c r="N473" s="238" t="s">
        <v>42</v>
      </c>
      <c r="O473" s="71"/>
      <c r="P473" s="195">
        <f>O473*H473</f>
        <v>0</v>
      </c>
      <c r="Q473" s="195">
        <v>3.5000000000000001E-3</v>
      </c>
      <c r="R473" s="195">
        <f>Q473*H473</f>
        <v>3.5000000000000001E-3</v>
      </c>
      <c r="S473" s="195">
        <v>0</v>
      </c>
      <c r="T473" s="196">
        <f>S473*H473</f>
        <v>0</v>
      </c>
      <c r="U473" s="34"/>
      <c r="V473" s="34"/>
      <c r="W473" s="34"/>
      <c r="X473" s="34"/>
      <c r="Y473" s="34"/>
      <c r="Z473" s="34"/>
      <c r="AA473" s="34"/>
      <c r="AB473" s="34"/>
      <c r="AC473" s="34"/>
      <c r="AD473" s="34"/>
      <c r="AE473" s="34"/>
      <c r="AR473" s="197" t="s">
        <v>285</v>
      </c>
      <c r="AT473" s="197" t="s">
        <v>156</v>
      </c>
      <c r="AU473" s="197" t="s">
        <v>87</v>
      </c>
      <c r="AY473" s="17" t="s">
        <v>149</v>
      </c>
      <c r="BE473" s="198">
        <f>IF(N473="základní",J473,0)</f>
        <v>0</v>
      </c>
      <c r="BF473" s="198">
        <f>IF(N473="snížená",J473,0)</f>
        <v>0</v>
      </c>
      <c r="BG473" s="198">
        <f>IF(N473="zákl. přenesená",J473,0)</f>
        <v>0</v>
      </c>
      <c r="BH473" s="198">
        <f>IF(N473="sníž. přenesená",J473,0)</f>
        <v>0</v>
      </c>
      <c r="BI473" s="198">
        <f>IF(N473="nulová",J473,0)</f>
        <v>0</v>
      </c>
      <c r="BJ473" s="17" t="s">
        <v>85</v>
      </c>
      <c r="BK473" s="198">
        <f>ROUND(I473*H473,2)</f>
        <v>0</v>
      </c>
      <c r="BL473" s="17" t="s">
        <v>243</v>
      </c>
      <c r="BM473" s="197" t="s">
        <v>2165</v>
      </c>
    </row>
    <row r="474" spans="1:65" s="2" customFormat="1" ht="33" customHeight="1">
      <c r="A474" s="34"/>
      <c r="B474" s="35"/>
      <c r="C474" s="228" t="s">
        <v>2166</v>
      </c>
      <c r="D474" s="228" t="s">
        <v>156</v>
      </c>
      <c r="E474" s="229" t="s">
        <v>2167</v>
      </c>
      <c r="F474" s="230" t="s">
        <v>2168</v>
      </c>
      <c r="G474" s="231" t="s">
        <v>225</v>
      </c>
      <c r="H474" s="232">
        <v>40.548999999999999</v>
      </c>
      <c r="I474" s="233"/>
      <c r="J474" s="234">
        <f>ROUND(I474*H474,2)</f>
        <v>0</v>
      </c>
      <c r="K474" s="235"/>
      <c r="L474" s="236"/>
      <c r="M474" s="237" t="s">
        <v>1</v>
      </c>
      <c r="N474" s="238" t="s">
        <v>42</v>
      </c>
      <c r="O474" s="71"/>
      <c r="P474" s="195">
        <f>O474*H474</f>
        <v>0</v>
      </c>
      <c r="Q474" s="195">
        <v>3.5500000000000002E-3</v>
      </c>
      <c r="R474" s="195">
        <f>Q474*H474</f>
        <v>0.14394895000000002</v>
      </c>
      <c r="S474" s="195">
        <v>0</v>
      </c>
      <c r="T474" s="196">
        <f>S474*H474</f>
        <v>0</v>
      </c>
      <c r="U474" s="34"/>
      <c r="V474" s="34"/>
      <c r="W474" s="34"/>
      <c r="X474" s="34"/>
      <c r="Y474" s="34"/>
      <c r="Z474" s="34"/>
      <c r="AA474" s="34"/>
      <c r="AB474" s="34"/>
      <c r="AC474" s="34"/>
      <c r="AD474" s="34"/>
      <c r="AE474" s="34"/>
      <c r="AR474" s="197" t="s">
        <v>285</v>
      </c>
      <c r="AT474" s="197" t="s">
        <v>156</v>
      </c>
      <c r="AU474" s="197" t="s">
        <v>87</v>
      </c>
      <c r="AY474" s="17" t="s">
        <v>149</v>
      </c>
      <c r="BE474" s="198">
        <f>IF(N474="základní",J474,0)</f>
        <v>0</v>
      </c>
      <c r="BF474" s="198">
        <f>IF(N474="snížená",J474,0)</f>
        <v>0</v>
      </c>
      <c r="BG474" s="198">
        <f>IF(N474="zákl. přenesená",J474,0)</f>
        <v>0</v>
      </c>
      <c r="BH474" s="198">
        <f>IF(N474="sníž. přenesená",J474,0)</f>
        <v>0</v>
      </c>
      <c r="BI474" s="198">
        <f>IF(N474="nulová",J474,0)</f>
        <v>0</v>
      </c>
      <c r="BJ474" s="17" t="s">
        <v>85</v>
      </c>
      <c r="BK474" s="198">
        <f>ROUND(I474*H474,2)</f>
        <v>0</v>
      </c>
      <c r="BL474" s="17" t="s">
        <v>243</v>
      </c>
      <c r="BM474" s="197" t="s">
        <v>2169</v>
      </c>
    </row>
    <row r="475" spans="1:65" s="13" customFormat="1" ht="11.25">
      <c r="B475" s="206"/>
      <c r="C475" s="207"/>
      <c r="D475" s="199" t="s">
        <v>175</v>
      </c>
      <c r="E475" s="208" t="s">
        <v>1</v>
      </c>
      <c r="F475" s="209" t="s">
        <v>1801</v>
      </c>
      <c r="G475" s="207"/>
      <c r="H475" s="210">
        <v>15.17</v>
      </c>
      <c r="I475" s="211"/>
      <c r="J475" s="207"/>
      <c r="K475" s="207"/>
      <c r="L475" s="212"/>
      <c r="M475" s="213"/>
      <c r="N475" s="214"/>
      <c r="O475" s="214"/>
      <c r="P475" s="214"/>
      <c r="Q475" s="214"/>
      <c r="R475" s="214"/>
      <c r="S475" s="214"/>
      <c r="T475" s="215"/>
      <c r="AT475" s="216" t="s">
        <v>175</v>
      </c>
      <c r="AU475" s="216" t="s">
        <v>87</v>
      </c>
      <c r="AV475" s="13" t="s">
        <v>87</v>
      </c>
      <c r="AW475" s="13" t="s">
        <v>34</v>
      </c>
      <c r="AX475" s="13" t="s">
        <v>77</v>
      </c>
      <c r="AY475" s="216" t="s">
        <v>149</v>
      </c>
    </row>
    <row r="476" spans="1:65" s="13" customFormat="1" ht="11.25">
      <c r="B476" s="206"/>
      <c r="C476" s="207"/>
      <c r="D476" s="199" t="s">
        <v>175</v>
      </c>
      <c r="E476" s="208" t="s">
        <v>1</v>
      </c>
      <c r="F476" s="209" t="s">
        <v>1802</v>
      </c>
      <c r="G476" s="207"/>
      <c r="H476" s="210">
        <v>20.09</v>
      </c>
      <c r="I476" s="211"/>
      <c r="J476" s="207"/>
      <c r="K476" s="207"/>
      <c r="L476" s="212"/>
      <c r="M476" s="213"/>
      <c r="N476" s="214"/>
      <c r="O476" s="214"/>
      <c r="P476" s="214"/>
      <c r="Q476" s="214"/>
      <c r="R476" s="214"/>
      <c r="S476" s="214"/>
      <c r="T476" s="215"/>
      <c r="AT476" s="216" t="s">
        <v>175</v>
      </c>
      <c r="AU476" s="216" t="s">
        <v>87</v>
      </c>
      <c r="AV476" s="13" t="s">
        <v>87</v>
      </c>
      <c r="AW476" s="13" t="s">
        <v>34</v>
      </c>
      <c r="AX476" s="13" t="s">
        <v>77</v>
      </c>
      <c r="AY476" s="216" t="s">
        <v>149</v>
      </c>
    </row>
    <row r="477" spans="1:65" s="14" customFormat="1" ht="11.25">
      <c r="B477" s="217"/>
      <c r="C477" s="218"/>
      <c r="D477" s="199" t="s">
        <v>175</v>
      </c>
      <c r="E477" s="219" t="s">
        <v>1</v>
      </c>
      <c r="F477" s="220" t="s">
        <v>221</v>
      </c>
      <c r="G477" s="218"/>
      <c r="H477" s="221">
        <v>35.26</v>
      </c>
      <c r="I477" s="222"/>
      <c r="J477" s="218"/>
      <c r="K477" s="218"/>
      <c r="L477" s="223"/>
      <c r="M477" s="224"/>
      <c r="N477" s="225"/>
      <c r="O477" s="225"/>
      <c r="P477" s="225"/>
      <c r="Q477" s="225"/>
      <c r="R477" s="225"/>
      <c r="S477" s="225"/>
      <c r="T477" s="226"/>
      <c r="AT477" s="227" t="s">
        <v>175</v>
      </c>
      <c r="AU477" s="227" t="s">
        <v>87</v>
      </c>
      <c r="AV477" s="14" t="s">
        <v>148</v>
      </c>
      <c r="AW477" s="14" t="s">
        <v>34</v>
      </c>
      <c r="AX477" s="14" t="s">
        <v>85</v>
      </c>
      <c r="AY477" s="227" t="s">
        <v>149</v>
      </c>
    </row>
    <row r="478" spans="1:65" s="13" customFormat="1" ht="11.25">
      <c r="B478" s="206"/>
      <c r="C478" s="207"/>
      <c r="D478" s="199" t="s">
        <v>175</v>
      </c>
      <c r="E478" s="207"/>
      <c r="F478" s="209" t="s">
        <v>2170</v>
      </c>
      <c r="G478" s="207"/>
      <c r="H478" s="210">
        <v>40.548999999999999</v>
      </c>
      <c r="I478" s="211"/>
      <c r="J478" s="207"/>
      <c r="K478" s="207"/>
      <c r="L478" s="212"/>
      <c r="M478" s="213"/>
      <c r="N478" s="214"/>
      <c r="O478" s="214"/>
      <c r="P478" s="214"/>
      <c r="Q478" s="214"/>
      <c r="R478" s="214"/>
      <c r="S478" s="214"/>
      <c r="T478" s="215"/>
      <c r="AT478" s="216" t="s">
        <v>175</v>
      </c>
      <c r="AU478" s="216" t="s">
        <v>87</v>
      </c>
      <c r="AV478" s="13" t="s">
        <v>87</v>
      </c>
      <c r="AW478" s="13" t="s">
        <v>4</v>
      </c>
      <c r="AX478" s="13" t="s">
        <v>85</v>
      </c>
      <c r="AY478" s="216" t="s">
        <v>149</v>
      </c>
    </row>
    <row r="479" spans="1:65" s="2" customFormat="1" ht="21.75" customHeight="1">
      <c r="A479" s="34"/>
      <c r="B479" s="35"/>
      <c r="C479" s="185" t="s">
        <v>2171</v>
      </c>
      <c r="D479" s="185" t="s">
        <v>150</v>
      </c>
      <c r="E479" s="186" t="s">
        <v>1612</v>
      </c>
      <c r="F479" s="187" t="s">
        <v>1613</v>
      </c>
      <c r="G479" s="188" t="s">
        <v>202</v>
      </c>
      <c r="H479" s="189">
        <v>107.8</v>
      </c>
      <c r="I479" s="190"/>
      <c r="J479" s="191">
        <f>ROUND(I479*H479,2)</f>
        <v>0</v>
      </c>
      <c r="K479" s="192"/>
      <c r="L479" s="39"/>
      <c r="M479" s="193" t="s">
        <v>1</v>
      </c>
      <c r="N479" s="194" t="s">
        <v>42</v>
      </c>
      <c r="O479" s="71"/>
      <c r="P479" s="195">
        <f>O479*H479</f>
        <v>0</v>
      </c>
      <c r="Q479" s="195">
        <v>0</v>
      </c>
      <c r="R479" s="195">
        <f>Q479*H479</f>
        <v>0</v>
      </c>
      <c r="S479" s="195">
        <v>0</v>
      </c>
      <c r="T479" s="196">
        <f>S479*H479</f>
        <v>0</v>
      </c>
      <c r="U479" s="34"/>
      <c r="V479" s="34"/>
      <c r="W479" s="34"/>
      <c r="X479" s="34"/>
      <c r="Y479" s="34"/>
      <c r="Z479" s="34"/>
      <c r="AA479" s="34"/>
      <c r="AB479" s="34"/>
      <c r="AC479" s="34"/>
      <c r="AD479" s="34"/>
      <c r="AE479" s="34"/>
      <c r="AR479" s="197" t="s">
        <v>243</v>
      </c>
      <c r="AT479" s="197" t="s">
        <v>150</v>
      </c>
      <c r="AU479" s="197" t="s">
        <v>87</v>
      </c>
      <c r="AY479" s="17" t="s">
        <v>149</v>
      </c>
      <c r="BE479" s="198">
        <f>IF(N479="základní",J479,0)</f>
        <v>0</v>
      </c>
      <c r="BF479" s="198">
        <f>IF(N479="snížená",J479,0)</f>
        <v>0</v>
      </c>
      <c r="BG479" s="198">
        <f>IF(N479="zákl. přenesená",J479,0)</f>
        <v>0</v>
      </c>
      <c r="BH479" s="198">
        <f>IF(N479="sníž. přenesená",J479,0)</f>
        <v>0</v>
      </c>
      <c r="BI479" s="198">
        <f>IF(N479="nulová",J479,0)</f>
        <v>0</v>
      </c>
      <c r="BJ479" s="17" t="s">
        <v>85</v>
      </c>
      <c r="BK479" s="198">
        <f>ROUND(I479*H479,2)</f>
        <v>0</v>
      </c>
      <c r="BL479" s="17" t="s">
        <v>243</v>
      </c>
      <c r="BM479" s="197" t="s">
        <v>2172</v>
      </c>
    </row>
    <row r="480" spans="1:65" s="13" customFormat="1" ht="11.25">
      <c r="B480" s="206"/>
      <c r="C480" s="207"/>
      <c r="D480" s="199" t="s">
        <v>175</v>
      </c>
      <c r="E480" s="208" t="s">
        <v>1</v>
      </c>
      <c r="F480" s="209" t="s">
        <v>1775</v>
      </c>
      <c r="G480" s="207"/>
      <c r="H480" s="210">
        <v>15.6</v>
      </c>
      <c r="I480" s="211"/>
      <c r="J480" s="207"/>
      <c r="K480" s="207"/>
      <c r="L480" s="212"/>
      <c r="M480" s="213"/>
      <c r="N480" s="214"/>
      <c r="O480" s="214"/>
      <c r="P480" s="214"/>
      <c r="Q480" s="214"/>
      <c r="R480" s="214"/>
      <c r="S480" s="214"/>
      <c r="T480" s="215"/>
      <c r="AT480" s="216" t="s">
        <v>175</v>
      </c>
      <c r="AU480" s="216" t="s">
        <v>87</v>
      </c>
      <c r="AV480" s="13" t="s">
        <v>87</v>
      </c>
      <c r="AW480" s="13" t="s">
        <v>34</v>
      </c>
      <c r="AX480" s="13" t="s">
        <v>77</v>
      </c>
      <c r="AY480" s="216" t="s">
        <v>149</v>
      </c>
    </row>
    <row r="481" spans="1:65" s="13" customFormat="1" ht="11.25">
      <c r="B481" s="206"/>
      <c r="C481" s="207"/>
      <c r="D481" s="199" t="s">
        <v>175</v>
      </c>
      <c r="E481" s="208" t="s">
        <v>1</v>
      </c>
      <c r="F481" s="209" t="s">
        <v>1776</v>
      </c>
      <c r="G481" s="207"/>
      <c r="H481" s="210">
        <v>18</v>
      </c>
      <c r="I481" s="211"/>
      <c r="J481" s="207"/>
      <c r="K481" s="207"/>
      <c r="L481" s="212"/>
      <c r="M481" s="213"/>
      <c r="N481" s="214"/>
      <c r="O481" s="214"/>
      <c r="P481" s="214"/>
      <c r="Q481" s="214"/>
      <c r="R481" s="214"/>
      <c r="S481" s="214"/>
      <c r="T481" s="215"/>
      <c r="AT481" s="216" t="s">
        <v>175</v>
      </c>
      <c r="AU481" s="216" t="s">
        <v>87</v>
      </c>
      <c r="AV481" s="13" t="s">
        <v>87</v>
      </c>
      <c r="AW481" s="13" t="s">
        <v>34</v>
      </c>
      <c r="AX481" s="13" t="s">
        <v>77</v>
      </c>
      <c r="AY481" s="216" t="s">
        <v>149</v>
      </c>
    </row>
    <row r="482" spans="1:65" s="13" customFormat="1" ht="11.25">
      <c r="B482" s="206"/>
      <c r="C482" s="207"/>
      <c r="D482" s="199" t="s">
        <v>175</v>
      </c>
      <c r="E482" s="208" t="s">
        <v>1</v>
      </c>
      <c r="F482" s="209" t="s">
        <v>1777</v>
      </c>
      <c r="G482" s="207"/>
      <c r="H482" s="210">
        <v>22.2</v>
      </c>
      <c r="I482" s="211"/>
      <c r="J482" s="207"/>
      <c r="K482" s="207"/>
      <c r="L482" s="212"/>
      <c r="M482" s="213"/>
      <c r="N482" s="214"/>
      <c r="O482" s="214"/>
      <c r="P482" s="214"/>
      <c r="Q482" s="214"/>
      <c r="R482" s="214"/>
      <c r="S482" s="214"/>
      <c r="T482" s="215"/>
      <c r="AT482" s="216" t="s">
        <v>175</v>
      </c>
      <c r="AU482" s="216" t="s">
        <v>87</v>
      </c>
      <c r="AV482" s="13" t="s">
        <v>87</v>
      </c>
      <c r="AW482" s="13" t="s">
        <v>34</v>
      </c>
      <c r="AX482" s="13" t="s">
        <v>77</v>
      </c>
      <c r="AY482" s="216" t="s">
        <v>149</v>
      </c>
    </row>
    <row r="483" spans="1:65" s="13" customFormat="1" ht="11.25">
      <c r="B483" s="206"/>
      <c r="C483" s="207"/>
      <c r="D483" s="199" t="s">
        <v>175</v>
      </c>
      <c r="E483" s="208" t="s">
        <v>1</v>
      </c>
      <c r="F483" s="209" t="s">
        <v>1778</v>
      </c>
      <c r="G483" s="207"/>
      <c r="H483" s="210">
        <v>13.8</v>
      </c>
      <c r="I483" s="211"/>
      <c r="J483" s="207"/>
      <c r="K483" s="207"/>
      <c r="L483" s="212"/>
      <c r="M483" s="213"/>
      <c r="N483" s="214"/>
      <c r="O483" s="214"/>
      <c r="P483" s="214"/>
      <c r="Q483" s="214"/>
      <c r="R483" s="214"/>
      <c r="S483" s="214"/>
      <c r="T483" s="215"/>
      <c r="AT483" s="216" t="s">
        <v>175</v>
      </c>
      <c r="AU483" s="216" t="s">
        <v>87</v>
      </c>
      <c r="AV483" s="13" t="s">
        <v>87</v>
      </c>
      <c r="AW483" s="13" t="s">
        <v>34</v>
      </c>
      <c r="AX483" s="13" t="s">
        <v>77</v>
      </c>
      <c r="AY483" s="216" t="s">
        <v>149</v>
      </c>
    </row>
    <row r="484" spans="1:65" s="13" customFormat="1" ht="11.25">
      <c r="B484" s="206"/>
      <c r="C484" s="207"/>
      <c r="D484" s="199" t="s">
        <v>175</v>
      </c>
      <c r="E484" s="208" t="s">
        <v>1</v>
      </c>
      <c r="F484" s="209" t="s">
        <v>1779</v>
      </c>
      <c r="G484" s="207"/>
      <c r="H484" s="210">
        <v>10.199999999999999</v>
      </c>
      <c r="I484" s="211"/>
      <c r="J484" s="207"/>
      <c r="K484" s="207"/>
      <c r="L484" s="212"/>
      <c r="M484" s="213"/>
      <c r="N484" s="214"/>
      <c r="O484" s="214"/>
      <c r="P484" s="214"/>
      <c r="Q484" s="214"/>
      <c r="R484" s="214"/>
      <c r="S484" s="214"/>
      <c r="T484" s="215"/>
      <c r="AT484" s="216" t="s">
        <v>175</v>
      </c>
      <c r="AU484" s="216" t="s">
        <v>87</v>
      </c>
      <c r="AV484" s="13" t="s">
        <v>87</v>
      </c>
      <c r="AW484" s="13" t="s">
        <v>34</v>
      </c>
      <c r="AX484" s="13" t="s">
        <v>77</v>
      </c>
      <c r="AY484" s="216" t="s">
        <v>149</v>
      </c>
    </row>
    <row r="485" spans="1:65" s="13" customFormat="1" ht="11.25">
      <c r="B485" s="206"/>
      <c r="C485" s="207"/>
      <c r="D485" s="199" t="s">
        <v>175</v>
      </c>
      <c r="E485" s="208" t="s">
        <v>1</v>
      </c>
      <c r="F485" s="209" t="s">
        <v>1780</v>
      </c>
      <c r="G485" s="207"/>
      <c r="H485" s="210">
        <v>11.6</v>
      </c>
      <c r="I485" s="211"/>
      <c r="J485" s="207"/>
      <c r="K485" s="207"/>
      <c r="L485" s="212"/>
      <c r="M485" s="213"/>
      <c r="N485" s="214"/>
      <c r="O485" s="214"/>
      <c r="P485" s="214"/>
      <c r="Q485" s="214"/>
      <c r="R485" s="214"/>
      <c r="S485" s="214"/>
      <c r="T485" s="215"/>
      <c r="AT485" s="216" t="s">
        <v>175</v>
      </c>
      <c r="AU485" s="216" t="s">
        <v>87</v>
      </c>
      <c r="AV485" s="13" t="s">
        <v>87</v>
      </c>
      <c r="AW485" s="13" t="s">
        <v>34</v>
      </c>
      <c r="AX485" s="13" t="s">
        <v>77</v>
      </c>
      <c r="AY485" s="216" t="s">
        <v>149</v>
      </c>
    </row>
    <row r="486" spans="1:65" s="13" customFormat="1" ht="11.25">
      <c r="B486" s="206"/>
      <c r="C486" s="207"/>
      <c r="D486" s="199" t="s">
        <v>175</v>
      </c>
      <c r="E486" s="208" t="s">
        <v>1</v>
      </c>
      <c r="F486" s="209" t="s">
        <v>1784</v>
      </c>
      <c r="G486" s="207"/>
      <c r="H486" s="210">
        <v>16.399999999999999</v>
      </c>
      <c r="I486" s="211"/>
      <c r="J486" s="207"/>
      <c r="K486" s="207"/>
      <c r="L486" s="212"/>
      <c r="M486" s="213"/>
      <c r="N486" s="214"/>
      <c r="O486" s="214"/>
      <c r="P486" s="214"/>
      <c r="Q486" s="214"/>
      <c r="R486" s="214"/>
      <c r="S486" s="214"/>
      <c r="T486" s="215"/>
      <c r="AT486" s="216" t="s">
        <v>175</v>
      </c>
      <c r="AU486" s="216" t="s">
        <v>87</v>
      </c>
      <c r="AV486" s="13" t="s">
        <v>87</v>
      </c>
      <c r="AW486" s="13" t="s">
        <v>34</v>
      </c>
      <c r="AX486" s="13" t="s">
        <v>77</v>
      </c>
      <c r="AY486" s="216" t="s">
        <v>149</v>
      </c>
    </row>
    <row r="487" spans="1:65" s="14" customFormat="1" ht="11.25">
      <c r="B487" s="217"/>
      <c r="C487" s="218"/>
      <c r="D487" s="199" t="s">
        <v>175</v>
      </c>
      <c r="E487" s="219" t="s">
        <v>1</v>
      </c>
      <c r="F487" s="220" t="s">
        <v>221</v>
      </c>
      <c r="G487" s="218"/>
      <c r="H487" s="221">
        <v>107.8</v>
      </c>
      <c r="I487" s="222"/>
      <c r="J487" s="218"/>
      <c r="K487" s="218"/>
      <c r="L487" s="223"/>
      <c r="M487" s="224"/>
      <c r="N487" s="225"/>
      <c r="O487" s="225"/>
      <c r="P487" s="225"/>
      <c r="Q487" s="225"/>
      <c r="R487" s="225"/>
      <c r="S487" s="225"/>
      <c r="T487" s="226"/>
      <c r="AT487" s="227" t="s">
        <v>175</v>
      </c>
      <c r="AU487" s="227" t="s">
        <v>87</v>
      </c>
      <c r="AV487" s="14" t="s">
        <v>148</v>
      </c>
      <c r="AW487" s="14" t="s">
        <v>34</v>
      </c>
      <c r="AX487" s="14" t="s">
        <v>85</v>
      </c>
      <c r="AY487" s="227" t="s">
        <v>149</v>
      </c>
    </row>
    <row r="488" spans="1:65" s="2" customFormat="1" ht="16.5" customHeight="1">
      <c r="A488" s="34"/>
      <c r="B488" s="35"/>
      <c r="C488" s="185" t="s">
        <v>2173</v>
      </c>
      <c r="D488" s="185" t="s">
        <v>150</v>
      </c>
      <c r="E488" s="186" t="s">
        <v>2174</v>
      </c>
      <c r="F488" s="187" t="s">
        <v>2175</v>
      </c>
      <c r="G488" s="188" t="s">
        <v>202</v>
      </c>
      <c r="H488" s="189">
        <v>55.8</v>
      </c>
      <c r="I488" s="190"/>
      <c r="J488" s="191">
        <f>ROUND(I488*H488,2)</f>
        <v>0</v>
      </c>
      <c r="K488" s="192"/>
      <c r="L488" s="39"/>
      <c r="M488" s="193" t="s">
        <v>1</v>
      </c>
      <c r="N488" s="194" t="s">
        <v>42</v>
      </c>
      <c r="O488" s="71"/>
      <c r="P488" s="195">
        <f>O488*H488</f>
        <v>0</v>
      </c>
      <c r="Q488" s="195">
        <v>2.0000000000000002E-5</v>
      </c>
      <c r="R488" s="195">
        <f>Q488*H488</f>
        <v>1.116E-3</v>
      </c>
      <c r="S488" s="195">
        <v>0</v>
      </c>
      <c r="T488" s="196">
        <f>S488*H488</f>
        <v>0</v>
      </c>
      <c r="U488" s="34"/>
      <c r="V488" s="34"/>
      <c r="W488" s="34"/>
      <c r="X488" s="34"/>
      <c r="Y488" s="34"/>
      <c r="Z488" s="34"/>
      <c r="AA488" s="34"/>
      <c r="AB488" s="34"/>
      <c r="AC488" s="34"/>
      <c r="AD488" s="34"/>
      <c r="AE488" s="34"/>
      <c r="AR488" s="197" t="s">
        <v>243</v>
      </c>
      <c r="AT488" s="197" t="s">
        <v>150</v>
      </c>
      <c r="AU488" s="197" t="s">
        <v>87</v>
      </c>
      <c r="AY488" s="17" t="s">
        <v>149</v>
      </c>
      <c r="BE488" s="198">
        <f>IF(N488="základní",J488,0)</f>
        <v>0</v>
      </c>
      <c r="BF488" s="198">
        <f>IF(N488="snížená",J488,0)</f>
        <v>0</v>
      </c>
      <c r="BG488" s="198">
        <f>IF(N488="zákl. přenesená",J488,0)</f>
        <v>0</v>
      </c>
      <c r="BH488" s="198">
        <f>IF(N488="sníž. přenesená",J488,0)</f>
        <v>0</v>
      </c>
      <c r="BI488" s="198">
        <f>IF(N488="nulová",J488,0)</f>
        <v>0</v>
      </c>
      <c r="BJ488" s="17" t="s">
        <v>85</v>
      </c>
      <c r="BK488" s="198">
        <f>ROUND(I488*H488,2)</f>
        <v>0</v>
      </c>
      <c r="BL488" s="17" t="s">
        <v>243</v>
      </c>
      <c r="BM488" s="197" t="s">
        <v>2176</v>
      </c>
    </row>
    <row r="489" spans="1:65" s="13" customFormat="1" ht="11.25">
      <c r="B489" s="206"/>
      <c r="C489" s="207"/>
      <c r="D489" s="199" t="s">
        <v>175</v>
      </c>
      <c r="E489" s="208" t="s">
        <v>1</v>
      </c>
      <c r="F489" s="209" t="s">
        <v>1775</v>
      </c>
      <c r="G489" s="207"/>
      <c r="H489" s="210">
        <v>15.6</v>
      </c>
      <c r="I489" s="211"/>
      <c r="J489" s="207"/>
      <c r="K489" s="207"/>
      <c r="L489" s="212"/>
      <c r="M489" s="213"/>
      <c r="N489" s="214"/>
      <c r="O489" s="214"/>
      <c r="P489" s="214"/>
      <c r="Q489" s="214"/>
      <c r="R489" s="214"/>
      <c r="S489" s="214"/>
      <c r="T489" s="215"/>
      <c r="AT489" s="216" t="s">
        <v>175</v>
      </c>
      <c r="AU489" s="216" t="s">
        <v>87</v>
      </c>
      <c r="AV489" s="13" t="s">
        <v>87</v>
      </c>
      <c r="AW489" s="13" t="s">
        <v>34</v>
      </c>
      <c r="AX489" s="13" t="s">
        <v>77</v>
      </c>
      <c r="AY489" s="216" t="s">
        <v>149</v>
      </c>
    </row>
    <row r="490" spans="1:65" s="13" customFormat="1" ht="11.25">
      <c r="B490" s="206"/>
      <c r="C490" s="207"/>
      <c r="D490" s="199" t="s">
        <v>175</v>
      </c>
      <c r="E490" s="208" t="s">
        <v>1</v>
      </c>
      <c r="F490" s="209" t="s">
        <v>1776</v>
      </c>
      <c r="G490" s="207"/>
      <c r="H490" s="210">
        <v>18</v>
      </c>
      <c r="I490" s="211"/>
      <c r="J490" s="207"/>
      <c r="K490" s="207"/>
      <c r="L490" s="212"/>
      <c r="M490" s="213"/>
      <c r="N490" s="214"/>
      <c r="O490" s="214"/>
      <c r="P490" s="214"/>
      <c r="Q490" s="214"/>
      <c r="R490" s="214"/>
      <c r="S490" s="214"/>
      <c r="T490" s="215"/>
      <c r="AT490" s="216" t="s">
        <v>175</v>
      </c>
      <c r="AU490" s="216" t="s">
        <v>87</v>
      </c>
      <c r="AV490" s="13" t="s">
        <v>87</v>
      </c>
      <c r="AW490" s="13" t="s">
        <v>34</v>
      </c>
      <c r="AX490" s="13" t="s">
        <v>77</v>
      </c>
      <c r="AY490" s="216" t="s">
        <v>149</v>
      </c>
    </row>
    <row r="491" spans="1:65" s="13" customFormat="1" ht="11.25">
      <c r="B491" s="206"/>
      <c r="C491" s="207"/>
      <c r="D491" s="199" t="s">
        <v>175</v>
      </c>
      <c r="E491" s="208" t="s">
        <v>1</v>
      </c>
      <c r="F491" s="209" t="s">
        <v>1777</v>
      </c>
      <c r="G491" s="207"/>
      <c r="H491" s="210">
        <v>22.2</v>
      </c>
      <c r="I491" s="211"/>
      <c r="J491" s="207"/>
      <c r="K491" s="207"/>
      <c r="L491" s="212"/>
      <c r="M491" s="213"/>
      <c r="N491" s="214"/>
      <c r="O491" s="214"/>
      <c r="P491" s="214"/>
      <c r="Q491" s="214"/>
      <c r="R491" s="214"/>
      <c r="S491" s="214"/>
      <c r="T491" s="215"/>
      <c r="AT491" s="216" t="s">
        <v>175</v>
      </c>
      <c r="AU491" s="216" t="s">
        <v>87</v>
      </c>
      <c r="AV491" s="13" t="s">
        <v>87</v>
      </c>
      <c r="AW491" s="13" t="s">
        <v>34</v>
      </c>
      <c r="AX491" s="13" t="s">
        <v>77</v>
      </c>
      <c r="AY491" s="216" t="s">
        <v>149</v>
      </c>
    </row>
    <row r="492" spans="1:65" s="14" customFormat="1" ht="11.25">
      <c r="B492" s="217"/>
      <c r="C492" s="218"/>
      <c r="D492" s="199" t="s">
        <v>175</v>
      </c>
      <c r="E492" s="219" t="s">
        <v>1</v>
      </c>
      <c r="F492" s="220" t="s">
        <v>221</v>
      </c>
      <c r="G492" s="218"/>
      <c r="H492" s="221">
        <v>55.8</v>
      </c>
      <c r="I492" s="222"/>
      <c r="J492" s="218"/>
      <c r="K492" s="218"/>
      <c r="L492" s="223"/>
      <c r="M492" s="224"/>
      <c r="N492" s="225"/>
      <c r="O492" s="225"/>
      <c r="P492" s="225"/>
      <c r="Q492" s="225"/>
      <c r="R492" s="225"/>
      <c r="S492" s="225"/>
      <c r="T492" s="226"/>
      <c r="AT492" s="227" t="s">
        <v>175</v>
      </c>
      <c r="AU492" s="227" t="s">
        <v>87</v>
      </c>
      <c r="AV492" s="14" t="s">
        <v>148</v>
      </c>
      <c r="AW492" s="14" t="s">
        <v>34</v>
      </c>
      <c r="AX492" s="14" t="s">
        <v>85</v>
      </c>
      <c r="AY492" s="227" t="s">
        <v>149</v>
      </c>
    </row>
    <row r="493" spans="1:65" s="2" customFormat="1" ht="16.5" customHeight="1">
      <c r="A493" s="34"/>
      <c r="B493" s="35"/>
      <c r="C493" s="228" t="s">
        <v>2177</v>
      </c>
      <c r="D493" s="228" t="s">
        <v>156</v>
      </c>
      <c r="E493" s="229" t="s">
        <v>2178</v>
      </c>
      <c r="F493" s="230" t="s">
        <v>2179</v>
      </c>
      <c r="G493" s="231" t="s">
        <v>202</v>
      </c>
      <c r="H493" s="232">
        <v>55.8</v>
      </c>
      <c r="I493" s="233"/>
      <c r="J493" s="234">
        <f>ROUND(I493*H493,2)</f>
        <v>0</v>
      </c>
      <c r="K493" s="235"/>
      <c r="L493" s="236"/>
      <c r="M493" s="237" t="s">
        <v>1</v>
      </c>
      <c r="N493" s="238" t="s">
        <v>42</v>
      </c>
      <c r="O493" s="71"/>
      <c r="P493" s="195">
        <f>O493*H493</f>
        <v>0</v>
      </c>
      <c r="Q493" s="195">
        <v>3.8000000000000002E-4</v>
      </c>
      <c r="R493" s="195">
        <f>Q493*H493</f>
        <v>2.1204000000000001E-2</v>
      </c>
      <c r="S493" s="195">
        <v>0</v>
      </c>
      <c r="T493" s="196">
        <f>S493*H493</f>
        <v>0</v>
      </c>
      <c r="U493" s="34"/>
      <c r="V493" s="34"/>
      <c r="W493" s="34"/>
      <c r="X493" s="34"/>
      <c r="Y493" s="34"/>
      <c r="Z493" s="34"/>
      <c r="AA493" s="34"/>
      <c r="AB493" s="34"/>
      <c r="AC493" s="34"/>
      <c r="AD493" s="34"/>
      <c r="AE493" s="34"/>
      <c r="AR493" s="197" t="s">
        <v>285</v>
      </c>
      <c r="AT493" s="197" t="s">
        <v>156</v>
      </c>
      <c r="AU493" s="197" t="s">
        <v>87</v>
      </c>
      <c r="AY493" s="17" t="s">
        <v>149</v>
      </c>
      <c r="BE493" s="198">
        <f>IF(N493="základní",J493,0)</f>
        <v>0</v>
      </c>
      <c r="BF493" s="198">
        <f>IF(N493="snížená",J493,0)</f>
        <v>0</v>
      </c>
      <c r="BG493" s="198">
        <f>IF(N493="zákl. přenesená",J493,0)</f>
        <v>0</v>
      </c>
      <c r="BH493" s="198">
        <f>IF(N493="sníž. přenesená",J493,0)</f>
        <v>0</v>
      </c>
      <c r="BI493" s="198">
        <f>IF(N493="nulová",J493,0)</f>
        <v>0</v>
      </c>
      <c r="BJ493" s="17" t="s">
        <v>85</v>
      </c>
      <c r="BK493" s="198">
        <f>ROUND(I493*H493,2)</f>
        <v>0</v>
      </c>
      <c r="BL493" s="17" t="s">
        <v>243</v>
      </c>
      <c r="BM493" s="197" t="s">
        <v>2180</v>
      </c>
    </row>
    <row r="494" spans="1:65" s="2" customFormat="1" ht="16.5" customHeight="1">
      <c r="A494" s="34"/>
      <c r="B494" s="35"/>
      <c r="C494" s="185" t="s">
        <v>2181</v>
      </c>
      <c r="D494" s="185" t="s">
        <v>150</v>
      </c>
      <c r="E494" s="186" t="s">
        <v>2182</v>
      </c>
      <c r="F494" s="187" t="s">
        <v>2183</v>
      </c>
      <c r="G494" s="188" t="s">
        <v>225</v>
      </c>
      <c r="H494" s="189">
        <v>0.5</v>
      </c>
      <c r="I494" s="190"/>
      <c r="J494" s="191">
        <f>ROUND(I494*H494,2)</f>
        <v>0</v>
      </c>
      <c r="K494" s="192"/>
      <c r="L494" s="39"/>
      <c r="M494" s="193" t="s">
        <v>1</v>
      </c>
      <c r="N494" s="194" t="s">
        <v>42</v>
      </c>
      <c r="O494" s="71"/>
      <c r="P494" s="195">
        <f>O494*H494</f>
        <v>0</v>
      </c>
      <c r="Q494" s="195">
        <v>5.9999999999999995E-4</v>
      </c>
      <c r="R494" s="195">
        <f>Q494*H494</f>
        <v>2.9999999999999997E-4</v>
      </c>
      <c r="S494" s="195">
        <v>0</v>
      </c>
      <c r="T494" s="196">
        <f>S494*H494</f>
        <v>0</v>
      </c>
      <c r="U494" s="34"/>
      <c r="V494" s="34"/>
      <c r="W494" s="34"/>
      <c r="X494" s="34"/>
      <c r="Y494" s="34"/>
      <c r="Z494" s="34"/>
      <c r="AA494" s="34"/>
      <c r="AB494" s="34"/>
      <c r="AC494" s="34"/>
      <c r="AD494" s="34"/>
      <c r="AE494" s="34"/>
      <c r="AR494" s="197" t="s">
        <v>243</v>
      </c>
      <c r="AT494" s="197" t="s">
        <v>150</v>
      </c>
      <c r="AU494" s="197" t="s">
        <v>87</v>
      </c>
      <c r="AY494" s="17" t="s">
        <v>149</v>
      </c>
      <c r="BE494" s="198">
        <f>IF(N494="základní",J494,0)</f>
        <v>0</v>
      </c>
      <c r="BF494" s="198">
        <f>IF(N494="snížená",J494,0)</f>
        <v>0</v>
      </c>
      <c r="BG494" s="198">
        <f>IF(N494="zákl. přenesená",J494,0)</f>
        <v>0</v>
      </c>
      <c r="BH494" s="198">
        <f>IF(N494="sníž. přenesená",J494,0)</f>
        <v>0</v>
      </c>
      <c r="BI494" s="198">
        <f>IF(N494="nulová",J494,0)</f>
        <v>0</v>
      </c>
      <c r="BJ494" s="17" t="s">
        <v>85</v>
      </c>
      <c r="BK494" s="198">
        <f>ROUND(I494*H494,2)</f>
        <v>0</v>
      </c>
      <c r="BL494" s="17" t="s">
        <v>243</v>
      </c>
      <c r="BM494" s="197" t="s">
        <v>2184</v>
      </c>
    </row>
    <row r="495" spans="1:65" s="13" customFormat="1" ht="11.25">
      <c r="B495" s="206"/>
      <c r="C495" s="207"/>
      <c r="D495" s="199" t="s">
        <v>175</v>
      </c>
      <c r="E495" s="208" t="s">
        <v>1</v>
      </c>
      <c r="F495" s="209" t="s">
        <v>2185</v>
      </c>
      <c r="G495" s="207"/>
      <c r="H495" s="210">
        <v>0.5</v>
      </c>
      <c r="I495" s="211"/>
      <c r="J495" s="207"/>
      <c r="K495" s="207"/>
      <c r="L495" s="212"/>
      <c r="M495" s="213"/>
      <c r="N495" s="214"/>
      <c r="O495" s="214"/>
      <c r="P495" s="214"/>
      <c r="Q495" s="214"/>
      <c r="R495" s="214"/>
      <c r="S495" s="214"/>
      <c r="T495" s="215"/>
      <c r="AT495" s="216" t="s">
        <v>175</v>
      </c>
      <c r="AU495" s="216" t="s">
        <v>87</v>
      </c>
      <c r="AV495" s="13" t="s">
        <v>87</v>
      </c>
      <c r="AW495" s="13" t="s">
        <v>34</v>
      </c>
      <c r="AX495" s="13" t="s">
        <v>85</v>
      </c>
      <c r="AY495" s="216" t="s">
        <v>149</v>
      </c>
    </row>
    <row r="496" spans="1:65" s="2" customFormat="1" ht="21.75" customHeight="1">
      <c r="A496" s="34"/>
      <c r="B496" s="35"/>
      <c r="C496" s="228" t="s">
        <v>2186</v>
      </c>
      <c r="D496" s="228" t="s">
        <v>156</v>
      </c>
      <c r="E496" s="229" t="s">
        <v>2187</v>
      </c>
      <c r="F496" s="230" t="s">
        <v>2188</v>
      </c>
      <c r="G496" s="231" t="s">
        <v>225</v>
      </c>
      <c r="H496" s="232">
        <v>0.5</v>
      </c>
      <c r="I496" s="233"/>
      <c r="J496" s="234">
        <f>ROUND(I496*H496,2)</f>
        <v>0</v>
      </c>
      <c r="K496" s="235"/>
      <c r="L496" s="236"/>
      <c r="M496" s="237" t="s">
        <v>1</v>
      </c>
      <c r="N496" s="238" t="s">
        <v>42</v>
      </c>
      <c r="O496" s="71"/>
      <c r="P496" s="195">
        <f>O496*H496</f>
        <v>0</v>
      </c>
      <c r="Q496" s="195">
        <v>4.1999999999999997E-3</v>
      </c>
      <c r="R496" s="195">
        <f>Q496*H496</f>
        <v>2.0999999999999999E-3</v>
      </c>
      <c r="S496" s="195">
        <v>0</v>
      </c>
      <c r="T496" s="196">
        <f>S496*H496</f>
        <v>0</v>
      </c>
      <c r="U496" s="34"/>
      <c r="V496" s="34"/>
      <c r="W496" s="34"/>
      <c r="X496" s="34"/>
      <c r="Y496" s="34"/>
      <c r="Z496" s="34"/>
      <c r="AA496" s="34"/>
      <c r="AB496" s="34"/>
      <c r="AC496" s="34"/>
      <c r="AD496" s="34"/>
      <c r="AE496" s="34"/>
      <c r="AR496" s="197" t="s">
        <v>285</v>
      </c>
      <c r="AT496" s="197" t="s">
        <v>156</v>
      </c>
      <c r="AU496" s="197" t="s">
        <v>87</v>
      </c>
      <c r="AY496" s="17" t="s">
        <v>149</v>
      </c>
      <c r="BE496" s="198">
        <f>IF(N496="základní",J496,0)</f>
        <v>0</v>
      </c>
      <c r="BF496" s="198">
        <f>IF(N496="snížená",J496,0)</f>
        <v>0</v>
      </c>
      <c r="BG496" s="198">
        <f>IF(N496="zákl. přenesená",J496,0)</f>
        <v>0</v>
      </c>
      <c r="BH496" s="198">
        <f>IF(N496="sníž. přenesená",J496,0)</f>
        <v>0</v>
      </c>
      <c r="BI496" s="198">
        <f>IF(N496="nulová",J496,0)</f>
        <v>0</v>
      </c>
      <c r="BJ496" s="17" t="s">
        <v>85</v>
      </c>
      <c r="BK496" s="198">
        <f>ROUND(I496*H496,2)</f>
        <v>0</v>
      </c>
      <c r="BL496" s="17" t="s">
        <v>243</v>
      </c>
      <c r="BM496" s="197" t="s">
        <v>2189</v>
      </c>
    </row>
    <row r="497" spans="1:65" s="2" customFormat="1" ht="16.5" customHeight="1">
      <c r="A497" s="34"/>
      <c r="B497" s="35"/>
      <c r="C497" s="228" t="s">
        <v>2190</v>
      </c>
      <c r="D497" s="228" t="s">
        <v>156</v>
      </c>
      <c r="E497" s="229" t="s">
        <v>2191</v>
      </c>
      <c r="F497" s="230" t="s">
        <v>2192</v>
      </c>
      <c r="G497" s="231" t="s">
        <v>202</v>
      </c>
      <c r="H497" s="232">
        <v>3</v>
      </c>
      <c r="I497" s="233"/>
      <c r="J497" s="234">
        <f>ROUND(I497*H497,2)</f>
        <v>0</v>
      </c>
      <c r="K497" s="235"/>
      <c r="L497" s="236"/>
      <c r="M497" s="237" t="s">
        <v>1</v>
      </c>
      <c r="N497" s="238" t="s">
        <v>42</v>
      </c>
      <c r="O497" s="71"/>
      <c r="P497" s="195">
        <f>O497*H497</f>
        <v>0</v>
      </c>
      <c r="Q497" s="195">
        <v>2.0000000000000001E-4</v>
      </c>
      <c r="R497" s="195">
        <f>Q497*H497</f>
        <v>6.0000000000000006E-4</v>
      </c>
      <c r="S497" s="195">
        <v>0</v>
      </c>
      <c r="T497" s="196">
        <f>S497*H497</f>
        <v>0</v>
      </c>
      <c r="U497" s="34"/>
      <c r="V497" s="34"/>
      <c r="W497" s="34"/>
      <c r="X497" s="34"/>
      <c r="Y497" s="34"/>
      <c r="Z497" s="34"/>
      <c r="AA497" s="34"/>
      <c r="AB497" s="34"/>
      <c r="AC497" s="34"/>
      <c r="AD497" s="34"/>
      <c r="AE497" s="34"/>
      <c r="AR497" s="197" t="s">
        <v>285</v>
      </c>
      <c r="AT497" s="197" t="s">
        <v>156</v>
      </c>
      <c r="AU497" s="197" t="s">
        <v>87</v>
      </c>
      <c r="AY497" s="17" t="s">
        <v>149</v>
      </c>
      <c r="BE497" s="198">
        <f>IF(N497="základní",J497,0)</f>
        <v>0</v>
      </c>
      <c r="BF497" s="198">
        <f>IF(N497="snížená",J497,0)</f>
        <v>0</v>
      </c>
      <c r="BG497" s="198">
        <f>IF(N497="zákl. přenesená",J497,0)</f>
        <v>0</v>
      </c>
      <c r="BH497" s="198">
        <f>IF(N497="sníž. přenesená",J497,0)</f>
        <v>0</v>
      </c>
      <c r="BI497" s="198">
        <f>IF(N497="nulová",J497,0)</f>
        <v>0</v>
      </c>
      <c r="BJ497" s="17" t="s">
        <v>85</v>
      </c>
      <c r="BK497" s="198">
        <f>ROUND(I497*H497,2)</f>
        <v>0</v>
      </c>
      <c r="BL497" s="17" t="s">
        <v>243</v>
      </c>
      <c r="BM497" s="197" t="s">
        <v>2193</v>
      </c>
    </row>
    <row r="498" spans="1:65" s="2" customFormat="1" ht="21.75" customHeight="1">
      <c r="A498" s="34"/>
      <c r="B498" s="35"/>
      <c r="C498" s="185" t="s">
        <v>2194</v>
      </c>
      <c r="D498" s="185" t="s">
        <v>150</v>
      </c>
      <c r="E498" s="186" t="s">
        <v>1615</v>
      </c>
      <c r="F498" s="187" t="s">
        <v>1616</v>
      </c>
      <c r="G498" s="188" t="s">
        <v>378</v>
      </c>
      <c r="H498" s="239"/>
      <c r="I498" s="190"/>
      <c r="J498" s="191">
        <f>ROUND(I498*H498,2)</f>
        <v>0</v>
      </c>
      <c r="K498" s="192"/>
      <c r="L498" s="39"/>
      <c r="M498" s="193" t="s">
        <v>1</v>
      </c>
      <c r="N498" s="194" t="s">
        <v>42</v>
      </c>
      <c r="O498" s="71"/>
      <c r="P498" s="195">
        <f>O498*H498</f>
        <v>0</v>
      </c>
      <c r="Q498" s="195">
        <v>0</v>
      </c>
      <c r="R498" s="195">
        <f>Q498*H498</f>
        <v>0</v>
      </c>
      <c r="S498" s="195">
        <v>0</v>
      </c>
      <c r="T498" s="196">
        <f>S498*H498</f>
        <v>0</v>
      </c>
      <c r="U498" s="34"/>
      <c r="V498" s="34"/>
      <c r="W498" s="34"/>
      <c r="X498" s="34"/>
      <c r="Y498" s="34"/>
      <c r="Z498" s="34"/>
      <c r="AA498" s="34"/>
      <c r="AB498" s="34"/>
      <c r="AC498" s="34"/>
      <c r="AD498" s="34"/>
      <c r="AE498" s="34"/>
      <c r="AR498" s="197" t="s">
        <v>243</v>
      </c>
      <c r="AT498" s="197" t="s">
        <v>150</v>
      </c>
      <c r="AU498" s="197" t="s">
        <v>87</v>
      </c>
      <c r="AY498" s="17" t="s">
        <v>149</v>
      </c>
      <c r="BE498" s="198">
        <f>IF(N498="základní",J498,0)</f>
        <v>0</v>
      </c>
      <c r="BF498" s="198">
        <f>IF(N498="snížená",J498,0)</f>
        <v>0</v>
      </c>
      <c r="BG498" s="198">
        <f>IF(N498="zákl. přenesená",J498,0)</f>
        <v>0</v>
      </c>
      <c r="BH498" s="198">
        <f>IF(N498="sníž. přenesená",J498,0)</f>
        <v>0</v>
      </c>
      <c r="BI498" s="198">
        <f>IF(N498="nulová",J498,0)</f>
        <v>0</v>
      </c>
      <c r="BJ498" s="17" t="s">
        <v>85</v>
      </c>
      <c r="BK498" s="198">
        <f>ROUND(I498*H498,2)</f>
        <v>0</v>
      </c>
      <c r="BL498" s="17" t="s">
        <v>243</v>
      </c>
      <c r="BM498" s="197" t="s">
        <v>2195</v>
      </c>
    </row>
    <row r="499" spans="1:65" s="12" customFormat="1" ht="22.9" customHeight="1">
      <c r="B499" s="171"/>
      <c r="C499" s="172"/>
      <c r="D499" s="173" t="s">
        <v>76</v>
      </c>
      <c r="E499" s="204" t="s">
        <v>2196</v>
      </c>
      <c r="F499" s="204" t="s">
        <v>2197</v>
      </c>
      <c r="G499" s="172"/>
      <c r="H499" s="172"/>
      <c r="I499" s="175"/>
      <c r="J499" s="205">
        <f>BK499</f>
        <v>0</v>
      </c>
      <c r="K499" s="172"/>
      <c r="L499" s="177"/>
      <c r="M499" s="178"/>
      <c r="N499" s="179"/>
      <c r="O499" s="179"/>
      <c r="P499" s="180">
        <f>SUM(P500:P522)</f>
        <v>0</v>
      </c>
      <c r="Q499" s="179"/>
      <c r="R499" s="180">
        <f>SUM(R500:R522)</f>
        <v>0.98102460000000002</v>
      </c>
      <c r="S499" s="179"/>
      <c r="T499" s="181">
        <f>SUM(T500:T522)</f>
        <v>0</v>
      </c>
      <c r="AR499" s="182" t="s">
        <v>87</v>
      </c>
      <c r="AT499" s="183" t="s">
        <v>76</v>
      </c>
      <c r="AU499" s="183" t="s">
        <v>85</v>
      </c>
      <c r="AY499" s="182" t="s">
        <v>149</v>
      </c>
      <c r="BK499" s="184">
        <f>SUM(BK500:BK522)</f>
        <v>0</v>
      </c>
    </row>
    <row r="500" spans="1:65" s="2" customFormat="1" ht="21.75" customHeight="1">
      <c r="A500" s="34"/>
      <c r="B500" s="35"/>
      <c r="C500" s="185" t="s">
        <v>2198</v>
      </c>
      <c r="D500" s="185" t="s">
        <v>150</v>
      </c>
      <c r="E500" s="186" t="s">
        <v>2199</v>
      </c>
      <c r="F500" s="187" t="s">
        <v>2200</v>
      </c>
      <c r="G500" s="188" t="s">
        <v>225</v>
      </c>
      <c r="H500" s="189">
        <v>9.9</v>
      </c>
      <c r="I500" s="190"/>
      <c r="J500" s="191">
        <f>ROUND(I500*H500,2)</f>
        <v>0</v>
      </c>
      <c r="K500" s="192"/>
      <c r="L500" s="39"/>
      <c r="M500" s="193" t="s">
        <v>1</v>
      </c>
      <c r="N500" s="194" t="s">
        <v>42</v>
      </c>
      <c r="O500" s="71"/>
      <c r="P500" s="195">
        <f>O500*H500</f>
        <v>0</v>
      </c>
      <c r="Q500" s="195">
        <v>1.5E-3</v>
      </c>
      <c r="R500" s="195">
        <f>Q500*H500</f>
        <v>1.485E-2</v>
      </c>
      <c r="S500" s="195">
        <v>0</v>
      </c>
      <c r="T500" s="196">
        <f>S500*H500</f>
        <v>0</v>
      </c>
      <c r="U500" s="34"/>
      <c r="V500" s="34"/>
      <c r="W500" s="34"/>
      <c r="X500" s="34"/>
      <c r="Y500" s="34"/>
      <c r="Z500" s="34"/>
      <c r="AA500" s="34"/>
      <c r="AB500" s="34"/>
      <c r="AC500" s="34"/>
      <c r="AD500" s="34"/>
      <c r="AE500" s="34"/>
      <c r="AR500" s="197" t="s">
        <v>243</v>
      </c>
      <c r="AT500" s="197" t="s">
        <v>150</v>
      </c>
      <c r="AU500" s="197" t="s">
        <v>87</v>
      </c>
      <c r="AY500" s="17" t="s">
        <v>149</v>
      </c>
      <c r="BE500" s="198">
        <f>IF(N500="základní",J500,0)</f>
        <v>0</v>
      </c>
      <c r="BF500" s="198">
        <f>IF(N500="snížená",J500,0)</f>
        <v>0</v>
      </c>
      <c r="BG500" s="198">
        <f>IF(N500="zákl. přenesená",J500,0)</f>
        <v>0</v>
      </c>
      <c r="BH500" s="198">
        <f>IF(N500="sníž. přenesená",J500,0)</f>
        <v>0</v>
      </c>
      <c r="BI500" s="198">
        <f>IF(N500="nulová",J500,0)</f>
        <v>0</v>
      </c>
      <c r="BJ500" s="17" t="s">
        <v>85</v>
      </c>
      <c r="BK500" s="198">
        <f>ROUND(I500*H500,2)</f>
        <v>0</v>
      </c>
      <c r="BL500" s="17" t="s">
        <v>243</v>
      </c>
      <c r="BM500" s="197" t="s">
        <v>2201</v>
      </c>
    </row>
    <row r="501" spans="1:65" s="13" customFormat="1" ht="11.25">
      <c r="B501" s="206"/>
      <c r="C501" s="207"/>
      <c r="D501" s="199" t="s">
        <v>175</v>
      </c>
      <c r="E501" s="208" t="s">
        <v>1</v>
      </c>
      <c r="F501" s="209" t="s">
        <v>2202</v>
      </c>
      <c r="G501" s="207"/>
      <c r="H501" s="210">
        <v>9.9</v>
      </c>
      <c r="I501" s="211"/>
      <c r="J501" s="207"/>
      <c r="K501" s="207"/>
      <c r="L501" s="212"/>
      <c r="M501" s="213"/>
      <c r="N501" s="214"/>
      <c r="O501" s="214"/>
      <c r="P501" s="214"/>
      <c r="Q501" s="214"/>
      <c r="R501" s="214"/>
      <c r="S501" s="214"/>
      <c r="T501" s="215"/>
      <c r="AT501" s="216" t="s">
        <v>175</v>
      </c>
      <c r="AU501" s="216" t="s">
        <v>87</v>
      </c>
      <c r="AV501" s="13" t="s">
        <v>87</v>
      </c>
      <c r="AW501" s="13" t="s">
        <v>34</v>
      </c>
      <c r="AX501" s="13" t="s">
        <v>85</v>
      </c>
      <c r="AY501" s="216" t="s">
        <v>149</v>
      </c>
    </row>
    <row r="502" spans="1:65" s="2" customFormat="1" ht="21.75" customHeight="1">
      <c r="A502" s="34"/>
      <c r="B502" s="35"/>
      <c r="C502" s="185" t="s">
        <v>2203</v>
      </c>
      <c r="D502" s="185" t="s">
        <v>150</v>
      </c>
      <c r="E502" s="186" t="s">
        <v>2204</v>
      </c>
      <c r="F502" s="187" t="s">
        <v>2205</v>
      </c>
      <c r="G502" s="188" t="s">
        <v>202</v>
      </c>
      <c r="H502" s="189">
        <v>4.4000000000000004</v>
      </c>
      <c r="I502" s="190"/>
      <c r="J502" s="191">
        <f>ROUND(I502*H502,2)</f>
        <v>0</v>
      </c>
      <c r="K502" s="192"/>
      <c r="L502" s="39"/>
      <c r="M502" s="193" t="s">
        <v>1</v>
      </c>
      <c r="N502" s="194" t="s">
        <v>42</v>
      </c>
      <c r="O502" s="71"/>
      <c r="P502" s="195">
        <f>O502*H502</f>
        <v>0</v>
      </c>
      <c r="Q502" s="195">
        <v>2.7999999999999998E-4</v>
      </c>
      <c r="R502" s="195">
        <f>Q502*H502</f>
        <v>1.232E-3</v>
      </c>
      <c r="S502" s="195">
        <v>0</v>
      </c>
      <c r="T502" s="196">
        <f>S502*H502</f>
        <v>0</v>
      </c>
      <c r="U502" s="34"/>
      <c r="V502" s="34"/>
      <c r="W502" s="34"/>
      <c r="X502" s="34"/>
      <c r="Y502" s="34"/>
      <c r="Z502" s="34"/>
      <c r="AA502" s="34"/>
      <c r="AB502" s="34"/>
      <c r="AC502" s="34"/>
      <c r="AD502" s="34"/>
      <c r="AE502" s="34"/>
      <c r="AR502" s="197" t="s">
        <v>243</v>
      </c>
      <c r="AT502" s="197" t="s">
        <v>150</v>
      </c>
      <c r="AU502" s="197" t="s">
        <v>87</v>
      </c>
      <c r="AY502" s="17" t="s">
        <v>149</v>
      </c>
      <c r="BE502" s="198">
        <f>IF(N502="základní",J502,0)</f>
        <v>0</v>
      </c>
      <c r="BF502" s="198">
        <f>IF(N502="snížená",J502,0)</f>
        <v>0</v>
      </c>
      <c r="BG502" s="198">
        <f>IF(N502="zákl. přenesená",J502,0)</f>
        <v>0</v>
      </c>
      <c r="BH502" s="198">
        <f>IF(N502="sníž. přenesená",J502,0)</f>
        <v>0</v>
      </c>
      <c r="BI502" s="198">
        <f>IF(N502="nulová",J502,0)</f>
        <v>0</v>
      </c>
      <c r="BJ502" s="17" t="s">
        <v>85</v>
      </c>
      <c r="BK502" s="198">
        <f>ROUND(I502*H502,2)</f>
        <v>0</v>
      </c>
      <c r="BL502" s="17" t="s">
        <v>243</v>
      </c>
      <c r="BM502" s="197" t="s">
        <v>2206</v>
      </c>
    </row>
    <row r="503" spans="1:65" s="13" customFormat="1" ht="11.25">
      <c r="B503" s="206"/>
      <c r="C503" s="207"/>
      <c r="D503" s="199" t="s">
        <v>175</v>
      </c>
      <c r="E503" s="208" t="s">
        <v>1</v>
      </c>
      <c r="F503" s="209" t="s">
        <v>2207</v>
      </c>
      <c r="G503" s="207"/>
      <c r="H503" s="210">
        <v>4.4000000000000004</v>
      </c>
      <c r="I503" s="211"/>
      <c r="J503" s="207"/>
      <c r="K503" s="207"/>
      <c r="L503" s="212"/>
      <c r="M503" s="213"/>
      <c r="N503" s="214"/>
      <c r="O503" s="214"/>
      <c r="P503" s="214"/>
      <c r="Q503" s="214"/>
      <c r="R503" s="214"/>
      <c r="S503" s="214"/>
      <c r="T503" s="215"/>
      <c r="AT503" s="216" t="s">
        <v>175</v>
      </c>
      <c r="AU503" s="216" t="s">
        <v>87</v>
      </c>
      <c r="AV503" s="13" t="s">
        <v>87</v>
      </c>
      <c r="AW503" s="13" t="s">
        <v>34</v>
      </c>
      <c r="AX503" s="13" t="s">
        <v>85</v>
      </c>
      <c r="AY503" s="216" t="s">
        <v>149</v>
      </c>
    </row>
    <row r="504" spans="1:65" s="2" customFormat="1" ht="16.5" customHeight="1">
      <c r="A504" s="34"/>
      <c r="B504" s="35"/>
      <c r="C504" s="185" t="s">
        <v>2208</v>
      </c>
      <c r="D504" s="185" t="s">
        <v>150</v>
      </c>
      <c r="E504" s="186" t="s">
        <v>2209</v>
      </c>
      <c r="F504" s="187" t="s">
        <v>2210</v>
      </c>
      <c r="G504" s="188" t="s">
        <v>184</v>
      </c>
      <c r="H504" s="189">
        <v>2</v>
      </c>
      <c r="I504" s="190"/>
      <c r="J504" s="191">
        <f>ROUND(I504*H504,2)</f>
        <v>0</v>
      </c>
      <c r="K504" s="192"/>
      <c r="L504" s="39"/>
      <c r="M504" s="193" t="s">
        <v>1</v>
      </c>
      <c r="N504" s="194" t="s">
        <v>42</v>
      </c>
      <c r="O504" s="71"/>
      <c r="P504" s="195">
        <f>O504*H504</f>
        <v>0</v>
      </c>
      <c r="Q504" s="195">
        <v>2.1000000000000001E-4</v>
      </c>
      <c r="R504" s="195">
        <f>Q504*H504</f>
        <v>4.2000000000000002E-4</v>
      </c>
      <c r="S504" s="195">
        <v>0</v>
      </c>
      <c r="T504" s="196">
        <f>S504*H504</f>
        <v>0</v>
      </c>
      <c r="U504" s="34"/>
      <c r="V504" s="34"/>
      <c r="W504" s="34"/>
      <c r="X504" s="34"/>
      <c r="Y504" s="34"/>
      <c r="Z504" s="34"/>
      <c r="AA504" s="34"/>
      <c r="AB504" s="34"/>
      <c r="AC504" s="34"/>
      <c r="AD504" s="34"/>
      <c r="AE504" s="34"/>
      <c r="AR504" s="197" t="s">
        <v>243</v>
      </c>
      <c r="AT504" s="197" t="s">
        <v>150</v>
      </c>
      <c r="AU504" s="197" t="s">
        <v>87</v>
      </c>
      <c r="AY504" s="17" t="s">
        <v>149</v>
      </c>
      <c r="BE504" s="198">
        <f>IF(N504="základní",J504,0)</f>
        <v>0</v>
      </c>
      <c r="BF504" s="198">
        <f>IF(N504="snížená",J504,0)</f>
        <v>0</v>
      </c>
      <c r="BG504" s="198">
        <f>IF(N504="zákl. přenesená",J504,0)</f>
        <v>0</v>
      </c>
      <c r="BH504" s="198">
        <f>IF(N504="sníž. přenesená",J504,0)</f>
        <v>0</v>
      </c>
      <c r="BI504" s="198">
        <f>IF(N504="nulová",J504,0)</f>
        <v>0</v>
      </c>
      <c r="BJ504" s="17" t="s">
        <v>85</v>
      </c>
      <c r="BK504" s="198">
        <f>ROUND(I504*H504,2)</f>
        <v>0</v>
      </c>
      <c r="BL504" s="17" t="s">
        <v>243</v>
      </c>
      <c r="BM504" s="197" t="s">
        <v>2211</v>
      </c>
    </row>
    <row r="505" spans="1:65" s="2" customFormat="1" ht="16.5" customHeight="1">
      <c r="A505" s="34"/>
      <c r="B505" s="35"/>
      <c r="C505" s="185" t="s">
        <v>2212</v>
      </c>
      <c r="D505" s="185" t="s">
        <v>150</v>
      </c>
      <c r="E505" s="186" t="s">
        <v>2213</v>
      </c>
      <c r="F505" s="187" t="s">
        <v>2214</v>
      </c>
      <c r="G505" s="188" t="s">
        <v>184</v>
      </c>
      <c r="H505" s="189">
        <v>1</v>
      </c>
      <c r="I505" s="190"/>
      <c r="J505" s="191">
        <f>ROUND(I505*H505,2)</f>
        <v>0</v>
      </c>
      <c r="K505" s="192"/>
      <c r="L505" s="39"/>
      <c r="M505" s="193" t="s">
        <v>1</v>
      </c>
      <c r="N505" s="194" t="s">
        <v>42</v>
      </c>
      <c r="O505" s="71"/>
      <c r="P505" s="195">
        <f>O505*H505</f>
        <v>0</v>
      </c>
      <c r="Q505" s="195">
        <v>2.0000000000000001E-4</v>
      </c>
      <c r="R505" s="195">
        <f>Q505*H505</f>
        <v>2.0000000000000001E-4</v>
      </c>
      <c r="S505" s="195">
        <v>0</v>
      </c>
      <c r="T505" s="196">
        <f>S505*H505</f>
        <v>0</v>
      </c>
      <c r="U505" s="34"/>
      <c r="V505" s="34"/>
      <c r="W505" s="34"/>
      <c r="X505" s="34"/>
      <c r="Y505" s="34"/>
      <c r="Z505" s="34"/>
      <c r="AA505" s="34"/>
      <c r="AB505" s="34"/>
      <c r="AC505" s="34"/>
      <c r="AD505" s="34"/>
      <c r="AE505" s="34"/>
      <c r="AR505" s="197" t="s">
        <v>243</v>
      </c>
      <c r="AT505" s="197" t="s">
        <v>150</v>
      </c>
      <c r="AU505" s="197" t="s">
        <v>87</v>
      </c>
      <c r="AY505" s="17" t="s">
        <v>149</v>
      </c>
      <c r="BE505" s="198">
        <f>IF(N505="základní",J505,0)</f>
        <v>0</v>
      </c>
      <c r="BF505" s="198">
        <f>IF(N505="snížená",J505,0)</f>
        <v>0</v>
      </c>
      <c r="BG505" s="198">
        <f>IF(N505="zákl. přenesená",J505,0)</f>
        <v>0</v>
      </c>
      <c r="BH505" s="198">
        <f>IF(N505="sníž. přenesená",J505,0)</f>
        <v>0</v>
      </c>
      <c r="BI505" s="198">
        <f>IF(N505="nulová",J505,0)</f>
        <v>0</v>
      </c>
      <c r="BJ505" s="17" t="s">
        <v>85</v>
      </c>
      <c r="BK505" s="198">
        <f>ROUND(I505*H505,2)</f>
        <v>0</v>
      </c>
      <c r="BL505" s="17" t="s">
        <v>243</v>
      </c>
      <c r="BM505" s="197" t="s">
        <v>2215</v>
      </c>
    </row>
    <row r="506" spans="1:65" s="2" customFormat="1" ht="21.75" customHeight="1">
      <c r="A506" s="34"/>
      <c r="B506" s="35"/>
      <c r="C506" s="185" t="s">
        <v>2216</v>
      </c>
      <c r="D506" s="185" t="s">
        <v>150</v>
      </c>
      <c r="E506" s="186" t="s">
        <v>2217</v>
      </c>
      <c r="F506" s="187" t="s">
        <v>2218</v>
      </c>
      <c r="G506" s="188" t="s">
        <v>202</v>
      </c>
      <c r="H506" s="189">
        <v>4.5</v>
      </c>
      <c r="I506" s="190"/>
      <c r="J506" s="191">
        <f>ROUND(I506*H506,2)</f>
        <v>0</v>
      </c>
      <c r="K506" s="192"/>
      <c r="L506" s="39"/>
      <c r="M506" s="193" t="s">
        <v>1</v>
      </c>
      <c r="N506" s="194" t="s">
        <v>42</v>
      </c>
      <c r="O506" s="71"/>
      <c r="P506" s="195">
        <f>O506*H506</f>
        <v>0</v>
      </c>
      <c r="Q506" s="195">
        <v>3.2000000000000003E-4</v>
      </c>
      <c r="R506" s="195">
        <f>Q506*H506</f>
        <v>1.4400000000000001E-3</v>
      </c>
      <c r="S506" s="195">
        <v>0</v>
      </c>
      <c r="T506" s="196">
        <f>S506*H506</f>
        <v>0</v>
      </c>
      <c r="U506" s="34"/>
      <c r="V506" s="34"/>
      <c r="W506" s="34"/>
      <c r="X506" s="34"/>
      <c r="Y506" s="34"/>
      <c r="Z506" s="34"/>
      <c r="AA506" s="34"/>
      <c r="AB506" s="34"/>
      <c r="AC506" s="34"/>
      <c r="AD506" s="34"/>
      <c r="AE506" s="34"/>
      <c r="AR506" s="197" t="s">
        <v>243</v>
      </c>
      <c r="AT506" s="197" t="s">
        <v>150</v>
      </c>
      <c r="AU506" s="197" t="s">
        <v>87</v>
      </c>
      <c r="AY506" s="17" t="s">
        <v>149</v>
      </c>
      <c r="BE506" s="198">
        <f>IF(N506="základní",J506,0)</f>
        <v>0</v>
      </c>
      <c r="BF506" s="198">
        <f>IF(N506="snížená",J506,0)</f>
        <v>0</v>
      </c>
      <c r="BG506" s="198">
        <f>IF(N506="zákl. přenesená",J506,0)</f>
        <v>0</v>
      </c>
      <c r="BH506" s="198">
        <f>IF(N506="sníž. přenesená",J506,0)</f>
        <v>0</v>
      </c>
      <c r="BI506" s="198">
        <f>IF(N506="nulová",J506,0)</f>
        <v>0</v>
      </c>
      <c r="BJ506" s="17" t="s">
        <v>85</v>
      </c>
      <c r="BK506" s="198">
        <f>ROUND(I506*H506,2)</f>
        <v>0</v>
      </c>
      <c r="BL506" s="17" t="s">
        <v>243</v>
      </c>
      <c r="BM506" s="197" t="s">
        <v>2219</v>
      </c>
    </row>
    <row r="507" spans="1:65" s="13" customFormat="1" ht="11.25">
      <c r="B507" s="206"/>
      <c r="C507" s="207"/>
      <c r="D507" s="199" t="s">
        <v>175</v>
      </c>
      <c r="E507" s="208" t="s">
        <v>1</v>
      </c>
      <c r="F507" s="209" t="s">
        <v>2220</v>
      </c>
      <c r="G507" s="207"/>
      <c r="H507" s="210">
        <v>4.5</v>
      </c>
      <c r="I507" s="211"/>
      <c r="J507" s="207"/>
      <c r="K507" s="207"/>
      <c r="L507" s="212"/>
      <c r="M507" s="213"/>
      <c r="N507" s="214"/>
      <c r="O507" s="214"/>
      <c r="P507" s="214"/>
      <c r="Q507" s="214"/>
      <c r="R507" s="214"/>
      <c r="S507" s="214"/>
      <c r="T507" s="215"/>
      <c r="AT507" s="216" t="s">
        <v>175</v>
      </c>
      <c r="AU507" s="216" t="s">
        <v>87</v>
      </c>
      <c r="AV507" s="13" t="s">
        <v>87</v>
      </c>
      <c r="AW507" s="13" t="s">
        <v>34</v>
      </c>
      <c r="AX507" s="13" t="s">
        <v>85</v>
      </c>
      <c r="AY507" s="216" t="s">
        <v>149</v>
      </c>
    </row>
    <row r="508" spans="1:65" s="2" customFormat="1" ht="21.75" customHeight="1">
      <c r="A508" s="34"/>
      <c r="B508" s="35"/>
      <c r="C508" s="185" t="s">
        <v>2221</v>
      </c>
      <c r="D508" s="185" t="s">
        <v>150</v>
      </c>
      <c r="E508" s="186" t="s">
        <v>2222</v>
      </c>
      <c r="F508" s="187" t="s">
        <v>2223</v>
      </c>
      <c r="G508" s="188" t="s">
        <v>225</v>
      </c>
      <c r="H508" s="189">
        <v>44.44</v>
      </c>
      <c r="I508" s="190"/>
      <c r="J508" s="191">
        <f>ROUND(I508*H508,2)</f>
        <v>0</v>
      </c>
      <c r="K508" s="192"/>
      <c r="L508" s="39"/>
      <c r="M508" s="193" t="s">
        <v>1</v>
      </c>
      <c r="N508" s="194" t="s">
        <v>42</v>
      </c>
      <c r="O508" s="71"/>
      <c r="P508" s="195">
        <f>O508*H508</f>
        <v>0</v>
      </c>
      <c r="Q508" s="195">
        <v>3.0000000000000001E-3</v>
      </c>
      <c r="R508" s="195">
        <f>Q508*H508</f>
        <v>0.13331999999999999</v>
      </c>
      <c r="S508" s="195">
        <v>0</v>
      </c>
      <c r="T508" s="196">
        <f>S508*H508</f>
        <v>0</v>
      </c>
      <c r="U508" s="34"/>
      <c r="V508" s="34"/>
      <c r="W508" s="34"/>
      <c r="X508" s="34"/>
      <c r="Y508" s="34"/>
      <c r="Z508" s="34"/>
      <c r="AA508" s="34"/>
      <c r="AB508" s="34"/>
      <c r="AC508" s="34"/>
      <c r="AD508" s="34"/>
      <c r="AE508" s="34"/>
      <c r="AR508" s="197" t="s">
        <v>243</v>
      </c>
      <c r="AT508" s="197" t="s">
        <v>150</v>
      </c>
      <c r="AU508" s="197" t="s">
        <v>87</v>
      </c>
      <c r="AY508" s="17" t="s">
        <v>149</v>
      </c>
      <c r="BE508" s="198">
        <f>IF(N508="základní",J508,0)</f>
        <v>0</v>
      </c>
      <c r="BF508" s="198">
        <f>IF(N508="snížená",J508,0)</f>
        <v>0</v>
      </c>
      <c r="BG508" s="198">
        <f>IF(N508="zákl. přenesená",J508,0)</f>
        <v>0</v>
      </c>
      <c r="BH508" s="198">
        <f>IF(N508="sníž. přenesená",J508,0)</f>
        <v>0</v>
      </c>
      <c r="BI508" s="198">
        <f>IF(N508="nulová",J508,0)</f>
        <v>0</v>
      </c>
      <c r="BJ508" s="17" t="s">
        <v>85</v>
      </c>
      <c r="BK508" s="198">
        <f>ROUND(I508*H508,2)</f>
        <v>0</v>
      </c>
      <c r="BL508" s="17" t="s">
        <v>243</v>
      </c>
      <c r="BM508" s="197" t="s">
        <v>2224</v>
      </c>
    </row>
    <row r="509" spans="1:65" s="13" customFormat="1" ht="11.25">
      <c r="B509" s="206"/>
      <c r="C509" s="207"/>
      <c r="D509" s="199" t="s">
        <v>175</v>
      </c>
      <c r="E509" s="208" t="s">
        <v>1</v>
      </c>
      <c r="F509" s="209" t="s">
        <v>2225</v>
      </c>
      <c r="G509" s="207"/>
      <c r="H509" s="210">
        <v>33.44</v>
      </c>
      <c r="I509" s="211"/>
      <c r="J509" s="207"/>
      <c r="K509" s="207"/>
      <c r="L509" s="212"/>
      <c r="M509" s="213"/>
      <c r="N509" s="214"/>
      <c r="O509" s="214"/>
      <c r="P509" s="214"/>
      <c r="Q509" s="214"/>
      <c r="R509" s="214"/>
      <c r="S509" s="214"/>
      <c r="T509" s="215"/>
      <c r="AT509" s="216" t="s">
        <v>175</v>
      </c>
      <c r="AU509" s="216" t="s">
        <v>87</v>
      </c>
      <c r="AV509" s="13" t="s">
        <v>87</v>
      </c>
      <c r="AW509" s="13" t="s">
        <v>34</v>
      </c>
      <c r="AX509" s="13" t="s">
        <v>77</v>
      </c>
      <c r="AY509" s="216" t="s">
        <v>149</v>
      </c>
    </row>
    <row r="510" spans="1:65" s="13" customFormat="1" ht="11.25">
      <c r="B510" s="206"/>
      <c r="C510" s="207"/>
      <c r="D510" s="199" t="s">
        <v>175</v>
      </c>
      <c r="E510" s="208" t="s">
        <v>1</v>
      </c>
      <c r="F510" s="209" t="s">
        <v>2226</v>
      </c>
      <c r="G510" s="207"/>
      <c r="H510" s="210">
        <v>11</v>
      </c>
      <c r="I510" s="211"/>
      <c r="J510" s="207"/>
      <c r="K510" s="207"/>
      <c r="L510" s="212"/>
      <c r="M510" s="213"/>
      <c r="N510" s="214"/>
      <c r="O510" s="214"/>
      <c r="P510" s="214"/>
      <c r="Q510" s="214"/>
      <c r="R510" s="214"/>
      <c r="S510" s="214"/>
      <c r="T510" s="215"/>
      <c r="AT510" s="216" t="s">
        <v>175</v>
      </c>
      <c r="AU510" s="216" t="s">
        <v>87</v>
      </c>
      <c r="AV510" s="13" t="s">
        <v>87</v>
      </c>
      <c r="AW510" s="13" t="s">
        <v>34</v>
      </c>
      <c r="AX510" s="13" t="s">
        <v>77</v>
      </c>
      <c r="AY510" s="216" t="s">
        <v>149</v>
      </c>
    </row>
    <row r="511" spans="1:65" s="14" customFormat="1" ht="11.25">
      <c r="B511" s="217"/>
      <c r="C511" s="218"/>
      <c r="D511" s="199" t="s">
        <v>175</v>
      </c>
      <c r="E511" s="219" t="s">
        <v>1</v>
      </c>
      <c r="F511" s="220" t="s">
        <v>221</v>
      </c>
      <c r="G511" s="218"/>
      <c r="H511" s="221">
        <v>44.44</v>
      </c>
      <c r="I511" s="222"/>
      <c r="J511" s="218"/>
      <c r="K511" s="218"/>
      <c r="L511" s="223"/>
      <c r="M511" s="224"/>
      <c r="N511" s="225"/>
      <c r="O511" s="225"/>
      <c r="P511" s="225"/>
      <c r="Q511" s="225"/>
      <c r="R511" s="225"/>
      <c r="S511" s="225"/>
      <c r="T511" s="226"/>
      <c r="AT511" s="227" t="s">
        <v>175</v>
      </c>
      <c r="AU511" s="227" t="s">
        <v>87</v>
      </c>
      <c r="AV511" s="14" t="s">
        <v>148</v>
      </c>
      <c r="AW511" s="14" t="s">
        <v>34</v>
      </c>
      <c r="AX511" s="14" t="s">
        <v>85</v>
      </c>
      <c r="AY511" s="227" t="s">
        <v>149</v>
      </c>
    </row>
    <row r="512" spans="1:65" s="2" customFormat="1" ht="33" customHeight="1">
      <c r="A512" s="34"/>
      <c r="B512" s="35"/>
      <c r="C512" s="228" t="s">
        <v>2227</v>
      </c>
      <c r="D512" s="228" t="s">
        <v>156</v>
      </c>
      <c r="E512" s="229" t="s">
        <v>2228</v>
      </c>
      <c r="F512" s="230" t="s">
        <v>2229</v>
      </c>
      <c r="G512" s="231" t="s">
        <v>225</v>
      </c>
      <c r="H512" s="232">
        <v>48.884</v>
      </c>
      <c r="I512" s="233"/>
      <c r="J512" s="234">
        <f>ROUND(I512*H512,2)</f>
        <v>0</v>
      </c>
      <c r="K512" s="235"/>
      <c r="L512" s="236"/>
      <c r="M512" s="237" t="s">
        <v>1</v>
      </c>
      <c r="N512" s="238" t="s">
        <v>42</v>
      </c>
      <c r="O512" s="71"/>
      <c r="P512" s="195">
        <f>O512*H512</f>
        <v>0</v>
      </c>
      <c r="Q512" s="195">
        <v>1.26E-2</v>
      </c>
      <c r="R512" s="195">
        <f>Q512*H512</f>
        <v>0.6159384</v>
      </c>
      <c r="S512" s="195">
        <v>0</v>
      </c>
      <c r="T512" s="196">
        <f>S512*H512</f>
        <v>0</v>
      </c>
      <c r="U512" s="34"/>
      <c r="V512" s="34"/>
      <c r="W512" s="34"/>
      <c r="X512" s="34"/>
      <c r="Y512" s="34"/>
      <c r="Z512" s="34"/>
      <c r="AA512" s="34"/>
      <c r="AB512" s="34"/>
      <c r="AC512" s="34"/>
      <c r="AD512" s="34"/>
      <c r="AE512" s="34"/>
      <c r="AR512" s="197" t="s">
        <v>285</v>
      </c>
      <c r="AT512" s="197" t="s">
        <v>156</v>
      </c>
      <c r="AU512" s="197" t="s">
        <v>87</v>
      </c>
      <c r="AY512" s="17" t="s">
        <v>149</v>
      </c>
      <c r="BE512" s="198">
        <f>IF(N512="základní",J512,0)</f>
        <v>0</v>
      </c>
      <c r="BF512" s="198">
        <f>IF(N512="snížená",J512,0)</f>
        <v>0</v>
      </c>
      <c r="BG512" s="198">
        <f>IF(N512="zákl. přenesená",J512,0)</f>
        <v>0</v>
      </c>
      <c r="BH512" s="198">
        <f>IF(N512="sníž. přenesená",J512,0)</f>
        <v>0</v>
      </c>
      <c r="BI512" s="198">
        <f>IF(N512="nulová",J512,0)</f>
        <v>0</v>
      </c>
      <c r="BJ512" s="17" t="s">
        <v>85</v>
      </c>
      <c r="BK512" s="198">
        <f>ROUND(I512*H512,2)</f>
        <v>0</v>
      </c>
      <c r="BL512" s="17" t="s">
        <v>243</v>
      </c>
      <c r="BM512" s="197" t="s">
        <v>2230</v>
      </c>
    </row>
    <row r="513" spans="1:65" s="13" customFormat="1" ht="11.25">
      <c r="B513" s="206"/>
      <c r="C513" s="207"/>
      <c r="D513" s="199" t="s">
        <v>175</v>
      </c>
      <c r="E513" s="207"/>
      <c r="F513" s="209" t="s">
        <v>2231</v>
      </c>
      <c r="G513" s="207"/>
      <c r="H513" s="210">
        <v>48.884</v>
      </c>
      <c r="I513" s="211"/>
      <c r="J513" s="207"/>
      <c r="K513" s="207"/>
      <c r="L513" s="212"/>
      <c r="M513" s="213"/>
      <c r="N513" s="214"/>
      <c r="O513" s="214"/>
      <c r="P513" s="214"/>
      <c r="Q513" s="214"/>
      <c r="R513" s="214"/>
      <c r="S513" s="214"/>
      <c r="T513" s="215"/>
      <c r="AT513" s="216" t="s">
        <v>175</v>
      </c>
      <c r="AU513" s="216" t="s">
        <v>87</v>
      </c>
      <c r="AV513" s="13" t="s">
        <v>87</v>
      </c>
      <c r="AW513" s="13" t="s">
        <v>4</v>
      </c>
      <c r="AX513" s="13" t="s">
        <v>85</v>
      </c>
      <c r="AY513" s="216" t="s">
        <v>149</v>
      </c>
    </row>
    <row r="514" spans="1:65" s="2" customFormat="1" ht="21.75" customHeight="1">
      <c r="A514" s="34"/>
      <c r="B514" s="35"/>
      <c r="C514" s="185" t="s">
        <v>2232</v>
      </c>
      <c r="D514" s="185" t="s">
        <v>150</v>
      </c>
      <c r="E514" s="186" t="s">
        <v>2233</v>
      </c>
      <c r="F514" s="187" t="s">
        <v>2234</v>
      </c>
      <c r="G514" s="188" t="s">
        <v>225</v>
      </c>
      <c r="H514" s="189">
        <v>9.68</v>
      </c>
      <c r="I514" s="190"/>
      <c r="J514" s="191">
        <f>ROUND(I514*H514,2)</f>
        <v>0</v>
      </c>
      <c r="K514" s="192"/>
      <c r="L514" s="39"/>
      <c r="M514" s="193" t="s">
        <v>1</v>
      </c>
      <c r="N514" s="194" t="s">
        <v>42</v>
      </c>
      <c r="O514" s="71"/>
      <c r="P514" s="195">
        <f>O514*H514</f>
        <v>0</v>
      </c>
      <c r="Q514" s="195">
        <v>5.0000000000000001E-3</v>
      </c>
      <c r="R514" s="195">
        <f>Q514*H514</f>
        <v>4.8399999999999999E-2</v>
      </c>
      <c r="S514" s="195">
        <v>0</v>
      </c>
      <c r="T514" s="196">
        <f>S514*H514</f>
        <v>0</v>
      </c>
      <c r="U514" s="34"/>
      <c r="V514" s="34"/>
      <c r="W514" s="34"/>
      <c r="X514" s="34"/>
      <c r="Y514" s="34"/>
      <c r="Z514" s="34"/>
      <c r="AA514" s="34"/>
      <c r="AB514" s="34"/>
      <c r="AC514" s="34"/>
      <c r="AD514" s="34"/>
      <c r="AE514" s="34"/>
      <c r="AR514" s="197" t="s">
        <v>243</v>
      </c>
      <c r="AT514" s="197" t="s">
        <v>150</v>
      </c>
      <c r="AU514" s="197" t="s">
        <v>87</v>
      </c>
      <c r="AY514" s="17" t="s">
        <v>149</v>
      </c>
      <c r="BE514" s="198">
        <f>IF(N514="základní",J514,0)</f>
        <v>0</v>
      </c>
      <c r="BF514" s="198">
        <f>IF(N514="snížená",J514,0)</f>
        <v>0</v>
      </c>
      <c r="BG514" s="198">
        <f>IF(N514="zákl. přenesená",J514,0)</f>
        <v>0</v>
      </c>
      <c r="BH514" s="198">
        <f>IF(N514="sníž. přenesená",J514,0)</f>
        <v>0</v>
      </c>
      <c r="BI514" s="198">
        <f>IF(N514="nulová",J514,0)</f>
        <v>0</v>
      </c>
      <c r="BJ514" s="17" t="s">
        <v>85</v>
      </c>
      <c r="BK514" s="198">
        <f>ROUND(I514*H514,2)</f>
        <v>0</v>
      </c>
      <c r="BL514" s="17" t="s">
        <v>243</v>
      </c>
      <c r="BM514" s="197" t="s">
        <v>2235</v>
      </c>
    </row>
    <row r="515" spans="1:65" s="13" customFormat="1" ht="11.25">
      <c r="B515" s="206"/>
      <c r="C515" s="207"/>
      <c r="D515" s="199" t="s">
        <v>175</v>
      </c>
      <c r="E515" s="208" t="s">
        <v>1</v>
      </c>
      <c r="F515" s="209" t="s">
        <v>2236</v>
      </c>
      <c r="G515" s="207"/>
      <c r="H515" s="210">
        <v>9.68</v>
      </c>
      <c r="I515" s="211"/>
      <c r="J515" s="207"/>
      <c r="K515" s="207"/>
      <c r="L515" s="212"/>
      <c r="M515" s="213"/>
      <c r="N515" s="214"/>
      <c r="O515" s="214"/>
      <c r="P515" s="214"/>
      <c r="Q515" s="214"/>
      <c r="R515" s="214"/>
      <c r="S515" s="214"/>
      <c r="T515" s="215"/>
      <c r="AT515" s="216" t="s">
        <v>175</v>
      </c>
      <c r="AU515" s="216" t="s">
        <v>87</v>
      </c>
      <c r="AV515" s="13" t="s">
        <v>87</v>
      </c>
      <c r="AW515" s="13" t="s">
        <v>34</v>
      </c>
      <c r="AX515" s="13" t="s">
        <v>85</v>
      </c>
      <c r="AY515" s="216" t="s">
        <v>149</v>
      </c>
    </row>
    <row r="516" spans="1:65" s="2" customFormat="1" ht="21.75" customHeight="1">
      <c r="A516" s="34"/>
      <c r="B516" s="35"/>
      <c r="C516" s="228" t="s">
        <v>2237</v>
      </c>
      <c r="D516" s="228" t="s">
        <v>156</v>
      </c>
      <c r="E516" s="229" t="s">
        <v>2238</v>
      </c>
      <c r="F516" s="230" t="s">
        <v>2239</v>
      </c>
      <c r="G516" s="231" t="s">
        <v>225</v>
      </c>
      <c r="H516" s="232">
        <v>10.067</v>
      </c>
      <c r="I516" s="233"/>
      <c r="J516" s="234">
        <f>ROUND(I516*H516,2)</f>
        <v>0</v>
      </c>
      <c r="K516" s="235"/>
      <c r="L516" s="236"/>
      <c r="M516" s="237" t="s">
        <v>1</v>
      </c>
      <c r="N516" s="238" t="s">
        <v>42</v>
      </c>
      <c r="O516" s="71"/>
      <c r="P516" s="195">
        <f>O516*H516</f>
        <v>0</v>
      </c>
      <c r="Q516" s="195">
        <v>9.7999999999999997E-3</v>
      </c>
      <c r="R516" s="195">
        <f>Q516*H516</f>
        <v>9.8656599999999997E-2</v>
      </c>
      <c r="S516" s="195">
        <v>0</v>
      </c>
      <c r="T516" s="196">
        <f>S516*H516</f>
        <v>0</v>
      </c>
      <c r="U516" s="34"/>
      <c r="V516" s="34"/>
      <c r="W516" s="34"/>
      <c r="X516" s="34"/>
      <c r="Y516" s="34"/>
      <c r="Z516" s="34"/>
      <c r="AA516" s="34"/>
      <c r="AB516" s="34"/>
      <c r="AC516" s="34"/>
      <c r="AD516" s="34"/>
      <c r="AE516" s="34"/>
      <c r="AR516" s="197" t="s">
        <v>285</v>
      </c>
      <c r="AT516" s="197" t="s">
        <v>156</v>
      </c>
      <c r="AU516" s="197" t="s">
        <v>87</v>
      </c>
      <c r="AY516" s="17" t="s">
        <v>149</v>
      </c>
      <c r="BE516" s="198">
        <f>IF(N516="základní",J516,0)</f>
        <v>0</v>
      </c>
      <c r="BF516" s="198">
        <f>IF(N516="snížená",J516,0)</f>
        <v>0</v>
      </c>
      <c r="BG516" s="198">
        <f>IF(N516="zákl. přenesená",J516,0)</f>
        <v>0</v>
      </c>
      <c r="BH516" s="198">
        <f>IF(N516="sníž. přenesená",J516,0)</f>
        <v>0</v>
      </c>
      <c r="BI516" s="198">
        <f>IF(N516="nulová",J516,0)</f>
        <v>0</v>
      </c>
      <c r="BJ516" s="17" t="s">
        <v>85</v>
      </c>
      <c r="BK516" s="198">
        <f>ROUND(I516*H516,2)</f>
        <v>0</v>
      </c>
      <c r="BL516" s="17" t="s">
        <v>243</v>
      </c>
      <c r="BM516" s="197" t="s">
        <v>2240</v>
      </c>
    </row>
    <row r="517" spans="1:65" s="13" customFormat="1" ht="11.25">
      <c r="B517" s="206"/>
      <c r="C517" s="207"/>
      <c r="D517" s="199" t="s">
        <v>175</v>
      </c>
      <c r="E517" s="207"/>
      <c r="F517" s="209" t="s">
        <v>2241</v>
      </c>
      <c r="G517" s="207"/>
      <c r="H517" s="210">
        <v>10.067</v>
      </c>
      <c r="I517" s="211"/>
      <c r="J517" s="207"/>
      <c r="K517" s="207"/>
      <c r="L517" s="212"/>
      <c r="M517" s="213"/>
      <c r="N517" s="214"/>
      <c r="O517" s="214"/>
      <c r="P517" s="214"/>
      <c r="Q517" s="214"/>
      <c r="R517" s="214"/>
      <c r="S517" s="214"/>
      <c r="T517" s="215"/>
      <c r="AT517" s="216" t="s">
        <v>175</v>
      </c>
      <c r="AU517" s="216" t="s">
        <v>87</v>
      </c>
      <c r="AV517" s="13" t="s">
        <v>87</v>
      </c>
      <c r="AW517" s="13" t="s">
        <v>4</v>
      </c>
      <c r="AX517" s="13" t="s">
        <v>85</v>
      </c>
      <c r="AY517" s="216" t="s">
        <v>149</v>
      </c>
    </row>
    <row r="518" spans="1:65" s="2" customFormat="1" ht="21.75" customHeight="1">
      <c r="A518" s="34"/>
      <c r="B518" s="35"/>
      <c r="C518" s="185" t="s">
        <v>2242</v>
      </c>
      <c r="D518" s="185" t="s">
        <v>150</v>
      </c>
      <c r="E518" s="186" t="s">
        <v>2243</v>
      </c>
      <c r="F518" s="187" t="s">
        <v>2244</v>
      </c>
      <c r="G518" s="188" t="s">
        <v>225</v>
      </c>
      <c r="H518" s="189">
        <v>9.68</v>
      </c>
      <c r="I518" s="190"/>
      <c r="J518" s="191">
        <f>ROUND(I518*H518,2)</f>
        <v>0</v>
      </c>
      <c r="K518" s="192"/>
      <c r="L518" s="39"/>
      <c r="M518" s="193" t="s">
        <v>1</v>
      </c>
      <c r="N518" s="194" t="s">
        <v>42</v>
      </c>
      <c r="O518" s="71"/>
      <c r="P518" s="195">
        <f>O518*H518</f>
        <v>0</v>
      </c>
      <c r="Q518" s="195">
        <v>0</v>
      </c>
      <c r="R518" s="195">
        <f>Q518*H518</f>
        <v>0</v>
      </c>
      <c r="S518" s="195">
        <v>0</v>
      </c>
      <c r="T518" s="196">
        <f>S518*H518</f>
        <v>0</v>
      </c>
      <c r="U518" s="34"/>
      <c r="V518" s="34"/>
      <c r="W518" s="34"/>
      <c r="X518" s="34"/>
      <c r="Y518" s="34"/>
      <c r="Z518" s="34"/>
      <c r="AA518" s="34"/>
      <c r="AB518" s="34"/>
      <c r="AC518" s="34"/>
      <c r="AD518" s="34"/>
      <c r="AE518" s="34"/>
      <c r="AR518" s="197" t="s">
        <v>243</v>
      </c>
      <c r="AT518" s="197" t="s">
        <v>150</v>
      </c>
      <c r="AU518" s="197" t="s">
        <v>87</v>
      </c>
      <c r="AY518" s="17" t="s">
        <v>149</v>
      </c>
      <c r="BE518" s="198">
        <f>IF(N518="základní",J518,0)</f>
        <v>0</v>
      </c>
      <c r="BF518" s="198">
        <f>IF(N518="snížená",J518,0)</f>
        <v>0</v>
      </c>
      <c r="BG518" s="198">
        <f>IF(N518="zákl. přenesená",J518,0)</f>
        <v>0</v>
      </c>
      <c r="BH518" s="198">
        <f>IF(N518="sníž. přenesená",J518,0)</f>
        <v>0</v>
      </c>
      <c r="BI518" s="198">
        <f>IF(N518="nulová",J518,0)</f>
        <v>0</v>
      </c>
      <c r="BJ518" s="17" t="s">
        <v>85</v>
      </c>
      <c r="BK518" s="198">
        <f>ROUND(I518*H518,2)</f>
        <v>0</v>
      </c>
      <c r="BL518" s="17" t="s">
        <v>243</v>
      </c>
      <c r="BM518" s="197" t="s">
        <v>2245</v>
      </c>
    </row>
    <row r="519" spans="1:65" s="2" customFormat="1" ht="21.75" customHeight="1">
      <c r="A519" s="34"/>
      <c r="B519" s="35"/>
      <c r="C519" s="185" t="s">
        <v>2246</v>
      </c>
      <c r="D519" s="185" t="s">
        <v>150</v>
      </c>
      <c r="E519" s="186" t="s">
        <v>2247</v>
      </c>
      <c r="F519" s="187" t="s">
        <v>2248</v>
      </c>
      <c r="G519" s="188" t="s">
        <v>225</v>
      </c>
      <c r="H519" s="189">
        <v>54.12</v>
      </c>
      <c r="I519" s="190"/>
      <c r="J519" s="191">
        <f>ROUND(I519*H519,2)</f>
        <v>0</v>
      </c>
      <c r="K519" s="192"/>
      <c r="L519" s="39"/>
      <c r="M519" s="193" t="s">
        <v>1</v>
      </c>
      <c r="N519" s="194" t="s">
        <v>42</v>
      </c>
      <c r="O519" s="71"/>
      <c r="P519" s="195">
        <f>O519*H519</f>
        <v>0</v>
      </c>
      <c r="Q519" s="195">
        <v>9.3000000000000005E-4</v>
      </c>
      <c r="R519" s="195">
        <f>Q519*H519</f>
        <v>5.0331599999999997E-2</v>
      </c>
      <c r="S519" s="195">
        <v>0</v>
      </c>
      <c r="T519" s="196">
        <f>S519*H519</f>
        <v>0</v>
      </c>
      <c r="U519" s="34"/>
      <c r="V519" s="34"/>
      <c r="W519" s="34"/>
      <c r="X519" s="34"/>
      <c r="Y519" s="34"/>
      <c r="Z519" s="34"/>
      <c r="AA519" s="34"/>
      <c r="AB519" s="34"/>
      <c r="AC519" s="34"/>
      <c r="AD519" s="34"/>
      <c r="AE519" s="34"/>
      <c r="AR519" s="197" t="s">
        <v>243</v>
      </c>
      <c r="AT519" s="197" t="s">
        <v>150</v>
      </c>
      <c r="AU519" s="197" t="s">
        <v>87</v>
      </c>
      <c r="AY519" s="17" t="s">
        <v>149</v>
      </c>
      <c r="BE519" s="198">
        <f>IF(N519="základní",J519,0)</f>
        <v>0</v>
      </c>
      <c r="BF519" s="198">
        <f>IF(N519="snížená",J519,0)</f>
        <v>0</v>
      </c>
      <c r="BG519" s="198">
        <f>IF(N519="zákl. přenesená",J519,0)</f>
        <v>0</v>
      </c>
      <c r="BH519" s="198">
        <f>IF(N519="sníž. přenesená",J519,0)</f>
        <v>0</v>
      </c>
      <c r="BI519" s="198">
        <f>IF(N519="nulová",J519,0)</f>
        <v>0</v>
      </c>
      <c r="BJ519" s="17" t="s">
        <v>85</v>
      </c>
      <c r="BK519" s="198">
        <f>ROUND(I519*H519,2)</f>
        <v>0</v>
      </c>
      <c r="BL519" s="17" t="s">
        <v>243</v>
      </c>
      <c r="BM519" s="197" t="s">
        <v>2249</v>
      </c>
    </row>
    <row r="520" spans="1:65" s="13" customFormat="1" ht="11.25">
      <c r="B520" s="206"/>
      <c r="C520" s="207"/>
      <c r="D520" s="199" t="s">
        <v>175</v>
      </c>
      <c r="E520" s="208" t="s">
        <v>1</v>
      </c>
      <c r="F520" s="209" t="s">
        <v>2250</v>
      </c>
      <c r="G520" s="207"/>
      <c r="H520" s="210">
        <v>54.12</v>
      </c>
      <c r="I520" s="211"/>
      <c r="J520" s="207"/>
      <c r="K520" s="207"/>
      <c r="L520" s="212"/>
      <c r="M520" s="213"/>
      <c r="N520" s="214"/>
      <c r="O520" s="214"/>
      <c r="P520" s="214"/>
      <c r="Q520" s="214"/>
      <c r="R520" s="214"/>
      <c r="S520" s="214"/>
      <c r="T520" s="215"/>
      <c r="AT520" s="216" t="s">
        <v>175</v>
      </c>
      <c r="AU520" s="216" t="s">
        <v>87</v>
      </c>
      <c r="AV520" s="13" t="s">
        <v>87</v>
      </c>
      <c r="AW520" s="13" t="s">
        <v>34</v>
      </c>
      <c r="AX520" s="13" t="s">
        <v>85</v>
      </c>
      <c r="AY520" s="216" t="s">
        <v>149</v>
      </c>
    </row>
    <row r="521" spans="1:65" s="2" customFormat="1" ht="16.5" customHeight="1">
      <c r="A521" s="34"/>
      <c r="B521" s="35"/>
      <c r="C521" s="185" t="s">
        <v>2251</v>
      </c>
      <c r="D521" s="185" t="s">
        <v>150</v>
      </c>
      <c r="E521" s="186" t="s">
        <v>2252</v>
      </c>
      <c r="F521" s="187" t="s">
        <v>2253</v>
      </c>
      <c r="G521" s="188" t="s">
        <v>225</v>
      </c>
      <c r="H521" s="189">
        <v>54.12</v>
      </c>
      <c r="I521" s="190"/>
      <c r="J521" s="191">
        <f>ROUND(I521*H521,2)</f>
        <v>0</v>
      </c>
      <c r="K521" s="192"/>
      <c r="L521" s="39"/>
      <c r="M521" s="193" t="s">
        <v>1</v>
      </c>
      <c r="N521" s="194" t="s">
        <v>42</v>
      </c>
      <c r="O521" s="71"/>
      <c r="P521" s="195">
        <f>O521*H521</f>
        <v>0</v>
      </c>
      <c r="Q521" s="195">
        <v>2.9999999999999997E-4</v>
      </c>
      <c r="R521" s="195">
        <f>Q521*H521</f>
        <v>1.6235999999999997E-2</v>
      </c>
      <c r="S521" s="195">
        <v>0</v>
      </c>
      <c r="T521" s="196">
        <f>S521*H521</f>
        <v>0</v>
      </c>
      <c r="U521" s="34"/>
      <c r="V521" s="34"/>
      <c r="W521" s="34"/>
      <c r="X521" s="34"/>
      <c r="Y521" s="34"/>
      <c r="Z521" s="34"/>
      <c r="AA521" s="34"/>
      <c r="AB521" s="34"/>
      <c r="AC521" s="34"/>
      <c r="AD521" s="34"/>
      <c r="AE521" s="34"/>
      <c r="AR521" s="197" t="s">
        <v>243</v>
      </c>
      <c r="AT521" s="197" t="s">
        <v>150</v>
      </c>
      <c r="AU521" s="197" t="s">
        <v>87</v>
      </c>
      <c r="AY521" s="17" t="s">
        <v>149</v>
      </c>
      <c r="BE521" s="198">
        <f>IF(N521="základní",J521,0)</f>
        <v>0</v>
      </c>
      <c r="BF521" s="198">
        <f>IF(N521="snížená",J521,0)</f>
        <v>0</v>
      </c>
      <c r="BG521" s="198">
        <f>IF(N521="zákl. přenesená",J521,0)</f>
        <v>0</v>
      </c>
      <c r="BH521" s="198">
        <f>IF(N521="sníž. přenesená",J521,0)</f>
        <v>0</v>
      </c>
      <c r="BI521" s="198">
        <f>IF(N521="nulová",J521,0)</f>
        <v>0</v>
      </c>
      <c r="BJ521" s="17" t="s">
        <v>85</v>
      </c>
      <c r="BK521" s="198">
        <f>ROUND(I521*H521,2)</f>
        <v>0</v>
      </c>
      <c r="BL521" s="17" t="s">
        <v>243</v>
      </c>
      <c r="BM521" s="197" t="s">
        <v>2254</v>
      </c>
    </row>
    <row r="522" spans="1:65" s="2" customFormat="1" ht="21.75" customHeight="1">
      <c r="A522" s="34"/>
      <c r="B522" s="35"/>
      <c r="C522" s="185" t="s">
        <v>2255</v>
      </c>
      <c r="D522" s="185" t="s">
        <v>150</v>
      </c>
      <c r="E522" s="186" t="s">
        <v>2256</v>
      </c>
      <c r="F522" s="187" t="s">
        <v>2257</v>
      </c>
      <c r="G522" s="188" t="s">
        <v>378</v>
      </c>
      <c r="H522" s="239"/>
      <c r="I522" s="190"/>
      <c r="J522" s="191">
        <f>ROUND(I522*H522,2)</f>
        <v>0</v>
      </c>
      <c r="K522" s="192"/>
      <c r="L522" s="39"/>
      <c r="M522" s="193" t="s">
        <v>1</v>
      </c>
      <c r="N522" s="194" t="s">
        <v>42</v>
      </c>
      <c r="O522" s="71"/>
      <c r="P522" s="195">
        <f>O522*H522</f>
        <v>0</v>
      </c>
      <c r="Q522" s="195">
        <v>0</v>
      </c>
      <c r="R522" s="195">
        <f>Q522*H522</f>
        <v>0</v>
      </c>
      <c r="S522" s="195">
        <v>0</v>
      </c>
      <c r="T522" s="196">
        <f>S522*H522</f>
        <v>0</v>
      </c>
      <c r="U522" s="34"/>
      <c r="V522" s="34"/>
      <c r="W522" s="34"/>
      <c r="X522" s="34"/>
      <c r="Y522" s="34"/>
      <c r="Z522" s="34"/>
      <c r="AA522" s="34"/>
      <c r="AB522" s="34"/>
      <c r="AC522" s="34"/>
      <c r="AD522" s="34"/>
      <c r="AE522" s="34"/>
      <c r="AR522" s="197" t="s">
        <v>243</v>
      </c>
      <c r="AT522" s="197" t="s">
        <v>150</v>
      </c>
      <c r="AU522" s="197" t="s">
        <v>87</v>
      </c>
      <c r="AY522" s="17" t="s">
        <v>149</v>
      </c>
      <c r="BE522" s="198">
        <f>IF(N522="základní",J522,0)</f>
        <v>0</v>
      </c>
      <c r="BF522" s="198">
        <f>IF(N522="snížená",J522,0)</f>
        <v>0</v>
      </c>
      <c r="BG522" s="198">
        <f>IF(N522="zákl. přenesená",J522,0)</f>
        <v>0</v>
      </c>
      <c r="BH522" s="198">
        <f>IF(N522="sníž. přenesená",J522,0)</f>
        <v>0</v>
      </c>
      <c r="BI522" s="198">
        <f>IF(N522="nulová",J522,0)</f>
        <v>0</v>
      </c>
      <c r="BJ522" s="17" t="s">
        <v>85</v>
      </c>
      <c r="BK522" s="198">
        <f>ROUND(I522*H522,2)</f>
        <v>0</v>
      </c>
      <c r="BL522" s="17" t="s">
        <v>243</v>
      </c>
      <c r="BM522" s="197" t="s">
        <v>2258</v>
      </c>
    </row>
    <row r="523" spans="1:65" s="12" customFormat="1" ht="22.9" customHeight="1">
      <c r="B523" s="171"/>
      <c r="C523" s="172"/>
      <c r="D523" s="173" t="s">
        <v>76</v>
      </c>
      <c r="E523" s="204" t="s">
        <v>556</v>
      </c>
      <c r="F523" s="204" t="s">
        <v>1006</v>
      </c>
      <c r="G523" s="172"/>
      <c r="H523" s="172"/>
      <c r="I523" s="175"/>
      <c r="J523" s="205">
        <f>BK523</f>
        <v>0</v>
      </c>
      <c r="K523" s="172"/>
      <c r="L523" s="177"/>
      <c r="M523" s="178"/>
      <c r="N523" s="179"/>
      <c r="O523" s="179"/>
      <c r="P523" s="180">
        <f>SUM(P524:P530)</f>
        <v>0</v>
      </c>
      <c r="Q523" s="179"/>
      <c r="R523" s="180">
        <f>SUM(R524:R530)</f>
        <v>6.6E-3</v>
      </c>
      <c r="S523" s="179"/>
      <c r="T523" s="181">
        <f>SUM(T524:T530)</f>
        <v>0</v>
      </c>
      <c r="AR523" s="182" t="s">
        <v>87</v>
      </c>
      <c r="AT523" s="183" t="s">
        <v>76</v>
      </c>
      <c r="AU523" s="183" t="s">
        <v>85</v>
      </c>
      <c r="AY523" s="182" t="s">
        <v>149</v>
      </c>
      <c r="BK523" s="184">
        <f>SUM(BK524:BK530)</f>
        <v>0</v>
      </c>
    </row>
    <row r="524" spans="1:65" s="2" customFormat="1" ht="16.5" customHeight="1">
      <c r="A524" s="34"/>
      <c r="B524" s="35"/>
      <c r="C524" s="185" t="s">
        <v>2259</v>
      </c>
      <c r="D524" s="185" t="s">
        <v>150</v>
      </c>
      <c r="E524" s="186" t="s">
        <v>1618</v>
      </c>
      <c r="F524" s="187" t="s">
        <v>1619</v>
      </c>
      <c r="G524" s="188" t="s">
        <v>225</v>
      </c>
      <c r="H524" s="189">
        <v>10</v>
      </c>
      <c r="I524" s="190"/>
      <c r="J524" s="191">
        <f>ROUND(I524*H524,2)</f>
        <v>0</v>
      </c>
      <c r="K524" s="192"/>
      <c r="L524" s="39"/>
      <c r="M524" s="193" t="s">
        <v>1</v>
      </c>
      <c r="N524" s="194" t="s">
        <v>42</v>
      </c>
      <c r="O524" s="71"/>
      <c r="P524" s="195">
        <f>O524*H524</f>
        <v>0</v>
      </c>
      <c r="Q524" s="195">
        <v>0</v>
      </c>
      <c r="R524" s="195">
        <f>Q524*H524</f>
        <v>0</v>
      </c>
      <c r="S524" s="195">
        <v>0</v>
      </c>
      <c r="T524" s="196">
        <f>S524*H524</f>
        <v>0</v>
      </c>
      <c r="U524" s="34"/>
      <c r="V524" s="34"/>
      <c r="W524" s="34"/>
      <c r="X524" s="34"/>
      <c r="Y524" s="34"/>
      <c r="Z524" s="34"/>
      <c r="AA524" s="34"/>
      <c r="AB524" s="34"/>
      <c r="AC524" s="34"/>
      <c r="AD524" s="34"/>
      <c r="AE524" s="34"/>
      <c r="AR524" s="197" t="s">
        <v>243</v>
      </c>
      <c r="AT524" s="197" t="s">
        <v>150</v>
      </c>
      <c r="AU524" s="197" t="s">
        <v>87</v>
      </c>
      <c r="AY524" s="17" t="s">
        <v>149</v>
      </c>
      <c r="BE524" s="198">
        <f>IF(N524="základní",J524,0)</f>
        <v>0</v>
      </c>
      <c r="BF524" s="198">
        <f>IF(N524="snížená",J524,0)</f>
        <v>0</v>
      </c>
      <c r="BG524" s="198">
        <f>IF(N524="zákl. přenesená",J524,0)</f>
        <v>0</v>
      </c>
      <c r="BH524" s="198">
        <f>IF(N524="sníž. přenesená",J524,0)</f>
        <v>0</v>
      </c>
      <c r="BI524" s="198">
        <f>IF(N524="nulová",J524,0)</f>
        <v>0</v>
      </c>
      <c r="BJ524" s="17" t="s">
        <v>85</v>
      </c>
      <c r="BK524" s="198">
        <f>ROUND(I524*H524,2)</f>
        <v>0</v>
      </c>
      <c r="BL524" s="17" t="s">
        <v>243</v>
      </c>
      <c r="BM524" s="197" t="s">
        <v>2260</v>
      </c>
    </row>
    <row r="525" spans="1:65" s="13" customFormat="1" ht="11.25">
      <c r="B525" s="206"/>
      <c r="C525" s="207"/>
      <c r="D525" s="199" t="s">
        <v>175</v>
      </c>
      <c r="E525" s="208" t="s">
        <v>1</v>
      </c>
      <c r="F525" s="209" t="s">
        <v>1621</v>
      </c>
      <c r="G525" s="207"/>
      <c r="H525" s="210">
        <v>10</v>
      </c>
      <c r="I525" s="211"/>
      <c r="J525" s="207"/>
      <c r="K525" s="207"/>
      <c r="L525" s="212"/>
      <c r="M525" s="213"/>
      <c r="N525" s="214"/>
      <c r="O525" s="214"/>
      <c r="P525" s="214"/>
      <c r="Q525" s="214"/>
      <c r="R525" s="214"/>
      <c r="S525" s="214"/>
      <c r="T525" s="215"/>
      <c r="AT525" s="216" t="s">
        <v>175</v>
      </c>
      <c r="AU525" s="216" t="s">
        <v>87</v>
      </c>
      <c r="AV525" s="13" t="s">
        <v>87</v>
      </c>
      <c r="AW525" s="13" t="s">
        <v>34</v>
      </c>
      <c r="AX525" s="13" t="s">
        <v>85</v>
      </c>
      <c r="AY525" s="216" t="s">
        <v>149</v>
      </c>
    </row>
    <row r="526" spans="1:65" s="2" customFormat="1" ht="21.75" customHeight="1">
      <c r="A526" s="34"/>
      <c r="B526" s="35"/>
      <c r="C526" s="185" t="s">
        <v>2261</v>
      </c>
      <c r="D526" s="185" t="s">
        <v>150</v>
      </c>
      <c r="E526" s="186" t="s">
        <v>1033</v>
      </c>
      <c r="F526" s="187" t="s">
        <v>1622</v>
      </c>
      <c r="G526" s="188" t="s">
        <v>225</v>
      </c>
      <c r="H526" s="189">
        <v>10</v>
      </c>
      <c r="I526" s="190"/>
      <c r="J526" s="191">
        <f>ROUND(I526*H526,2)</f>
        <v>0</v>
      </c>
      <c r="K526" s="192"/>
      <c r="L526" s="39"/>
      <c r="M526" s="193" t="s">
        <v>1</v>
      </c>
      <c r="N526" s="194" t="s">
        <v>42</v>
      </c>
      <c r="O526" s="71"/>
      <c r="P526" s="195">
        <f>O526*H526</f>
        <v>0</v>
      </c>
      <c r="Q526" s="195">
        <v>6.6E-4</v>
      </c>
      <c r="R526" s="195">
        <f>Q526*H526</f>
        <v>6.6E-3</v>
      </c>
      <c r="S526" s="195">
        <v>0</v>
      </c>
      <c r="T526" s="196">
        <f>S526*H526</f>
        <v>0</v>
      </c>
      <c r="U526" s="34"/>
      <c r="V526" s="34"/>
      <c r="W526" s="34"/>
      <c r="X526" s="34"/>
      <c r="Y526" s="34"/>
      <c r="Z526" s="34"/>
      <c r="AA526" s="34"/>
      <c r="AB526" s="34"/>
      <c r="AC526" s="34"/>
      <c r="AD526" s="34"/>
      <c r="AE526" s="34"/>
      <c r="AR526" s="197" t="s">
        <v>243</v>
      </c>
      <c r="AT526" s="197" t="s">
        <v>150</v>
      </c>
      <c r="AU526" s="197" t="s">
        <v>87</v>
      </c>
      <c r="AY526" s="17" t="s">
        <v>149</v>
      </c>
      <c r="BE526" s="198">
        <f>IF(N526="základní",J526,0)</f>
        <v>0</v>
      </c>
      <c r="BF526" s="198">
        <f>IF(N526="snížená",J526,0)</f>
        <v>0</v>
      </c>
      <c r="BG526" s="198">
        <f>IF(N526="zákl. přenesená",J526,0)</f>
        <v>0</v>
      </c>
      <c r="BH526" s="198">
        <f>IF(N526="sníž. přenesená",J526,0)</f>
        <v>0</v>
      </c>
      <c r="BI526" s="198">
        <f>IF(N526="nulová",J526,0)</f>
        <v>0</v>
      </c>
      <c r="BJ526" s="17" t="s">
        <v>85</v>
      </c>
      <c r="BK526" s="198">
        <f>ROUND(I526*H526,2)</f>
        <v>0</v>
      </c>
      <c r="BL526" s="17" t="s">
        <v>243</v>
      </c>
      <c r="BM526" s="197" t="s">
        <v>2262</v>
      </c>
    </row>
    <row r="527" spans="1:65" s="2" customFormat="1" ht="21.75" customHeight="1">
      <c r="A527" s="34"/>
      <c r="B527" s="35"/>
      <c r="C527" s="185" t="s">
        <v>2263</v>
      </c>
      <c r="D527" s="185" t="s">
        <v>150</v>
      </c>
      <c r="E527" s="186" t="s">
        <v>1624</v>
      </c>
      <c r="F527" s="187" t="s">
        <v>1625</v>
      </c>
      <c r="G527" s="188" t="s">
        <v>225</v>
      </c>
      <c r="H527" s="189">
        <v>55.2</v>
      </c>
      <c r="I527" s="190"/>
      <c r="J527" s="191">
        <f>ROUND(I527*H527,2)</f>
        <v>0</v>
      </c>
      <c r="K527" s="192"/>
      <c r="L527" s="39"/>
      <c r="M527" s="193" t="s">
        <v>1</v>
      </c>
      <c r="N527" s="194" t="s">
        <v>42</v>
      </c>
      <c r="O527" s="71"/>
      <c r="P527" s="195">
        <f>O527*H527</f>
        <v>0</v>
      </c>
      <c r="Q527" s="195">
        <v>0</v>
      </c>
      <c r="R527" s="195">
        <f>Q527*H527</f>
        <v>0</v>
      </c>
      <c r="S527" s="195">
        <v>0</v>
      </c>
      <c r="T527" s="196">
        <f>S527*H527</f>
        <v>0</v>
      </c>
      <c r="U527" s="34"/>
      <c r="V527" s="34"/>
      <c r="W527" s="34"/>
      <c r="X527" s="34"/>
      <c r="Y527" s="34"/>
      <c r="Z527" s="34"/>
      <c r="AA527" s="34"/>
      <c r="AB527" s="34"/>
      <c r="AC527" s="34"/>
      <c r="AD527" s="34"/>
      <c r="AE527" s="34"/>
      <c r="AR527" s="197" t="s">
        <v>243</v>
      </c>
      <c r="AT527" s="197" t="s">
        <v>150</v>
      </c>
      <c r="AU527" s="197" t="s">
        <v>87</v>
      </c>
      <c r="AY527" s="17" t="s">
        <v>149</v>
      </c>
      <c r="BE527" s="198">
        <f>IF(N527="základní",J527,0)</f>
        <v>0</v>
      </c>
      <c r="BF527" s="198">
        <f>IF(N527="snížená",J527,0)</f>
        <v>0</v>
      </c>
      <c r="BG527" s="198">
        <f>IF(N527="zákl. přenesená",J527,0)</f>
        <v>0</v>
      </c>
      <c r="BH527" s="198">
        <f>IF(N527="sníž. přenesená",J527,0)</f>
        <v>0</v>
      </c>
      <c r="BI527" s="198">
        <f>IF(N527="nulová",J527,0)</f>
        <v>0</v>
      </c>
      <c r="BJ527" s="17" t="s">
        <v>85</v>
      </c>
      <c r="BK527" s="198">
        <f>ROUND(I527*H527,2)</f>
        <v>0</v>
      </c>
      <c r="BL527" s="17" t="s">
        <v>243</v>
      </c>
      <c r="BM527" s="197" t="s">
        <v>2264</v>
      </c>
    </row>
    <row r="528" spans="1:65" s="13" customFormat="1" ht="11.25">
      <c r="B528" s="206"/>
      <c r="C528" s="207"/>
      <c r="D528" s="199" t="s">
        <v>175</v>
      </c>
      <c r="E528" s="208" t="s">
        <v>1</v>
      </c>
      <c r="F528" s="209" t="s">
        <v>2265</v>
      </c>
      <c r="G528" s="207"/>
      <c r="H528" s="210">
        <v>28.2</v>
      </c>
      <c r="I528" s="211"/>
      <c r="J528" s="207"/>
      <c r="K528" s="207"/>
      <c r="L528" s="212"/>
      <c r="M528" s="213"/>
      <c r="N528" s="214"/>
      <c r="O528" s="214"/>
      <c r="P528" s="214"/>
      <c r="Q528" s="214"/>
      <c r="R528" s="214"/>
      <c r="S528" s="214"/>
      <c r="T528" s="215"/>
      <c r="AT528" s="216" t="s">
        <v>175</v>
      </c>
      <c r="AU528" s="216" t="s">
        <v>87</v>
      </c>
      <c r="AV528" s="13" t="s">
        <v>87</v>
      </c>
      <c r="AW528" s="13" t="s">
        <v>34</v>
      </c>
      <c r="AX528" s="13" t="s">
        <v>77</v>
      </c>
      <c r="AY528" s="216" t="s">
        <v>149</v>
      </c>
    </row>
    <row r="529" spans="1:65" s="13" customFormat="1" ht="11.25">
      <c r="B529" s="206"/>
      <c r="C529" s="207"/>
      <c r="D529" s="199" t="s">
        <v>175</v>
      </c>
      <c r="E529" s="208" t="s">
        <v>1</v>
      </c>
      <c r="F529" s="209" t="s">
        <v>2266</v>
      </c>
      <c r="G529" s="207"/>
      <c r="H529" s="210">
        <v>27</v>
      </c>
      <c r="I529" s="211"/>
      <c r="J529" s="207"/>
      <c r="K529" s="207"/>
      <c r="L529" s="212"/>
      <c r="M529" s="213"/>
      <c r="N529" s="214"/>
      <c r="O529" s="214"/>
      <c r="P529" s="214"/>
      <c r="Q529" s="214"/>
      <c r="R529" s="214"/>
      <c r="S529" s="214"/>
      <c r="T529" s="215"/>
      <c r="AT529" s="216" t="s">
        <v>175</v>
      </c>
      <c r="AU529" s="216" t="s">
        <v>87</v>
      </c>
      <c r="AV529" s="13" t="s">
        <v>87</v>
      </c>
      <c r="AW529" s="13" t="s">
        <v>34</v>
      </c>
      <c r="AX529" s="13" t="s">
        <v>77</v>
      </c>
      <c r="AY529" s="216" t="s">
        <v>149</v>
      </c>
    </row>
    <row r="530" spans="1:65" s="14" customFormat="1" ht="11.25">
      <c r="B530" s="217"/>
      <c r="C530" s="218"/>
      <c r="D530" s="199" t="s">
        <v>175</v>
      </c>
      <c r="E530" s="219" t="s">
        <v>1</v>
      </c>
      <c r="F530" s="220" t="s">
        <v>221</v>
      </c>
      <c r="G530" s="218"/>
      <c r="H530" s="221">
        <v>55.2</v>
      </c>
      <c r="I530" s="222"/>
      <c r="J530" s="218"/>
      <c r="K530" s="218"/>
      <c r="L530" s="223"/>
      <c r="M530" s="224"/>
      <c r="N530" s="225"/>
      <c r="O530" s="225"/>
      <c r="P530" s="225"/>
      <c r="Q530" s="225"/>
      <c r="R530" s="225"/>
      <c r="S530" s="225"/>
      <c r="T530" s="226"/>
      <c r="AT530" s="227" t="s">
        <v>175</v>
      </c>
      <c r="AU530" s="227" t="s">
        <v>87</v>
      </c>
      <c r="AV530" s="14" t="s">
        <v>148</v>
      </c>
      <c r="AW530" s="14" t="s">
        <v>34</v>
      </c>
      <c r="AX530" s="14" t="s">
        <v>85</v>
      </c>
      <c r="AY530" s="227" t="s">
        <v>149</v>
      </c>
    </row>
    <row r="531" spans="1:65" s="12" customFormat="1" ht="22.9" customHeight="1">
      <c r="B531" s="171"/>
      <c r="C531" s="172"/>
      <c r="D531" s="173" t="s">
        <v>76</v>
      </c>
      <c r="E531" s="204" t="s">
        <v>1627</v>
      </c>
      <c r="F531" s="204" t="s">
        <v>1628</v>
      </c>
      <c r="G531" s="172"/>
      <c r="H531" s="172"/>
      <c r="I531" s="175"/>
      <c r="J531" s="205">
        <f>BK531</f>
        <v>0</v>
      </c>
      <c r="K531" s="172"/>
      <c r="L531" s="177"/>
      <c r="M531" s="178"/>
      <c r="N531" s="179"/>
      <c r="O531" s="179"/>
      <c r="P531" s="180">
        <f>SUM(P532:P540)</f>
        <v>0</v>
      </c>
      <c r="Q531" s="179"/>
      <c r="R531" s="180">
        <f>SUM(R532:R540)</f>
        <v>1.0386043999999999</v>
      </c>
      <c r="S531" s="179"/>
      <c r="T531" s="181">
        <f>SUM(T532:T540)</f>
        <v>0.23421739999999999</v>
      </c>
      <c r="AR531" s="182" t="s">
        <v>87</v>
      </c>
      <c r="AT531" s="183" t="s">
        <v>76</v>
      </c>
      <c r="AU531" s="183" t="s">
        <v>85</v>
      </c>
      <c r="AY531" s="182" t="s">
        <v>149</v>
      </c>
      <c r="BK531" s="184">
        <f>SUM(BK532:BK540)</f>
        <v>0</v>
      </c>
    </row>
    <row r="532" spans="1:65" s="2" customFormat="1" ht="21.75" customHeight="1">
      <c r="A532" s="34"/>
      <c r="B532" s="35"/>
      <c r="C532" s="185" t="s">
        <v>2267</v>
      </c>
      <c r="D532" s="185" t="s">
        <v>150</v>
      </c>
      <c r="E532" s="186" t="s">
        <v>1636</v>
      </c>
      <c r="F532" s="187" t="s">
        <v>1637</v>
      </c>
      <c r="G532" s="188" t="s">
        <v>192</v>
      </c>
      <c r="H532" s="189">
        <v>1</v>
      </c>
      <c r="I532" s="190"/>
      <c r="J532" s="191">
        <f>ROUND(I532*H532,2)</f>
        <v>0</v>
      </c>
      <c r="K532" s="192"/>
      <c r="L532" s="39"/>
      <c r="M532" s="193" t="s">
        <v>1</v>
      </c>
      <c r="N532" s="194" t="s">
        <v>42</v>
      </c>
      <c r="O532" s="71"/>
      <c r="P532" s="195">
        <f>O532*H532</f>
        <v>0</v>
      </c>
      <c r="Q532" s="195">
        <v>0</v>
      </c>
      <c r="R532" s="195">
        <f>Q532*H532</f>
        <v>0</v>
      </c>
      <c r="S532" s="195">
        <v>0</v>
      </c>
      <c r="T532" s="196">
        <f>S532*H532</f>
        <v>0</v>
      </c>
      <c r="U532" s="34"/>
      <c r="V532" s="34"/>
      <c r="W532" s="34"/>
      <c r="X532" s="34"/>
      <c r="Y532" s="34"/>
      <c r="Z532" s="34"/>
      <c r="AA532" s="34"/>
      <c r="AB532" s="34"/>
      <c r="AC532" s="34"/>
      <c r="AD532" s="34"/>
      <c r="AE532" s="34"/>
      <c r="AR532" s="197" t="s">
        <v>243</v>
      </c>
      <c r="AT532" s="197" t="s">
        <v>150</v>
      </c>
      <c r="AU532" s="197" t="s">
        <v>87</v>
      </c>
      <c r="AY532" s="17" t="s">
        <v>149</v>
      </c>
      <c r="BE532" s="198">
        <f>IF(N532="základní",J532,0)</f>
        <v>0</v>
      </c>
      <c r="BF532" s="198">
        <f>IF(N532="snížená",J532,0)</f>
        <v>0</v>
      </c>
      <c r="BG532" s="198">
        <f>IF(N532="zákl. přenesená",J532,0)</f>
        <v>0</v>
      </c>
      <c r="BH532" s="198">
        <f>IF(N532="sníž. přenesená",J532,0)</f>
        <v>0</v>
      </c>
      <c r="BI532" s="198">
        <f>IF(N532="nulová",J532,0)</f>
        <v>0</v>
      </c>
      <c r="BJ532" s="17" t="s">
        <v>85</v>
      </c>
      <c r="BK532" s="198">
        <f>ROUND(I532*H532,2)</f>
        <v>0</v>
      </c>
      <c r="BL532" s="17" t="s">
        <v>243</v>
      </c>
      <c r="BM532" s="197" t="s">
        <v>2268</v>
      </c>
    </row>
    <row r="533" spans="1:65" s="2" customFormat="1" ht="16.5" customHeight="1">
      <c r="A533" s="34"/>
      <c r="B533" s="35"/>
      <c r="C533" s="185" t="s">
        <v>2269</v>
      </c>
      <c r="D533" s="185" t="s">
        <v>150</v>
      </c>
      <c r="E533" s="186" t="s">
        <v>1629</v>
      </c>
      <c r="F533" s="187" t="s">
        <v>1630</v>
      </c>
      <c r="G533" s="188" t="s">
        <v>225</v>
      </c>
      <c r="H533" s="189">
        <v>755.54</v>
      </c>
      <c r="I533" s="190"/>
      <c r="J533" s="191">
        <f>ROUND(I533*H533,2)</f>
        <v>0</v>
      </c>
      <c r="K533" s="192"/>
      <c r="L533" s="39"/>
      <c r="M533" s="193" t="s">
        <v>1</v>
      </c>
      <c r="N533" s="194" t="s">
        <v>42</v>
      </c>
      <c r="O533" s="71"/>
      <c r="P533" s="195">
        <f>O533*H533</f>
        <v>0</v>
      </c>
      <c r="Q533" s="195">
        <v>1E-3</v>
      </c>
      <c r="R533" s="195">
        <f>Q533*H533</f>
        <v>0.75553999999999999</v>
      </c>
      <c r="S533" s="195">
        <v>3.1E-4</v>
      </c>
      <c r="T533" s="196">
        <f>S533*H533</f>
        <v>0.23421739999999999</v>
      </c>
      <c r="U533" s="34"/>
      <c r="V533" s="34"/>
      <c r="W533" s="34"/>
      <c r="X533" s="34"/>
      <c r="Y533" s="34"/>
      <c r="Z533" s="34"/>
      <c r="AA533" s="34"/>
      <c r="AB533" s="34"/>
      <c r="AC533" s="34"/>
      <c r="AD533" s="34"/>
      <c r="AE533" s="34"/>
      <c r="AR533" s="197" t="s">
        <v>243</v>
      </c>
      <c r="AT533" s="197" t="s">
        <v>150</v>
      </c>
      <c r="AU533" s="197" t="s">
        <v>87</v>
      </c>
      <c r="AY533" s="17" t="s">
        <v>149</v>
      </c>
      <c r="BE533" s="198">
        <f>IF(N533="základní",J533,0)</f>
        <v>0</v>
      </c>
      <c r="BF533" s="198">
        <f>IF(N533="snížená",J533,0)</f>
        <v>0</v>
      </c>
      <c r="BG533" s="198">
        <f>IF(N533="zákl. přenesená",J533,0)</f>
        <v>0</v>
      </c>
      <c r="BH533" s="198">
        <f>IF(N533="sníž. přenesená",J533,0)</f>
        <v>0</v>
      </c>
      <c r="BI533" s="198">
        <f>IF(N533="nulová",J533,0)</f>
        <v>0</v>
      </c>
      <c r="BJ533" s="17" t="s">
        <v>85</v>
      </c>
      <c r="BK533" s="198">
        <f>ROUND(I533*H533,2)</f>
        <v>0</v>
      </c>
      <c r="BL533" s="17" t="s">
        <v>243</v>
      </c>
      <c r="BM533" s="197" t="s">
        <v>2270</v>
      </c>
    </row>
    <row r="534" spans="1:65" s="13" customFormat="1" ht="11.25">
      <c r="B534" s="206"/>
      <c r="C534" s="207"/>
      <c r="D534" s="199" t="s">
        <v>175</v>
      </c>
      <c r="E534" s="208" t="s">
        <v>1</v>
      </c>
      <c r="F534" s="209" t="s">
        <v>2271</v>
      </c>
      <c r="G534" s="207"/>
      <c r="H534" s="210">
        <v>755.54</v>
      </c>
      <c r="I534" s="211"/>
      <c r="J534" s="207"/>
      <c r="K534" s="207"/>
      <c r="L534" s="212"/>
      <c r="M534" s="213"/>
      <c r="N534" s="214"/>
      <c r="O534" s="214"/>
      <c r="P534" s="214"/>
      <c r="Q534" s="214"/>
      <c r="R534" s="214"/>
      <c r="S534" s="214"/>
      <c r="T534" s="215"/>
      <c r="AT534" s="216" t="s">
        <v>175</v>
      </c>
      <c r="AU534" s="216" t="s">
        <v>87</v>
      </c>
      <c r="AV534" s="13" t="s">
        <v>87</v>
      </c>
      <c r="AW534" s="13" t="s">
        <v>34</v>
      </c>
      <c r="AX534" s="13" t="s">
        <v>85</v>
      </c>
      <c r="AY534" s="216" t="s">
        <v>149</v>
      </c>
    </row>
    <row r="535" spans="1:65" s="2" customFormat="1" ht="21.75" customHeight="1">
      <c r="A535" s="34"/>
      <c r="B535" s="35"/>
      <c r="C535" s="185" t="s">
        <v>2272</v>
      </c>
      <c r="D535" s="185" t="s">
        <v>150</v>
      </c>
      <c r="E535" s="186" t="s">
        <v>1633</v>
      </c>
      <c r="F535" s="187" t="s">
        <v>1634</v>
      </c>
      <c r="G535" s="188" t="s">
        <v>225</v>
      </c>
      <c r="H535" s="189">
        <v>755.54</v>
      </c>
      <c r="I535" s="190"/>
      <c r="J535" s="191">
        <f>ROUND(I535*H535,2)</f>
        <v>0</v>
      </c>
      <c r="K535" s="192"/>
      <c r="L535" s="39"/>
      <c r="M535" s="193" t="s">
        <v>1</v>
      </c>
      <c r="N535" s="194" t="s">
        <v>42</v>
      </c>
      <c r="O535" s="71"/>
      <c r="P535" s="195">
        <f>O535*H535</f>
        <v>0</v>
      </c>
      <c r="Q535" s="195">
        <v>0</v>
      </c>
      <c r="R535" s="195">
        <f>Q535*H535</f>
        <v>0</v>
      </c>
      <c r="S535" s="195">
        <v>0</v>
      </c>
      <c r="T535" s="196">
        <f>S535*H535</f>
        <v>0</v>
      </c>
      <c r="U535" s="34"/>
      <c r="V535" s="34"/>
      <c r="W535" s="34"/>
      <c r="X535" s="34"/>
      <c r="Y535" s="34"/>
      <c r="Z535" s="34"/>
      <c r="AA535" s="34"/>
      <c r="AB535" s="34"/>
      <c r="AC535" s="34"/>
      <c r="AD535" s="34"/>
      <c r="AE535" s="34"/>
      <c r="AR535" s="197" t="s">
        <v>243</v>
      </c>
      <c r="AT535" s="197" t="s">
        <v>150</v>
      </c>
      <c r="AU535" s="197" t="s">
        <v>87</v>
      </c>
      <c r="AY535" s="17" t="s">
        <v>149</v>
      </c>
      <c r="BE535" s="198">
        <f>IF(N535="základní",J535,0)</f>
        <v>0</v>
      </c>
      <c r="BF535" s="198">
        <f>IF(N535="snížená",J535,0)</f>
        <v>0</v>
      </c>
      <c r="BG535" s="198">
        <f>IF(N535="zákl. přenesená",J535,0)</f>
        <v>0</v>
      </c>
      <c r="BH535" s="198">
        <f>IF(N535="sníž. přenesená",J535,0)</f>
        <v>0</v>
      </c>
      <c r="BI535" s="198">
        <f>IF(N535="nulová",J535,0)</f>
        <v>0</v>
      </c>
      <c r="BJ535" s="17" t="s">
        <v>85</v>
      </c>
      <c r="BK535" s="198">
        <f>ROUND(I535*H535,2)</f>
        <v>0</v>
      </c>
      <c r="BL535" s="17" t="s">
        <v>243</v>
      </c>
      <c r="BM535" s="197" t="s">
        <v>2273</v>
      </c>
    </row>
    <row r="536" spans="1:65" s="2" customFormat="1" ht="21.75" customHeight="1">
      <c r="A536" s="34"/>
      <c r="B536" s="35"/>
      <c r="C536" s="185" t="s">
        <v>2274</v>
      </c>
      <c r="D536" s="185" t="s">
        <v>150</v>
      </c>
      <c r="E536" s="186" t="s">
        <v>1639</v>
      </c>
      <c r="F536" s="187" t="s">
        <v>1640</v>
      </c>
      <c r="G536" s="188" t="s">
        <v>225</v>
      </c>
      <c r="H536" s="189">
        <v>543.36</v>
      </c>
      <c r="I536" s="190"/>
      <c r="J536" s="191">
        <f>ROUND(I536*H536,2)</f>
        <v>0</v>
      </c>
      <c r="K536" s="192"/>
      <c r="L536" s="39"/>
      <c r="M536" s="193" t="s">
        <v>1</v>
      </c>
      <c r="N536" s="194" t="s">
        <v>42</v>
      </c>
      <c r="O536" s="71"/>
      <c r="P536" s="195">
        <f>O536*H536</f>
        <v>0</v>
      </c>
      <c r="Q536" s="195">
        <v>2.0000000000000001E-4</v>
      </c>
      <c r="R536" s="195">
        <f>Q536*H536</f>
        <v>0.108672</v>
      </c>
      <c r="S536" s="195">
        <v>0</v>
      </c>
      <c r="T536" s="196">
        <f>S536*H536</f>
        <v>0</v>
      </c>
      <c r="U536" s="34"/>
      <c r="V536" s="34"/>
      <c r="W536" s="34"/>
      <c r="X536" s="34"/>
      <c r="Y536" s="34"/>
      <c r="Z536" s="34"/>
      <c r="AA536" s="34"/>
      <c r="AB536" s="34"/>
      <c r="AC536" s="34"/>
      <c r="AD536" s="34"/>
      <c r="AE536" s="34"/>
      <c r="AR536" s="197" t="s">
        <v>243</v>
      </c>
      <c r="AT536" s="197" t="s">
        <v>150</v>
      </c>
      <c r="AU536" s="197" t="s">
        <v>87</v>
      </c>
      <c r="AY536" s="17" t="s">
        <v>149</v>
      </c>
      <c r="BE536" s="198">
        <f>IF(N536="základní",J536,0)</f>
        <v>0</v>
      </c>
      <c r="BF536" s="198">
        <f>IF(N536="snížená",J536,0)</f>
        <v>0</v>
      </c>
      <c r="BG536" s="198">
        <f>IF(N536="zákl. přenesená",J536,0)</f>
        <v>0</v>
      </c>
      <c r="BH536" s="198">
        <f>IF(N536="sníž. přenesená",J536,0)</f>
        <v>0</v>
      </c>
      <c r="BI536" s="198">
        <f>IF(N536="nulová",J536,0)</f>
        <v>0</v>
      </c>
      <c r="BJ536" s="17" t="s">
        <v>85</v>
      </c>
      <c r="BK536" s="198">
        <f>ROUND(I536*H536,2)</f>
        <v>0</v>
      </c>
      <c r="BL536" s="17" t="s">
        <v>243</v>
      </c>
      <c r="BM536" s="197" t="s">
        <v>2275</v>
      </c>
    </row>
    <row r="537" spans="1:65" s="2" customFormat="1" ht="33" customHeight="1">
      <c r="A537" s="34"/>
      <c r="B537" s="35"/>
      <c r="C537" s="185" t="s">
        <v>2276</v>
      </c>
      <c r="D537" s="185" t="s">
        <v>150</v>
      </c>
      <c r="E537" s="186" t="s">
        <v>2277</v>
      </c>
      <c r="F537" s="187" t="s">
        <v>2278</v>
      </c>
      <c r="G537" s="188" t="s">
        <v>225</v>
      </c>
      <c r="H537" s="189">
        <v>670.74</v>
      </c>
      <c r="I537" s="190"/>
      <c r="J537" s="191">
        <f>ROUND(I537*H537,2)</f>
        <v>0</v>
      </c>
      <c r="K537" s="192"/>
      <c r="L537" s="39"/>
      <c r="M537" s="193" t="s">
        <v>1</v>
      </c>
      <c r="N537" s="194" t="s">
        <v>42</v>
      </c>
      <c r="O537" s="71"/>
      <c r="P537" s="195">
        <f>O537*H537</f>
        <v>0</v>
      </c>
      <c r="Q537" s="195">
        <v>2.5999999999999998E-4</v>
      </c>
      <c r="R537" s="195">
        <f>Q537*H537</f>
        <v>0.17439239999999998</v>
      </c>
      <c r="S537" s="195">
        <v>0</v>
      </c>
      <c r="T537" s="196">
        <f>S537*H537</f>
        <v>0</v>
      </c>
      <c r="U537" s="34"/>
      <c r="V537" s="34"/>
      <c r="W537" s="34"/>
      <c r="X537" s="34"/>
      <c r="Y537" s="34"/>
      <c r="Z537" s="34"/>
      <c r="AA537" s="34"/>
      <c r="AB537" s="34"/>
      <c r="AC537" s="34"/>
      <c r="AD537" s="34"/>
      <c r="AE537" s="34"/>
      <c r="AR537" s="197" t="s">
        <v>243</v>
      </c>
      <c r="AT537" s="197" t="s">
        <v>150</v>
      </c>
      <c r="AU537" s="197" t="s">
        <v>87</v>
      </c>
      <c r="AY537" s="17" t="s">
        <v>149</v>
      </c>
      <c r="BE537" s="198">
        <f>IF(N537="základní",J537,0)</f>
        <v>0</v>
      </c>
      <c r="BF537" s="198">
        <f>IF(N537="snížená",J537,0)</f>
        <v>0</v>
      </c>
      <c r="BG537" s="198">
        <f>IF(N537="zákl. přenesená",J537,0)</f>
        <v>0</v>
      </c>
      <c r="BH537" s="198">
        <f>IF(N537="sníž. přenesená",J537,0)</f>
        <v>0</v>
      </c>
      <c r="BI537" s="198">
        <f>IF(N537="nulová",J537,0)</f>
        <v>0</v>
      </c>
      <c r="BJ537" s="17" t="s">
        <v>85</v>
      </c>
      <c r="BK537" s="198">
        <f>ROUND(I537*H537,2)</f>
        <v>0</v>
      </c>
      <c r="BL537" s="17" t="s">
        <v>243</v>
      </c>
      <c r="BM537" s="197" t="s">
        <v>2279</v>
      </c>
    </row>
    <row r="538" spans="1:65" s="13" customFormat="1" ht="11.25">
      <c r="B538" s="206"/>
      <c r="C538" s="207"/>
      <c r="D538" s="199" t="s">
        <v>175</v>
      </c>
      <c r="E538" s="208" t="s">
        <v>1</v>
      </c>
      <c r="F538" s="209" t="s">
        <v>2280</v>
      </c>
      <c r="G538" s="207"/>
      <c r="H538" s="210">
        <v>543.36</v>
      </c>
      <c r="I538" s="211"/>
      <c r="J538" s="207"/>
      <c r="K538" s="207"/>
      <c r="L538" s="212"/>
      <c r="M538" s="213"/>
      <c r="N538" s="214"/>
      <c r="O538" s="214"/>
      <c r="P538" s="214"/>
      <c r="Q538" s="214"/>
      <c r="R538" s="214"/>
      <c r="S538" s="214"/>
      <c r="T538" s="215"/>
      <c r="AT538" s="216" t="s">
        <v>175</v>
      </c>
      <c r="AU538" s="216" t="s">
        <v>87</v>
      </c>
      <c r="AV538" s="13" t="s">
        <v>87</v>
      </c>
      <c r="AW538" s="13" t="s">
        <v>34</v>
      </c>
      <c r="AX538" s="13" t="s">
        <v>77</v>
      </c>
      <c r="AY538" s="216" t="s">
        <v>149</v>
      </c>
    </row>
    <row r="539" spans="1:65" s="13" customFormat="1" ht="11.25">
      <c r="B539" s="206"/>
      <c r="C539" s="207"/>
      <c r="D539" s="199" t="s">
        <v>175</v>
      </c>
      <c r="E539" s="208" t="s">
        <v>1</v>
      </c>
      <c r="F539" s="209" t="s">
        <v>2281</v>
      </c>
      <c r="G539" s="207"/>
      <c r="H539" s="210">
        <v>127.38</v>
      </c>
      <c r="I539" s="211"/>
      <c r="J539" s="207"/>
      <c r="K539" s="207"/>
      <c r="L539" s="212"/>
      <c r="M539" s="213"/>
      <c r="N539" s="214"/>
      <c r="O539" s="214"/>
      <c r="P539" s="214"/>
      <c r="Q539" s="214"/>
      <c r="R539" s="214"/>
      <c r="S539" s="214"/>
      <c r="T539" s="215"/>
      <c r="AT539" s="216" t="s">
        <v>175</v>
      </c>
      <c r="AU539" s="216" t="s">
        <v>87</v>
      </c>
      <c r="AV539" s="13" t="s">
        <v>87</v>
      </c>
      <c r="AW539" s="13" t="s">
        <v>34</v>
      </c>
      <c r="AX539" s="13" t="s">
        <v>77</v>
      </c>
      <c r="AY539" s="216" t="s">
        <v>149</v>
      </c>
    </row>
    <row r="540" spans="1:65" s="14" customFormat="1" ht="11.25">
      <c r="B540" s="217"/>
      <c r="C540" s="218"/>
      <c r="D540" s="199" t="s">
        <v>175</v>
      </c>
      <c r="E540" s="219" t="s">
        <v>1</v>
      </c>
      <c r="F540" s="220" t="s">
        <v>221</v>
      </c>
      <c r="G540" s="218"/>
      <c r="H540" s="221">
        <v>670.74</v>
      </c>
      <c r="I540" s="222"/>
      <c r="J540" s="218"/>
      <c r="K540" s="218"/>
      <c r="L540" s="223"/>
      <c r="M540" s="224"/>
      <c r="N540" s="225"/>
      <c r="O540" s="225"/>
      <c r="P540" s="225"/>
      <c r="Q540" s="225"/>
      <c r="R540" s="225"/>
      <c r="S540" s="225"/>
      <c r="T540" s="226"/>
      <c r="AT540" s="227" t="s">
        <v>175</v>
      </c>
      <c r="AU540" s="227" t="s">
        <v>87</v>
      </c>
      <c r="AV540" s="14" t="s">
        <v>148</v>
      </c>
      <c r="AW540" s="14" t="s">
        <v>34</v>
      </c>
      <c r="AX540" s="14" t="s">
        <v>85</v>
      </c>
      <c r="AY540" s="227" t="s">
        <v>149</v>
      </c>
    </row>
    <row r="541" spans="1:65" s="12" customFormat="1" ht="22.9" customHeight="1">
      <c r="B541" s="171"/>
      <c r="C541" s="172"/>
      <c r="D541" s="173" t="s">
        <v>76</v>
      </c>
      <c r="E541" s="204" t="s">
        <v>1646</v>
      </c>
      <c r="F541" s="204" t="s">
        <v>1647</v>
      </c>
      <c r="G541" s="172"/>
      <c r="H541" s="172"/>
      <c r="I541" s="175"/>
      <c r="J541" s="205">
        <f>BK541</f>
        <v>0</v>
      </c>
      <c r="K541" s="172"/>
      <c r="L541" s="177"/>
      <c r="M541" s="178"/>
      <c r="N541" s="179"/>
      <c r="O541" s="179"/>
      <c r="P541" s="180">
        <f>SUM(P542:P544)</f>
        <v>0</v>
      </c>
      <c r="Q541" s="179"/>
      <c r="R541" s="180">
        <f>SUM(R542:R544)</f>
        <v>0</v>
      </c>
      <c r="S541" s="179"/>
      <c r="T541" s="181">
        <f>SUM(T542:T544)</f>
        <v>0.97999999999999987</v>
      </c>
      <c r="AR541" s="182" t="s">
        <v>87</v>
      </c>
      <c r="AT541" s="183" t="s">
        <v>76</v>
      </c>
      <c r="AU541" s="183" t="s">
        <v>85</v>
      </c>
      <c r="AY541" s="182" t="s">
        <v>149</v>
      </c>
      <c r="BK541" s="184">
        <f>SUM(BK542:BK544)</f>
        <v>0</v>
      </c>
    </row>
    <row r="542" spans="1:65" s="2" customFormat="1" ht="21.75" customHeight="1">
      <c r="A542" s="34"/>
      <c r="B542" s="35"/>
      <c r="C542" s="185" t="s">
        <v>2282</v>
      </c>
      <c r="D542" s="185" t="s">
        <v>150</v>
      </c>
      <c r="E542" s="186" t="s">
        <v>1648</v>
      </c>
      <c r="F542" s="187" t="s">
        <v>1649</v>
      </c>
      <c r="G542" s="188" t="s">
        <v>184</v>
      </c>
      <c r="H542" s="189">
        <v>1</v>
      </c>
      <c r="I542" s="190"/>
      <c r="J542" s="191">
        <f>ROUND(I542*H542,2)</f>
        <v>0</v>
      </c>
      <c r="K542" s="192"/>
      <c r="L542" s="39"/>
      <c r="M542" s="193" t="s">
        <v>1</v>
      </c>
      <c r="N542" s="194" t="s">
        <v>42</v>
      </c>
      <c r="O542" s="71"/>
      <c r="P542" s="195">
        <f>O542*H542</f>
        <v>0</v>
      </c>
      <c r="Q542" s="195">
        <v>0</v>
      </c>
      <c r="R542" s="195">
        <f>Q542*H542</f>
        <v>0</v>
      </c>
      <c r="S542" s="195">
        <v>0.08</v>
      </c>
      <c r="T542" s="196">
        <f>S542*H542</f>
        <v>0.08</v>
      </c>
      <c r="U542" s="34"/>
      <c r="V542" s="34"/>
      <c r="W542" s="34"/>
      <c r="X542" s="34"/>
      <c r="Y542" s="34"/>
      <c r="Z542" s="34"/>
      <c r="AA542" s="34"/>
      <c r="AB542" s="34"/>
      <c r="AC542" s="34"/>
      <c r="AD542" s="34"/>
      <c r="AE542" s="34"/>
      <c r="AR542" s="197" t="s">
        <v>243</v>
      </c>
      <c r="AT542" s="197" t="s">
        <v>150</v>
      </c>
      <c r="AU542" s="197" t="s">
        <v>87</v>
      </c>
      <c r="AY542" s="17" t="s">
        <v>149</v>
      </c>
      <c r="BE542" s="198">
        <f>IF(N542="základní",J542,0)</f>
        <v>0</v>
      </c>
      <c r="BF542" s="198">
        <f>IF(N542="snížená",J542,0)</f>
        <v>0</v>
      </c>
      <c r="BG542" s="198">
        <f>IF(N542="zákl. přenesená",J542,0)</f>
        <v>0</v>
      </c>
      <c r="BH542" s="198">
        <f>IF(N542="sníž. přenesená",J542,0)</f>
        <v>0</v>
      </c>
      <c r="BI542" s="198">
        <f>IF(N542="nulová",J542,0)</f>
        <v>0</v>
      </c>
      <c r="BJ542" s="17" t="s">
        <v>85</v>
      </c>
      <c r="BK542" s="198">
        <f>ROUND(I542*H542,2)</f>
        <v>0</v>
      </c>
      <c r="BL542" s="17" t="s">
        <v>243</v>
      </c>
      <c r="BM542" s="197" t="s">
        <v>2283</v>
      </c>
    </row>
    <row r="543" spans="1:65" s="2" customFormat="1" ht="21.75" customHeight="1">
      <c r="A543" s="34"/>
      <c r="B543" s="35"/>
      <c r="C543" s="185" t="s">
        <v>2284</v>
      </c>
      <c r="D543" s="185" t="s">
        <v>150</v>
      </c>
      <c r="E543" s="186" t="s">
        <v>2285</v>
      </c>
      <c r="F543" s="187" t="s">
        <v>2286</v>
      </c>
      <c r="G543" s="188" t="s">
        <v>184</v>
      </c>
      <c r="H543" s="189">
        <v>5</v>
      </c>
      <c r="I543" s="190"/>
      <c r="J543" s="191">
        <f>ROUND(I543*H543,2)</f>
        <v>0</v>
      </c>
      <c r="K543" s="192"/>
      <c r="L543" s="39"/>
      <c r="M543" s="193" t="s">
        <v>1</v>
      </c>
      <c r="N543" s="194" t="s">
        <v>42</v>
      </c>
      <c r="O543" s="71"/>
      <c r="P543" s="195">
        <f>O543*H543</f>
        <v>0</v>
      </c>
      <c r="Q543" s="195">
        <v>0</v>
      </c>
      <c r="R543" s="195">
        <f>Q543*H543</f>
        <v>0</v>
      </c>
      <c r="S543" s="195">
        <v>0.18</v>
      </c>
      <c r="T543" s="196">
        <f>S543*H543</f>
        <v>0.89999999999999991</v>
      </c>
      <c r="U543" s="34"/>
      <c r="V543" s="34"/>
      <c r="W543" s="34"/>
      <c r="X543" s="34"/>
      <c r="Y543" s="34"/>
      <c r="Z543" s="34"/>
      <c r="AA543" s="34"/>
      <c r="AB543" s="34"/>
      <c r="AC543" s="34"/>
      <c r="AD543" s="34"/>
      <c r="AE543" s="34"/>
      <c r="AR543" s="197" t="s">
        <v>243</v>
      </c>
      <c r="AT543" s="197" t="s">
        <v>150</v>
      </c>
      <c r="AU543" s="197" t="s">
        <v>87</v>
      </c>
      <c r="AY543" s="17" t="s">
        <v>149</v>
      </c>
      <c r="BE543" s="198">
        <f>IF(N543="základní",J543,0)</f>
        <v>0</v>
      </c>
      <c r="BF543" s="198">
        <f>IF(N543="snížená",J543,0)</f>
        <v>0</v>
      </c>
      <c r="BG543" s="198">
        <f>IF(N543="zákl. přenesená",J543,0)</f>
        <v>0</v>
      </c>
      <c r="BH543" s="198">
        <f>IF(N543="sníž. přenesená",J543,0)</f>
        <v>0</v>
      </c>
      <c r="BI543" s="198">
        <f>IF(N543="nulová",J543,0)</f>
        <v>0</v>
      </c>
      <c r="BJ543" s="17" t="s">
        <v>85</v>
      </c>
      <c r="BK543" s="198">
        <f>ROUND(I543*H543,2)</f>
        <v>0</v>
      </c>
      <c r="BL543" s="17" t="s">
        <v>243</v>
      </c>
      <c r="BM543" s="197" t="s">
        <v>2287</v>
      </c>
    </row>
    <row r="544" spans="1:65" s="2" customFormat="1" ht="21.75" customHeight="1">
      <c r="A544" s="34"/>
      <c r="B544" s="35"/>
      <c r="C544" s="185" t="s">
        <v>2288</v>
      </c>
      <c r="D544" s="185" t="s">
        <v>150</v>
      </c>
      <c r="E544" s="186" t="s">
        <v>1651</v>
      </c>
      <c r="F544" s="187" t="s">
        <v>1652</v>
      </c>
      <c r="G544" s="188" t="s">
        <v>378</v>
      </c>
      <c r="H544" s="239"/>
      <c r="I544" s="190"/>
      <c r="J544" s="191">
        <f>ROUND(I544*H544,2)</f>
        <v>0</v>
      </c>
      <c r="K544" s="192"/>
      <c r="L544" s="39"/>
      <c r="M544" s="193" t="s">
        <v>1</v>
      </c>
      <c r="N544" s="194" t="s">
        <v>42</v>
      </c>
      <c r="O544" s="71"/>
      <c r="P544" s="195">
        <f>O544*H544</f>
        <v>0</v>
      </c>
      <c r="Q544" s="195">
        <v>0</v>
      </c>
      <c r="R544" s="195">
        <f>Q544*H544</f>
        <v>0</v>
      </c>
      <c r="S544" s="195">
        <v>0</v>
      </c>
      <c r="T544" s="196">
        <f>S544*H544</f>
        <v>0</v>
      </c>
      <c r="U544" s="34"/>
      <c r="V544" s="34"/>
      <c r="W544" s="34"/>
      <c r="X544" s="34"/>
      <c r="Y544" s="34"/>
      <c r="Z544" s="34"/>
      <c r="AA544" s="34"/>
      <c r="AB544" s="34"/>
      <c r="AC544" s="34"/>
      <c r="AD544" s="34"/>
      <c r="AE544" s="34"/>
      <c r="AR544" s="197" t="s">
        <v>243</v>
      </c>
      <c r="AT544" s="197" t="s">
        <v>150</v>
      </c>
      <c r="AU544" s="197" t="s">
        <v>87</v>
      </c>
      <c r="AY544" s="17" t="s">
        <v>149</v>
      </c>
      <c r="BE544" s="198">
        <f>IF(N544="základní",J544,0)</f>
        <v>0</v>
      </c>
      <c r="BF544" s="198">
        <f>IF(N544="snížená",J544,0)</f>
        <v>0</v>
      </c>
      <c r="BG544" s="198">
        <f>IF(N544="zákl. přenesená",J544,0)</f>
        <v>0</v>
      </c>
      <c r="BH544" s="198">
        <f>IF(N544="sníž. přenesená",J544,0)</f>
        <v>0</v>
      </c>
      <c r="BI544" s="198">
        <f>IF(N544="nulová",J544,0)</f>
        <v>0</v>
      </c>
      <c r="BJ544" s="17" t="s">
        <v>85</v>
      </c>
      <c r="BK544" s="198">
        <f>ROUND(I544*H544,2)</f>
        <v>0</v>
      </c>
      <c r="BL544" s="17" t="s">
        <v>243</v>
      </c>
      <c r="BM544" s="197" t="s">
        <v>2289</v>
      </c>
    </row>
    <row r="545" spans="1:65" s="12" customFormat="1" ht="25.9" customHeight="1">
      <c r="B545" s="171"/>
      <c r="C545" s="172"/>
      <c r="D545" s="173" t="s">
        <v>76</v>
      </c>
      <c r="E545" s="174" t="s">
        <v>1052</v>
      </c>
      <c r="F545" s="174" t="s">
        <v>1053</v>
      </c>
      <c r="G545" s="172"/>
      <c r="H545" s="172"/>
      <c r="I545" s="175"/>
      <c r="J545" s="176">
        <f>BK545</f>
        <v>0</v>
      </c>
      <c r="K545" s="172"/>
      <c r="L545" s="177"/>
      <c r="M545" s="178"/>
      <c r="N545" s="179"/>
      <c r="O545" s="179"/>
      <c r="P545" s="180">
        <f>SUM(P546:P550)</f>
        <v>0</v>
      </c>
      <c r="Q545" s="179"/>
      <c r="R545" s="180">
        <f>SUM(R546:R550)</f>
        <v>0</v>
      </c>
      <c r="S545" s="179"/>
      <c r="T545" s="181">
        <f>SUM(T546:T550)</f>
        <v>0</v>
      </c>
      <c r="AR545" s="182" t="s">
        <v>158</v>
      </c>
      <c r="AT545" s="183" t="s">
        <v>76</v>
      </c>
      <c r="AU545" s="183" t="s">
        <v>77</v>
      </c>
      <c r="AY545" s="182" t="s">
        <v>149</v>
      </c>
      <c r="BK545" s="184">
        <f>SUM(BK546:BK550)</f>
        <v>0</v>
      </c>
    </row>
    <row r="546" spans="1:65" s="2" customFormat="1" ht="33" customHeight="1">
      <c r="A546" s="34"/>
      <c r="B546" s="35"/>
      <c r="C546" s="185" t="s">
        <v>2290</v>
      </c>
      <c r="D546" s="185" t="s">
        <v>150</v>
      </c>
      <c r="E546" s="186" t="s">
        <v>1654</v>
      </c>
      <c r="F546" s="187" t="s">
        <v>2291</v>
      </c>
      <c r="G546" s="188" t="s">
        <v>202</v>
      </c>
      <c r="H546" s="189">
        <v>50</v>
      </c>
      <c r="I546" s="190"/>
      <c r="J546" s="191">
        <f>ROUND(I546*H546,2)</f>
        <v>0</v>
      </c>
      <c r="K546" s="192"/>
      <c r="L546" s="39"/>
      <c r="M546" s="193" t="s">
        <v>1</v>
      </c>
      <c r="N546" s="194" t="s">
        <v>42</v>
      </c>
      <c r="O546" s="71"/>
      <c r="P546" s="195">
        <f>O546*H546</f>
        <v>0</v>
      </c>
      <c r="Q546" s="195">
        <v>0</v>
      </c>
      <c r="R546" s="195">
        <f>Q546*H546</f>
        <v>0</v>
      </c>
      <c r="S546" s="195">
        <v>0</v>
      </c>
      <c r="T546" s="196">
        <f>S546*H546</f>
        <v>0</v>
      </c>
      <c r="U546" s="34"/>
      <c r="V546" s="34"/>
      <c r="W546" s="34"/>
      <c r="X546" s="34"/>
      <c r="Y546" s="34"/>
      <c r="Z546" s="34"/>
      <c r="AA546" s="34"/>
      <c r="AB546" s="34"/>
      <c r="AC546" s="34"/>
      <c r="AD546" s="34"/>
      <c r="AE546" s="34"/>
      <c r="AR546" s="197" t="s">
        <v>164</v>
      </c>
      <c r="AT546" s="197" t="s">
        <v>150</v>
      </c>
      <c r="AU546" s="197" t="s">
        <v>85</v>
      </c>
      <c r="AY546" s="17" t="s">
        <v>149</v>
      </c>
      <c r="BE546" s="198">
        <f>IF(N546="základní",J546,0)</f>
        <v>0</v>
      </c>
      <c r="BF546" s="198">
        <f>IF(N546="snížená",J546,0)</f>
        <v>0</v>
      </c>
      <c r="BG546" s="198">
        <f>IF(N546="zákl. přenesená",J546,0)</f>
        <v>0</v>
      </c>
      <c r="BH546" s="198">
        <f>IF(N546="sníž. přenesená",J546,0)</f>
        <v>0</v>
      </c>
      <c r="BI546" s="198">
        <f>IF(N546="nulová",J546,0)</f>
        <v>0</v>
      </c>
      <c r="BJ546" s="17" t="s">
        <v>85</v>
      </c>
      <c r="BK546" s="198">
        <f>ROUND(I546*H546,2)</f>
        <v>0</v>
      </c>
      <c r="BL546" s="17" t="s">
        <v>164</v>
      </c>
      <c r="BM546" s="197" t="s">
        <v>2292</v>
      </c>
    </row>
    <row r="547" spans="1:65" s="2" customFormat="1" ht="97.5">
      <c r="A547" s="34"/>
      <c r="B547" s="35"/>
      <c r="C547" s="36"/>
      <c r="D547" s="199" t="s">
        <v>154</v>
      </c>
      <c r="E547" s="36"/>
      <c r="F547" s="200" t="s">
        <v>2293</v>
      </c>
      <c r="G547" s="36"/>
      <c r="H547" s="36"/>
      <c r="I547" s="201"/>
      <c r="J547" s="36"/>
      <c r="K547" s="36"/>
      <c r="L547" s="39"/>
      <c r="M547" s="202"/>
      <c r="N547" s="203"/>
      <c r="O547" s="71"/>
      <c r="P547" s="71"/>
      <c r="Q547" s="71"/>
      <c r="R547" s="71"/>
      <c r="S547" s="71"/>
      <c r="T547" s="72"/>
      <c r="U547" s="34"/>
      <c r="V547" s="34"/>
      <c r="W547" s="34"/>
      <c r="X547" s="34"/>
      <c r="Y547" s="34"/>
      <c r="Z547" s="34"/>
      <c r="AA547" s="34"/>
      <c r="AB547" s="34"/>
      <c r="AC547" s="34"/>
      <c r="AD547" s="34"/>
      <c r="AE547" s="34"/>
      <c r="AT547" s="17" t="s">
        <v>154</v>
      </c>
      <c r="AU547" s="17" t="s">
        <v>85</v>
      </c>
    </row>
    <row r="548" spans="1:65" s="2" customFormat="1" ht="16.5" customHeight="1">
      <c r="A548" s="34"/>
      <c r="B548" s="35"/>
      <c r="C548" s="185" t="s">
        <v>2294</v>
      </c>
      <c r="D548" s="185" t="s">
        <v>150</v>
      </c>
      <c r="E548" s="186" t="s">
        <v>1661</v>
      </c>
      <c r="F548" s="187" t="s">
        <v>1662</v>
      </c>
      <c r="G548" s="188" t="s">
        <v>841</v>
      </c>
      <c r="H548" s="189">
        <v>1</v>
      </c>
      <c r="I548" s="190"/>
      <c r="J548" s="191">
        <f>ROUND(I548*H548,2)</f>
        <v>0</v>
      </c>
      <c r="K548" s="192"/>
      <c r="L548" s="39"/>
      <c r="M548" s="193" t="s">
        <v>1</v>
      </c>
      <c r="N548" s="194" t="s">
        <v>42</v>
      </c>
      <c r="O548" s="71"/>
      <c r="P548" s="195">
        <f>O548*H548</f>
        <v>0</v>
      </c>
      <c r="Q548" s="195">
        <v>0</v>
      </c>
      <c r="R548" s="195">
        <f>Q548*H548</f>
        <v>0</v>
      </c>
      <c r="S548" s="195">
        <v>0</v>
      </c>
      <c r="T548" s="196">
        <f>S548*H548</f>
        <v>0</v>
      </c>
      <c r="U548" s="34"/>
      <c r="V548" s="34"/>
      <c r="W548" s="34"/>
      <c r="X548" s="34"/>
      <c r="Y548" s="34"/>
      <c r="Z548" s="34"/>
      <c r="AA548" s="34"/>
      <c r="AB548" s="34"/>
      <c r="AC548" s="34"/>
      <c r="AD548" s="34"/>
      <c r="AE548" s="34"/>
      <c r="AR548" s="197" t="s">
        <v>148</v>
      </c>
      <c r="AT548" s="197" t="s">
        <v>150</v>
      </c>
      <c r="AU548" s="197" t="s">
        <v>85</v>
      </c>
      <c r="AY548" s="17" t="s">
        <v>149</v>
      </c>
      <c r="BE548" s="198">
        <f>IF(N548="základní",J548,0)</f>
        <v>0</v>
      </c>
      <c r="BF548" s="198">
        <f>IF(N548="snížená",J548,0)</f>
        <v>0</v>
      </c>
      <c r="BG548" s="198">
        <f>IF(N548="zákl. přenesená",J548,0)</f>
        <v>0</v>
      </c>
      <c r="BH548" s="198">
        <f>IF(N548="sníž. přenesená",J548,0)</f>
        <v>0</v>
      </c>
      <c r="BI548" s="198">
        <f>IF(N548="nulová",J548,0)</f>
        <v>0</v>
      </c>
      <c r="BJ548" s="17" t="s">
        <v>85</v>
      </c>
      <c r="BK548" s="198">
        <f>ROUND(I548*H548,2)</f>
        <v>0</v>
      </c>
      <c r="BL548" s="17" t="s">
        <v>148</v>
      </c>
      <c r="BM548" s="197" t="s">
        <v>2295</v>
      </c>
    </row>
    <row r="549" spans="1:65" s="2" customFormat="1" ht="16.5" customHeight="1">
      <c r="A549" s="34"/>
      <c r="B549" s="35"/>
      <c r="C549" s="185" t="s">
        <v>2296</v>
      </c>
      <c r="D549" s="185" t="s">
        <v>150</v>
      </c>
      <c r="E549" s="186" t="s">
        <v>1664</v>
      </c>
      <c r="F549" s="187" t="s">
        <v>1665</v>
      </c>
      <c r="G549" s="188" t="s">
        <v>841</v>
      </c>
      <c r="H549" s="189">
        <v>1</v>
      </c>
      <c r="I549" s="190"/>
      <c r="J549" s="191">
        <f>ROUND(I549*H549,2)</f>
        <v>0</v>
      </c>
      <c r="K549" s="192"/>
      <c r="L549" s="39"/>
      <c r="M549" s="193" t="s">
        <v>1</v>
      </c>
      <c r="N549" s="194" t="s">
        <v>42</v>
      </c>
      <c r="O549" s="71"/>
      <c r="P549" s="195">
        <f>O549*H549</f>
        <v>0</v>
      </c>
      <c r="Q549" s="195">
        <v>0</v>
      </c>
      <c r="R549" s="195">
        <f>Q549*H549</f>
        <v>0</v>
      </c>
      <c r="S549" s="195">
        <v>0</v>
      </c>
      <c r="T549" s="196">
        <f>S549*H549</f>
        <v>0</v>
      </c>
      <c r="U549" s="34"/>
      <c r="V549" s="34"/>
      <c r="W549" s="34"/>
      <c r="X549" s="34"/>
      <c r="Y549" s="34"/>
      <c r="Z549" s="34"/>
      <c r="AA549" s="34"/>
      <c r="AB549" s="34"/>
      <c r="AC549" s="34"/>
      <c r="AD549" s="34"/>
      <c r="AE549" s="34"/>
      <c r="AR549" s="197" t="s">
        <v>148</v>
      </c>
      <c r="AT549" s="197" t="s">
        <v>150</v>
      </c>
      <c r="AU549" s="197" t="s">
        <v>85</v>
      </c>
      <c r="AY549" s="17" t="s">
        <v>149</v>
      </c>
      <c r="BE549" s="198">
        <f>IF(N549="základní",J549,0)</f>
        <v>0</v>
      </c>
      <c r="BF549" s="198">
        <f>IF(N549="snížená",J549,0)</f>
        <v>0</v>
      </c>
      <c r="BG549" s="198">
        <f>IF(N549="zákl. přenesená",J549,0)</f>
        <v>0</v>
      </c>
      <c r="BH549" s="198">
        <f>IF(N549="sníž. přenesená",J549,0)</f>
        <v>0</v>
      </c>
      <c r="BI549" s="198">
        <f>IF(N549="nulová",J549,0)</f>
        <v>0</v>
      </c>
      <c r="BJ549" s="17" t="s">
        <v>85</v>
      </c>
      <c r="BK549" s="198">
        <f>ROUND(I549*H549,2)</f>
        <v>0</v>
      </c>
      <c r="BL549" s="17" t="s">
        <v>148</v>
      </c>
      <c r="BM549" s="197" t="s">
        <v>2297</v>
      </c>
    </row>
    <row r="550" spans="1:65" s="2" customFormat="1" ht="33" customHeight="1">
      <c r="A550" s="34"/>
      <c r="B550" s="35"/>
      <c r="C550" s="228" t="s">
        <v>2298</v>
      </c>
      <c r="D550" s="228" t="s">
        <v>156</v>
      </c>
      <c r="E550" s="229" t="s">
        <v>1667</v>
      </c>
      <c r="F550" s="230" t="s">
        <v>2299</v>
      </c>
      <c r="G550" s="231" t="s">
        <v>841</v>
      </c>
      <c r="H550" s="232">
        <v>1</v>
      </c>
      <c r="I550" s="233"/>
      <c r="J550" s="234">
        <f>ROUND(I550*H550,2)</f>
        <v>0</v>
      </c>
      <c r="K550" s="235"/>
      <c r="L550" s="236"/>
      <c r="M550" s="259" t="s">
        <v>1</v>
      </c>
      <c r="N550" s="260" t="s">
        <v>42</v>
      </c>
      <c r="O550" s="242"/>
      <c r="P550" s="257">
        <f>O550*H550</f>
        <v>0</v>
      </c>
      <c r="Q550" s="257">
        <v>0</v>
      </c>
      <c r="R550" s="257">
        <f>Q550*H550</f>
        <v>0</v>
      </c>
      <c r="S550" s="257">
        <v>0</v>
      </c>
      <c r="T550" s="258">
        <f>S550*H550</f>
        <v>0</v>
      </c>
      <c r="U550" s="34"/>
      <c r="V550" s="34"/>
      <c r="W550" s="34"/>
      <c r="X550" s="34"/>
      <c r="Y550" s="34"/>
      <c r="Z550" s="34"/>
      <c r="AA550" s="34"/>
      <c r="AB550" s="34"/>
      <c r="AC550" s="34"/>
      <c r="AD550" s="34"/>
      <c r="AE550" s="34"/>
      <c r="AR550" s="197" t="s">
        <v>199</v>
      </c>
      <c r="AT550" s="197" t="s">
        <v>156</v>
      </c>
      <c r="AU550" s="197" t="s">
        <v>85</v>
      </c>
      <c r="AY550" s="17" t="s">
        <v>149</v>
      </c>
      <c r="BE550" s="198">
        <f>IF(N550="základní",J550,0)</f>
        <v>0</v>
      </c>
      <c r="BF550" s="198">
        <f>IF(N550="snížená",J550,0)</f>
        <v>0</v>
      </c>
      <c r="BG550" s="198">
        <f>IF(N550="zákl. přenesená",J550,0)</f>
        <v>0</v>
      </c>
      <c r="BH550" s="198">
        <f>IF(N550="sníž. přenesená",J550,0)</f>
        <v>0</v>
      </c>
      <c r="BI550" s="198">
        <f>IF(N550="nulová",J550,0)</f>
        <v>0</v>
      </c>
      <c r="BJ550" s="17" t="s">
        <v>85</v>
      </c>
      <c r="BK550" s="198">
        <f>ROUND(I550*H550,2)</f>
        <v>0</v>
      </c>
      <c r="BL550" s="17" t="s">
        <v>148</v>
      </c>
      <c r="BM550" s="197" t="s">
        <v>2300</v>
      </c>
    </row>
    <row r="551" spans="1:65" s="2" customFormat="1" ht="6.95" customHeight="1">
      <c r="A551" s="34"/>
      <c r="B551" s="54"/>
      <c r="C551" s="55"/>
      <c r="D551" s="55"/>
      <c r="E551" s="55"/>
      <c r="F551" s="55"/>
      <c r="G551" s="55"/>
      <c r="H551" s="55"/>
      <c r="I551" s="55"/>
      <c r="J551" s="55"/>
      <c r="K551" s="55"/>
      <c r="L551" s="39"/>
      <c r="M551" s="34"/>
      <c r="O551" s="34"/>
      <c r="P551" s="34"/>
      <c r="Q551" s="34"/>
      <c r="R551" s="34"/>
      <c r="S551" s="34"/>
      <c r="T551" s="34"/>
      <c r="U551" s="34"/>
      <c r="V551" s="34"/>
      <c r="W551" s="34"/>
      <c r="X551" s="34"/>
      <c r="Y551" s="34"/>
      <c r="Z551" s="34"/>
      <c r="AA551" s="34"/>
      <c r="AB551" s="34"/>
      <c r="AC551" s="34"/>
      <c r="AD551" s="34"/>
      <c r="AE551" s="34"/>
    </row>
  </sheetData>
  <sheetProtection algorithmName="SHA-512" hashValue="FiIvD/neQD1M2Osg8/MvJj0E9UZQo6p+cxFcWECM17ACZfID8DUyLqMfONdbeVwNHfOePYtQ+Ga8DU156TANoQ==" saltValue="PWgZkAx4cO5/MpX74w0s0g==" spinCount="100000" sheet="1" objects="1" scenarios="1" formatColumns="0" formatRows="0" autoFilter="0"/>
  <autoFilter ref="C140:K550"/>
  <mergeCells count="9">
    <mergeCell ref="E87:H87"/>
    <mergeCell ref="E131:H131"/>
    <mergeCell ref="E133:H13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89"/>
  <sheetViews>
    <sheetView showGridLines="0" topLeftCell="A16" workbookViewId="0">
      <selection activeCell="E24" sqref="E24"/>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1"/>
      <c r="M2" s="301"/>
      <c r="N2" s="301"/>
      <c r="O2" s="301"/>
      <c r="P2" s="301"/>
      <c r="Q2" s="301"/>
      <c r="R2" s="301"/>
      <c r="S2" s="301"/>
      <c r="T2" s="301"/>
      <c r="U2" s="301"/>
      <c r="V2" s="301"/>
      <c r="AT2" s="17" t="s">
        <v>102</v>
      </c>
    </row>
    <row r="3" spans="1:46" s="1" customFormat="1" ht="6.95" customHeight="1">
      <c r="B3" s="108"/>
      <c r="C3" s="109"/>
      <c r="D3" s="109"/>
      <c r="E3" s="109"/>
      <c r="F3" s="109"/>
      <c r="G3" s="109"/>
      <c r="H3" s="109"/>
      <c r="I3" s="109"/>
      <c r="J3" s="109"/>
      <c r="K3" s="109"/>
      <c r="L3" s="20"/>
      <c r="AT3" s="17" t="s">
        <v>87</v>
      </c>
    </row>
    <row r="4" spans="1:46" s="1" customFormat="1" ht="24.95" customHeight="1">
      <c r="B4" s="20"/>
      <c r="D4" s="110" t="s">
        <v>110</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02" t="str">
        <f>'Rekapitulace zakázky'!K6</f>
        <v>Řevničov ON - oprava</v>
      </c>
      <c r="F7" s="303"/>
      <c r="G7" s="303"/>
      <c r="H7" s="303"/>
      <c r="L7" s="20"/>
    </row>
    <row r="8" spans="1:46" s="2" customFormat="1" ht="12" customHeight="1">
      <c r="A8" s="34"/>
      <c r="B8" s="39"/>
      <c r="C8" s="34"/>
      <c r="D8" s="112" t="s">
        <v>111</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304" t="s">
        <v>2301</v>
      </c>
      <c r="F9" s="305"/>
      <c r="G9" s="305"/>
      <c r="H9" s="305"/>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21</v>
      </c>
      <c r="G12" s="34"/>
      <c r="H12" s="34"/>
      <c r="I12" s="112" t="s">
        <v>22</v>
      </c>
      <c r="J12" s="114" t="str">
        <f>'Rekapitulace zakázky'!AN8</f>
        <v>7. 3. 2021</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
        <v>26</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
        <v>27</v>
      </c>
      <c r="F15" s="34"/>
      <c r="G15" s="34"/>
      <c r="H15" s="34"/>
      <c r="I15" s="112" t="s">
        <v>28</v>
      </c>
      <c r="J15" s="113" t="s">
        <v>29</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30</v>
      </c>
      <c r="E17" s="34"/>
      <c r="F17" s="34"/>
      <c r="G17" s="34"/>
      <c r="H17" s="34"/>
      <c r="I17" s="112" t="s">
        <v>25</v>
      </c>
      <c r="J17" s="30" t="str">
        <f>'Rekapitulace zakázky'!AN13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06" t="str">
        <f>'Rekapitulace zakázky'!E14</f>
        <v>Vyplň údaj</v>
      </c>
      <c r="F18" s="307"/>
      <c r="G18" s="307"/>
      <c r="H18" s="307"/>
      <c r="I18" s="112" t="s">
        <v>28</v>
      </c>
      <c r="J18" s="30" t="str">
        <f>'Rekapitulace zakázky'!AN14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32</v>
      </c>
      <c r="E20" s="34"/>
      <c r="F20" s="34"/>
      <c r="G20" s="34"/>
      <c r="H20" s="34"/>
      <c r="I20" s="112" t="s">
        <v>25</v>
      </c>
      <c r="J20" s="113" t="str">
        <f>IF('Rekapitulace zakázky'!AN16="","",'Rekapitulace zakázky'!AN16)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zakázky'!E17="","",'Rekapitulace zakázky'!E17)</f>
        <v xml:space="preserve"> </v>
      </c>
      <c r="F21" s="34"/>
      <c r="G21" s="34"/>
      <c r="H21" s="34"/>
      <c r="I21" s="112" t="s">
        <v>28</v>
      </c>
      <c r="J21" s="113" t="str">
        <f>IF('Rekapitulace zakázky'!AN17="","",'Rekapitulace zakázky'!AN17)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35</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c r="F24" s="34"/>
      <c r="G24" s="34"/>
      <c r="H24" s="34"/>
      <c r="I24" s="112" t="s">
        <v>28</v>
      </c>
      <c r="J24" s="113"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36</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8" t="s">
        <v>1</v>
      </c>
      <c r="F27" s="308"/>
      <c r="G27" s="308"/>
      <c r="H27" s="308"/>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37</v>
      </c>
      <c r="E30" s="34"/>
      <c r="F30" s="34"/>
      <c r="G30" s="34"/>
      <c r="H30" s="34"/>
      <c r="I30" s="34"/>
      <c r="J30" s="120">
        <f>ROUND(J124,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39</v>
      </c>
      <c r="G32" s="34"/>
      <c r="H32" s="34"/>
      <c r="I32" s="121" t="s">
        <v>38</v>
      </c>
      <c r="J32" s="121" t="s">
        <v>40</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41</v>
      </c>
      <c r="E33" s="112" t="s">
        <v>42</v>
      </c>
      <c r="F33" s="123">
        <f>ROUND((SUM(BE124:BE188)),  2)</f>
        <v>0</v>
      </c>
      <c r="G33" s="34"/>
      <c r="H33" s="34"/>
      <c r="I33" s="124">
        <v>0.21</v>
      </c>
      <c r="J33" s="123">
        <f>ROUND(((SUM(BE124:BE188))*I33),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43</v>
      </c>
      <c r="F34" s="123">
        <f>ROUND((SUM(BF124:BF188)),  2)</f>
        <v>0</v>
      </c>
      <c r="G34" s="34"/>
      <c r="H34" s="34"/>
      <c r="I34" s="124">
        <v>0.15</v>
      </c>
      <c r="J34" s="123">
        <f>ROUND(((SUM(BF124:BF188))*I34),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44</v>
      </c>
      <c r="F35" s="123">
        <f>ROUND((SUM(BG124:BG188)),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45</v>
      </c>
      <c r="F36" s="123">
        <f>ROUND((SUM(BH124:BH188)),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46</v>
      </c>
      <c r="F37" s="123">
        <f>ROUND((SUM(BI124:BI188)),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47</v>
      </c>
      <c r="E39" s="127"/>
      <c r="F39" s="127"/>
      <c r="G39" s="128" t="s">
        <v>48</v>
      </c>
      <c r="H39" s="129" t="s">
        <v>49</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50</v>
      </c>
      <c r="E50" s="133"/>
      <c r="F50" s="133"/>
      <c r="G50" s="132" t="s">
        <v>51</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34" t="s">
        <v>52</v>
      </c>
      <c r="E61" s="135"/>
      <c r="F61" s="136" t="s">
        <v>53</v>
      </c>
      <c r="G61" s="134" t="s">
        <v>52</v>
      </c>
      <c r="H61" s="135"/>
      <c r="I61" s="135"/>
      <c r="J61" s="137" t="s">
        <v>53</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2" t="s">
        <v>54</v>
      </c>
      <c r="E65" s="138"/>
      <c r="F65" s="138"/>
      <c r="G65" s="132" t="s">
        <v>55</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34" t="s">
        <v>52</v>
      </c>
      <c r="E76" s="135"/>
      <c r="F76" s="136" t="s">
        <v>53</v>
      </c>
      <c r="G76" s="134" t="s">
        <v>52</v>
      </c>
      <c r="H76" s="135"/>
      <c r="I76" s="135"/>
      <c r="J76" s="137" t="s">
        <v>53</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113</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9" t="str">
        <f>E7</f>
        <v>Řevničov ON - oprava</v>
      </c>
      <c r="F85" s="310"/>
      <c r="G85" s="310"/>
      <c r="H85" s="310"/>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111</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61" t="str">
        <f>E9</f>
        <v>006 - Oprava sklepních prostor</v>
      </c>
      <c r="F87" s="311"/>
      <c r="G87" s="311"/>
      <c r="H87" s="311"/>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žst. Řevničov</v>
      </c>
      <c r="G89" s="36"/>
      <c r="H89" s="36"/>
      <c r="I89" s="29" t="s">
        <v>22</v>
      </c>
      <c r="J89" s="66" t="str">
        <f>IF(J12="","",J12)</f>
        <v>7. 3. 2021</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Správa železnic, státní organizace</v>
      </c>
      <c r="G91" s="36"/>
      <c r="H91" s="36"/>
      <c r="I91" s="29" t="s">
        <v>32</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30</v>
      </c>
      <c r="D92" s="36"/>
      <c r="E92" s="36"/>
      <c r="F92" s="27" t="str">
        <f>IF(E18="","",E18)</f>
        <v>Vyplň údaj</v>
      </c>
      <c r="G92" s="36"/>
      <c r="H92" s="36"/>
      <c r="I92" s="29" t="s">
        <v>35</v>
      </c>
      <c r="J92" s="32">
        <f>E24</f>
        <v>0</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114</v>
      </c>
      <c r="D94" s="144"/>
      <c r="E94" s="144"/>
      <c r="F94" s="144"/>
      <c r="G94" s="144"/>
      <c r="H94" s="144"/>
      <c r="I94" s="144"/>
      <c r="J94" s="145" t="s">
        <v>115</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116</v>
      </c>
      <c r="D96" s="36"/>
      <c r="E96" s="36"/>
      <c r="F96" s="36"/>
      <c r="G96" s="36"/>
      <c r="H96" s="36"/>
      <c r="I96" s="36"/>
      <c r="J96" s="84">
        <f>J124</f>
        <v>0</v>
      </c>
      <c r="K96" s="36"/>
      <c r="L96" s="51"/>
      <c r="S96" s="34"/>
      <c r="T96" s="34"/>
      <c r="U96" s="34"/>
      <c r="V96" s="34"/>
      <c r="W96" s="34"/>
      <c r="X96" s="34"/>
      <c r="Y96" s="34"/>
      <c r="Z96" s="34"/>
      <c r="AA96" s="34"/>
      <c r="AB96" s="34"/>
      <c r="AC96" s="34"/>
      <c r="AD96" s="34"/>
      <c r="AE96" s="34"/>
      <c r="AU96" s="17" t="s">
        <v>117</v>
      </c>
    </row>
    <row r="97" spans="1:31" s="9" customFormat="1" ht="24.95" customHeight="1">
      <c r="B97" s="147"/>
      <c r="C97" s="148"/>
      <c r="D97" s="149" t="s">
        <v>121</v>
      </c>
      <c r="E97" s="150"/>
      <c r="F97" s="150"/>
      <c r="G97" s="150"/>
      <c r="H97" s="150"/>
      <c r="I97" s="150"/>
      <c r="J97" s="151">
        <f>J125</f>
        <v>0</v>
      </c>
      <c r="K97" s="148"/>
      <c r="L97" s="152"/>
    </row>
    <row r="98" spans="1:31" s="10" customFormat="1" ht="19.899999999999999" customHeight="1">
      <c r="B98" s="153"/>
      <c r="C98" s="154"/>
      <c r="D98" s="155" t="s">
        <v>597</v>
      </c>
      <c r="E98" s="156"/>
      <c r="F98" s="156"/>
      <c r="G98" s="156"/>
      <c r="H98" s="156"/>
      <c r="I98" s="156"/>
      <c r="J98" s="157">
        <f>J126</f>
        <v>0</v>
      </c>
      <c r="K98" s="154"/>
      <c r="L98" s="158"/>
    </row>
    <row r="99" spans="1:31" s="10" customFormat="1" ht="19.899999999999999" customHeight="1">
      <c r="B99" s="153"/>
      <c r="C99" s="154"/>
      <c r="D99" s="155" t="s">
        <v>599</v>
      </c>
      <c r="E99" s="156"/>
      <c r="F99" s="156"/>
      <c r="G99" s="156"/>
      <c r="H99" s="156"/>
      <c r="I99" s="156"/>
      <c r="J99" s="157">
        <f>J143</f>
        <v>0</v>
      </c>
      <c r="K99" s="154"/>
      <c r="L99" s="158"/>
    </row>
    <row r="100" spans="1:31" s="10" customFormat="1" ht="19.899999999999999" customHeight="1">
      <c r="B100" s="153"/>
      <c r="C100" s="154"/>
      <c r="D100" s="155" t="s">
        <v>124</v>
      </c>
      <c r="E100" s="156"/>
      <c r="F100" s="156"/>
      <c r="G100" s="156"/>
      <c r="H100" s="156"/>
      <c r="I100" s="156"/>
      <c r="J100" s="157">
        <f>J151</f>
        <v>0</v>
      </c>
      <c r="K100" s="154"/>
      <c r="L100" s="158"/>
    </row>
    <row r="101" spans="1:31" s="10" customFormat="1" ht="19.899999999999999" customHeight="1">
      <c r="B101" s="153"/>
      <c r="C101" s="154"/>
      <c r="D101" s="155" t="s">
        <v>125</v>
      </c>
      <c r="E101" s="156"/>
      <c r="F101" s="156"/>
      <c r="G101" s="156"/>
      <c r="H101" s="156"/>
      <c r="I101" s="156"/>
      <c r="J101" s="157">
        <f>J158</f>
        <v>0</v>
      </c>
      <c r="K101" s="154"/>
      <c r="L101" s="158"/>
    </row>
    <row r="102" spans="1:31" s="9" customFormat="1" ht="24.95" customHeight="1">
      <c r="B102" s="147"/>
      <c r="C102" s="148"/>
      <c r="D102" s="149" t="s">
        <v>126</v>
      </c>
      <c r="E102" s="150"/>
      <c r="F102" s="150"/>
      <c r="G102" s="150"/>
      <c r="H102" s="150"/>
      <c r="I102" s="150"/>
      <c r="J102" s="151">
        <f>J160</f>
        <v>0</v>
      </c>
      <c r="K102" s="148"/>
      <c r="L102" s="152"/>
    </row>
    <row r="103" spans="1:31" s="10" customFormat="1" ht="19.899999999999999" customHeight="1">
      <c r="B103" s="153"/>
      <c r="C103" s="154"/>
      <c r="D103" s="155" t="s">
        <v>2302</v>
      </c>
      <c r="E103" s="156"/>
      <c r="F103" s="156"/>
      <c r="G103" s="156"/>
      <c r="H103" s="156"/>
      <c r="I103" s="156"/>
      <c r="J103" s="157">
        <f>J161</f>
        <v>0</v>
      </c>
      <c r="K103" s="154"/>
      <c r="L103" s="158"/>
    </row>
    <row r="104" spans="1:31" s="10" customFormat="1" ht="19.899999999999999" customHeight="1">
      <c r="B104" s="153"/>
      <c r="C104" s="154"/>
      <c r="D104" s="155" t="s">
        <v>2303</v>
      </c>
      <c r="E104" s="156"/>
      <c r="F104" s="156"/>
      <c r="G104" s="156"/>
      <c r="H104" s="156"/>
      <c r="I104" s="156"/>
      <c r="J104" s="157">
        <f>J168</f>
        <v>0</v>
      </c>
      <c r="K104" s="154"/>
      <c r="L104" s="158"/>
    </row>
    <row r="105" spans="1:31" s="2" customFormat="1" ht="21.75" customHeight="1">
      <c r="A105" s="34"/>
      <c r="B105" s="35"/>
      <c r="C105" s="36"/>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31" s="2" customFormat="1" ht="6.95" customHeight="1">
      <c r="A106" s="34"/>
      <c r="B106" s="54"/>
      <c r="C106" s="55"/>
      <c r="D106" s="55"/>
      <c r="E106" s="55"/>
      <c r="F106" s="55"/>
      <c r="G106" s="55"/>
      <c r="H106" s="55"/>
      <c r="I106" s="55"/>
      <c r="J106" s="55"/>
      <c r="K106" s="55"/>
      <c r="L106" s="51"/>
      <c r="S106" s="34"/>
      <c r="T106" s="34"/>
      <c r="U106" s="34"/>
      <c r="V106" s="34"/>
      <c r="W106" s="34"/>
      <c r="X106" s="34"/>
      <c r="Y106" s="34"/>
      <c r="Z106" s="34"/>
      <c r="AA106" s="34"/>
      <c r="AB106" s="34"/>
      <c r="AC106" s="34"/>
      <c r="AD106" s="34"/>
      <c r="AE106" s="34"/>
    </row>
    <row r="110" spans="1:31" s="2" customFormat="1" ht="6.95" customHeight="1">
      <c r="A110" s="34"/>
      <c r="B110" s="56"/>
      <c r="C110" s="57"/>
      <c r="D110" s="57"/>
      <c r="E110" s="57"/>
      <c r="F110" s="57"/>
      <c r="G110" s="57"/>
      <c r="H110" s="57"/>
      <c r="I110" s="57"/>
      <c r="J110" s="57"/>
      <c r="K110" s="57"/>
      <c r="L110" s="51"/>
      <c r="S110" s="34"/>
      <c r="T110" s="34"/>
      <c r="U110" s="34"/>
      <c r="V110" s="34"/>
      <c r="W110" s="34"/>
      <c r="X110" s="34"/>
      <c r="Y110" s="34"/>
      <c r="Z110" s="34"/>
      <c r="AA110" s="34"/>
      <c r="AB110" s="34"/>
      <c r="AC110" s="34"/>
      <c r="AD110" s="34"/>
      <c r="AE110" s="34"/>
    </row>
    <row r="111" spans="1:31" s="2" customFormat="1" ht="24.95" customHeight="1">
      <c r="A111" s="34"/>
      <c r="B111" s="35"/>
      <c r="C111" s="23" t="s">
        <v>133</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6.95"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2" customHeight="1">
      <c r="A113" s="34"/>
      <c r="B113" s="35"/>
      <c r="C113" s="29" t="s">
        <v>16</v>
      </c>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6.5" customHeight="1">
      <c r="A114" s="34"/>
      <c r="B114" s="35"/>
      <c r="C114" s="36"/>
      <c r="D114" s="36"/>
      <c r="E114" s="309" t="str">
        <f>E7</f>
        <v>Řevničov ON - oprava</v>
      </c>
      <c r="F114" s="310"/>
      <c r="G114" s="310"/>
      <c r="H114" s="310"/>
      <c r="I114" s="36"/>
      <c r="J114" s="36"/>
      <c r="K114" s="36"/>
      <c r="L114" s="51"/>
      <c r="S114" s="34"/>
      <c r="T114" s="34"/>
      <c r="U114" s="34"/>
      <c r="V114" s="34"/>
      <c r="W114" s="34"/>
      <c r="X114" s="34"/>
      <c r="Y114" s="34"/>
      <c r="Z114" s="34"/>
      <c r="AA114" s="34"/>
      <c r="AB114" s="34"/>
      <c r="AC114" s="34"/>
      <c r="AD114" s="34"/>
      <c r="AE114" s="34"/>
    </row>
    <row r="115" spans="1:65" s="2" customFormat="1" ht="12" customHeight="1">
      <c r="A115" s="34"/>
      <c r="B115" s="35"/>
      <c r="C115" s="29" t="s">
        <v>111</v>
      </c>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6.5" customHeight="1">
      <c r="A116" s="34"/>
      <c r="B116" s="35"/>
      <c r="C116" s="36"/>
      <c r="D116" s="36"/>
      <c r="E116" s="261" t="str">
        <f>E9</f>
        <v>006 - Oprava sklepních prostor</v>
      </c>
      <c r="F116" s="311"/>
      <c r="G116" s="311"/>
      <c r="H116" s="311"/>
      <c r="I116" s="36"/>
      <c r="J116" s="36"/>
      <c r="K116" s="36"/>
      <c r="L116" s="51"/>
      <c r="S116" s="34"/>
      <c r="T116" s="34"/>
      <c r="U116" s="34"/>
      <c r="V116" s="34"/>
      <c r="W116" s="34"/>
      <c r="X116" s="34"/>
      <c r="Y116" s="34"/>
      <c r="Z116" s="34"/>
      <c r="AA116" s="34"/>
      <c r="AB116" s="34"/>
      <c r="AC116" s="34"/>
      <c r="AD116" s="34"/>
      <c r="AE116" s="34"/>
    </row>
    <row r="117" spans="1:65" s="2" customFormat="1" ht="6.95" customHeight="1">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2" customFormat="1" ht="12" customHeight="1">
      <c r="A118" s="34"/>
      <c r="B118" s="35"/>
      <c r="C118" s="29" t="s">
        <v>20</v>
      </c>
      <c r="D118" s="36"/>
      <c r="E118" s="36"/>
      <c r="F118" s="27" t="str">
        <f>F12</f>
        <v>žst. Řevničov</v>
      </c>
      <c r="G118" s="36"/>
      <c r="H118" s="36"/>
      <c r="I118" s="29" t="s">
        <v>22</v>
      </c>
      <c r="J118" s="66" t="str">
        <f>IF(J12="","",J12)</f>
        <v>7. 3. 2021</v>
      </c>
      <c r="K118" s="36"/>
      <c r="L118" s="51"/>
      <c r="S118" s="34"/>
      <c r="T118" s="34"/>
      <c r="U118" s="34"/>
      <c r="V118" s="34"/>
      <c r="W118" s="34"/>
      <c r="X118" s="34"/>
      <c r="Y118" s="34"/>
      <c r="Z118" s="34"/>
      <c r="AA118" s="34"/>
      <c r="AB118" s="34"/>
      <c r="AC118" s="34"/>
      <c r="AD118" s="34"/>
      <c r="AE118" s="34"/>
    </row>
    <row r="119" spans="1:65" s="2" customFormat="1" ht="6.9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2" customFormat="1" ht="15.2" customHeight="1">
      <c r="A120" s="34"/>
      <c r="B120" s="35"/>
      <c r="C120" s="29" t="s">
        <v>24</v>
      </c>
      <c r="D120" s="36"/>
      <c r="E120" s="36"/>
      <c r="F120" s="27" t="str">
        <f>E15</f>
        <v>Správa železnic, státní organizace</v>
      </c>
      <c r="G120" s="36"/>
      <c r="H120" s="36"/>
      <c r="I120" s="29" t="s">
        <v>32</v>
      </c>
      <c r="J120" s="32" t="str">
        <f>E21</f>
        <v xml:space="preserve"> </v>
      </c>
      <c r="K120" s="36"/>
      <c r="L120" s="51"/>
      <c r="S120" s="34"/>
      <c r="T120" s="34"/>
      <c r="U120" s="34"/>
      <c r="V120" s="34"/>
      <c r="W120" s="34"/>
      <c r="X120" s="34"/>
      <c r="Y120" s="34"/>
      <c r="Z120" s="34"/>
      <c r="AA120" s="34"/>
      <c r="AB120" s="34"/>
      <c r="AC120" s="34"/>
      <c r="AD120" s="34"/>
      <c r="AE120" s="34"/>
    </row>
    <row r="121" spans="1:65" s="2" customFormat="1" ht="15.2" customHeight="1">
      <c r="A121" s="34"/>
      <c r="B121" s="35"/>
      <c r="C121" s="29" t="s">
        <v>30</v>
      </c>
      <c r="D121" s="36"/>
      <c r="E121" s="36"/>
      <c r="F121" s="27" t="str">
        <f>IF(E18="","",E18)</f>
        <v>Vyplň údaj</v>
      </c>
      <c r="G121" s="36"/>
      <c r="H121" s="36"/>
      <c r="I121" s="29" t="s">
        <v>35</v>
      </c>
      <c r="J121" s="32">
        <f>E24</f>
        <v>0</v>
      </c>
      <c r="K121" s="36"/>
      <c r="L121" s="51"/>
      <c r="S121" s="34"/>
      <c r="T121" s="34"/>
      <c r="U121" s="34"/>
      <c r="V121" s="34"/>
      <c r="W121" s="34"/>
      <c r="X121" s="34"/>
      <c r="Y121" s="34"/>
      <c r="Z121" s="34"/>
      <c r="AA121" s="34"/>
      <c r="AB121" s="34"/>
      <c r="AC121" s="34"/>
      <c r="AD121" s="34"/>
      <c r="AE121" s="34"/>
    </row>
    <row r="122" spans="1:65" s="2" customFormat="1" ht="10.35" customHeight="1">
      <c r="A122" s="34"/>
      <c r="B122" s="35"/>
      <c r="C122" s="36"/>
      <c r="D122" s="36"/>
      <c r="E122" s="36"/>
      <c r="F122" s="36"/>
      <c r="G122" s="36"/>
      <c r="H122" s="36"/>
      <c r="I122" s="36"/>
      <c r="J122" s="36"/>
      <c r="K122" s="36"/>
      <c r="L122" s="51"/>
      <c r="S122" s="34"/>
      <c r="T122" s="34"/>
      <c r="U122" s="34"/>
      <c r="V122" s="34"/>
      <c r="W122" s="34"/>
      <c r="X122" s="34"/>
      <c r="Y122" s="34"/>
      <c r="Z122" s="34"/>
      <c r="AA122" s="34"/>
      <c r="AB122" s="34"/>
      <c r="AC122" s="34"/>
      <c r="AD122" s="34"/>
      <c r="AE122" s="34"/>
    </row>
    <row r="123" spans="1:65" s="11" customFormat="1" ht="29.25" customHeight="1">
      <c r="A123" s="159"/>
      <c r="B123" s="160"/>
      <c r="C123" s="161" t="s">
        <v>134</v>
      </c>
      <c r="D123" s="162" t="s">
        <v>62</v>
      </c>
      <c r="E123" s="162" t="s">
        <v>58</v>
      </c>
      <c r="F123" s="162" t="s">
        <v>59</v>
      </c>
      <c r="G123" s="162" t="s">
        <v>135</v>
      </c>
      <c r="H123" s="162" t="s">
        <v>136</v>
      </c>
      <c r="I123" s="162" t="s">
        <v>137</v>
      </c>
      <c r="J123" s="163" t="s">
        <v>115</v>
      </c>
      <c r="K123" s="164" t="s">
        <v>138</v>
      </c>
      <c r="L123" s="165"/>
      <c r="M123" s="75" t="s">
        <v>1</v>
      </c>
      <c r="N123" s="76" t="s">
        <v>41</v>
      </c>
      <c r="O123" s="76" t="s">
        <v>139</v>
      </c>
      <c r="P123" s="76" t="s">
        <v>140</v>
      </c>
      <c r="Q123" s="76" t="s">
        <v>141</v>
      </c>
      <c r="R123" s="76" t="s">
        <v>142</v>
      </c>
      <c r="S123" s="76" t="s">
        <v>143</v>
      </c>
      <c r="T123" s="77" t="s">
        <v>144</v>
      </c>
      <c r="U123" s="159"/>
      <c r="V123" s="159"/>
      <c r="W123" s="159"/>
      <c r="X123" s="159"/>
      <c r="Y123" s="159"/>
      <c r="Z123" s="159"/>
      <c r="AA123" s="159"/>
      <c r="AB123" s="159"/>
      <c r="AC123" s="159"/>
      <c r="AD123" s="159"/>
      <c r="AE123" s="159"/>
    </row>
    <row r="124" spans="1:65" s="2" customFormat="1" ht="22.9" customHeight="1">
      <c r="A124" s="34"/>
      <c r="B124" s="35"/>
      <c r="C124" s="82" t="s">
        <v>145</v>
      </c>
      <c r="D124" s="36"/>
      <c r="E124" s="36"/>
      <c r="F124" s="36"/>
      <c r="G124" s="36"/>
      <c r="H124" s="36"/>
      <c r="I124" s="36"/>
      <c r="J124" s="166">
        <f>BK124</f>
        <v>0</v>
      </c>
      <c r="K124" s="36"/>
      <c r="L124" s="39"/>
      <c r="M124" s="78"/>
      <c r="N124" s="167"/>
      <c r="O124" s="79"/>
      <c r="P124" s="168">
        <f>P125+P160</f>
        <v>0</v>
      </c>
      <c r="Q124" s="79"/>
      <c r="R124" s="168">
        <f>R125+R160</f>
        <v>21.002740000000003</v>
      </c>
      <c r="S124" s="79"/>
      <c r="T124" s="169">
        <f>T125+T160</f>
        <v>15.70205</v>
      </c>
      <c r="U124" s="34"/>
      <c r="V124" s="34"/>
      <c r="W124" s="34"/>
      <c r="X124" s="34"/>
      <c r="Y124" s="34"/>
      <c r="Z124" s="34"/>
      <c r="AA124" s="34"/>
      <c r="AB124" s="34"/>
      <c r="AC124" s="34"/>
      <c r="AD124" s="34"/>
      <c r="AE124" s="34"/>
      <c r="AT124" s="17" t="s">
        <v>76</v>
      </c>
      <c r="AU124" s="17" t="s">
        <v>117</v>
      </c>
      <c r="BK124" s="170">
        <f>BK125+BK160</f>
        <v>0</v>
      </c>
    </row>
    <row r="125" spans="1:65" s="12" customFormat="1" ht="25.9" customHeight="1">
      <c r="B125" s="171"/>
      <c r="C125" s="172"/>
      <c r="D125" s="173" t="s">
        <v>76</v>
      </c>
      <c r="E125" s="174" t="s">
        <v>167</v>
      </c>
      <c r="F125" s="174" t="s">
        <v>168</v>
      </c>
      <c r="G125" s="172"/>
      <c r="H125" s="172"/>
      <c r="I125" s="175"/>
      <c r="J125" s="176">
        <f>BK125</f>
        <v>0</v>
      </c>
      <c r="K125" s="172"/>
      <c r="L125" s="177"/>
      <c r="M125" s="178"/>
      <c r="N125" s="179"/>
      <c r="O125" s="179"/>
      <c r="P125" s="180">
        <f>P126+P143+P151+P158</f>
        <v>0</v>
      </c>
      <c r="Q125" s="179"/>
      <c r="R125" s="180">
        <f>R126+R143+R151+R158</f>
        <v>19.738120000000002</v>
      </c>
      <c r="S125" s="179"/>
      <c r="T125" s="181">
        <f>T126+T143+T151+T158</f>
        <v>15.167999999999999</v>
      </c>
      <c r="AR125" s="182" t="s">
        <v>85</v>
      </c>
      <c r="AT125" s="183" t="s">
        <v>76</v>
      </c>
      <c r="AU125" s="183" t="s">
        <v>77</v>
      </c>
      <c r="AY125" s="182" t="s">
        <v>149</v>
      </c>
      <c r="BK125" s="184">
        <f>BK126+BK143+BK151+BK158</f>
        <v>0</v>
      </c>
    </row>
    <row r="126" spans="1:65" s="12" customFormat="1" ht="22.9" customHeight="1">
      <c r="B126" s="171"/>
      <c r="C126" s="172"/>
      <c r="D126" s="173" t="s">
        <v>76</v>
      </c>
      <c r="E126" s="204" t="s">
        <v>189</v>
      </c>
      <c r="F126" s="204" t="s">
        <v>621</v>
      </c>
      <c r="G126" s="172"/>
      <c r="H126" s="172"/>
      <c r="I126" s="175"/>
      <c r="J126" s="205">
        <f>BK126</f>
        <v>0</v>
      </c>
      <c r="K126" s="172"/>
      <c r="L126" s="177"/>
      <c r="M126" s="178"/>
      <c r="N126" s="179"/>
      <c r="O126" s="179"/>
      <c r="P126" s="180">
        <f>SUM(P127:P142)</f>
        <v>0</v>
      </c>
      <c r="Q126" s="179"/>
      <c r="R126" s="180">
        <f>SUM(R127:R142)</f>
        <v>19.705500000000001</v>
      </c>
      <c r="S126" s="179"/>
      <c r="T126" s="181">
        <f>SUM(T127:T142)</f>
        <v>0</v>
      </c>
      <c r="AR126" s="182" t="s">
        <v>85</v>
      </c>
      <c r="AT126" s="183" t="s">
        <v>76</v>
      </c>
      <c r="AU126" s="183" t="s">
        <v>85</v>
      </c>
      <c r="AY126" s="182" t="s">
        <v>149</v>
      </c>
      <c r="BK126" s="184">
        <f>SUM(BK127:BK142)</f>
        <v>0</v>
      </c>
    </row>
    <row r="127" spans="1:65" s="2" customFormat="1" ht="21.75" customHeight="1">
      <c r="A127" s="34"/>
      <c r="B127" s="35"/>
      <c r="C127" s="185" t="s">
        <v>85</v>
      </c>
      <c r="D127" s="185" t="s">
        <v>150</v>
      </c>
      <c r="E127" s="186" t="s">
        <v>2304</v>
      </c>
      <c r="F127" s="187" t="s">
        <v>2305</v>
      </c>
      <c r="G127" s="188" t="s">
        <v>225</v>
      </c>
      <c r="H127" s="189">
        <v>233</v>
      </c>
      <c r="I127" s="190"/>
      <c r="J127" s="191">
        <f>ROUND(I127*H127,2)</f>
        <v>0</v>
      </c>
      <c r="K127" s="192"/>
      <c r="L127" s="39"/>
      <c r="M127" s="193" t="s">
        <v>1</v>
      </c>
      <c r="N127" s="194" t="s">
        <v>42</v>
      </c>
      <c r="O127" s="71"/>
      <c r="P127" s="195">
        <f>O127*H127</f>
        <v>0</v>
      </c>
      <c r="Q127" s="195">
        <v>2.6100000000000002E-2</v>
      </c>
      <c r="R127" s="195">
        <f>Q127*H127</f>
        <v>6.0813000000000006</v>
      </c>
      <c r="S127" s="195">
        <v>0</v>
      </c>
      <c r="T127" s="196">
        <f>S127*H127</f>
        <v>0</v>
      </c>
      <c r="U127" s="34"/>
      <c r="V127" s="34"/>
      <c r="W127" s="34"/>
      <c r="X127" s="34"/>
      <c r="Y127" s="34"/>
      <c r="Z127" s="34"/>
      <c r="AA127" s="34"/>
      <c r="AB127" s="34"/>
      <c r="AC127" s="34"/>
      <c r="AD127" s="34"/>
      <c r="AE127" s="34"/>
      <c r="AR127" s="197" t="s">
        <v>148</v>
      </c>
      <c r="AT127" s="197" t="s">
        <v>150</v>
      </c>
      <c r="AU127" s="197" t="s">
        <v>87</v>
      </c>
      <c r="AY127" s="17" t="s">
        <v>149</v>
      </c>
      <c r="BE127" s="198">
        <f>IF(N127="základní",J127,0)</f>
        <v>0</v>
      </c>
      <c r="BF127" s="198">
        <f>IF(N127="snížená",J127,0)</f>
        <v>0</v>
      </c>
      <c r="BG127" s="198">
        <f>IF(N127="zákl. přenesená",J127,0)</f>
        <v>0</v>
      </c>
      <c r="BH127" s="198">
        <f>IF(N127="sníž. přenesená",J127,0)</f>
        <v>0</v>
      </c>
      <c r="BI127" s="198">
        <f>IF(N127="nulová",J127,0)</f>
        <v>0</v>
      </c>
      <c r="BJ127" s="17" t="s">
        <v>85</v>
      </c>
      <c r="BK127" s="198">
        <f>ROUND(I127*H127,2)</f>
        <v>0</v>
      </c>
      <c r="BL127" s="17" t="s">
        <v>148</v>
      </c>
      <c r="BM127" s="197" t="s">
        <v>2306</v>
      </c>
    </row>
    <row r="128" spans="1:65" s="13" customFormat="1" ht="11.25">
      <c r="B128" s="206"/>
      <c r="C128" s="207"/>
      <c r="D128" s="199" t="s">
        <v>175</v>
      </c>
      <c r="E128" s="208" t="s">
        <v>1</v>
      </c>
      <c r="F128" s="209" t="s">
        <v>2307</v>
      </c>
      <c r="G128" s="207"/>
      <c r="H128" s="210">
        <v>168</v>
      </c>
      <c r="I128" s="211"/>
      <c r="J128" s="207"/>
      <c r="K128" s="207"/>
      <c r="L128" s="212"/>
      <c r="M128" s="213"/>
      <c r="N128" s="214"/>
      <c r="O128" s="214"/>
      <c r="P128" s="214"/>
      <c r="Q128" s="214"/>
      <c r="R128" s="214"/>
      <c r="S128" s="214"/>
      <c r="T128" s="215"/>
      <c r="AT128" s="216" t="s">
        <v>175</v>
      </c>
      <c r="AU128" s="216" t="s">
        <v>87</v>
      </c>
      <c r="AV128" s="13" t="s">
        <v>87</v>
      </c>
      <c r="AW128" s="13" t="s">
        <v>34</v>
      </c>
      <c r="AX128" s="13" t="s">
        <v>77</v>
      </c>
      <c r="AY128" s="216" t="s">
        <v>149</v>
      </c>
    </row>
    <row r="129" spans="1:65" s="13" customFormat="1" ht="11.25">
      <c r="B129" s="206"/>
      <c r="C129" s="207"/>
      <c r="D129" s="199" t="s">
        <v>175</v>
      </c>
      <c r="E129" s="208" t="s">
        <v>1</v>
      </c>
      <c r="F129" s="209" t="s">
        <v>2308</v>
      </c>
      <c r="G129" s="207"/>
      <c r="H129" s="210">
        <v>65</v>
      </c>
      <c r="I129" s="211"/>
      <c r="J129" s="207"/>
      <c r="K129" s="207"/>
      <c r="L129" s="212"/>
      <c r="M129" s="213"/>
      <c r="N129" s="214"/>
      <c r="O129" s="214"/>
      <c r="P129" s="214"/>
      <c r="Q129" s="214"/>
      <c r="R129" s="214"/>
      <c r="S129" s="214"/>
      <c r="T129" s="215"/>
      <c r="AT129" s="216" t="s">
        <v>175</v>
      </c>
      <c r="AU129" s="216" t="s">
        <v>87</v>
      </c>
      <c r="AV129" s="13" t="s">
        <v>87</v>
      </c>
      <c r="AW129" s="13" t="s">
        <v>34</v>
      </c>
      <c r="AX129" s="13" t="s">
        <v>77</v>
      </c>
      <c r="AY129" s="216" t="s">
        <v>149</v>
      </c>
    </row>
    <row r="130" spans="1:65" s="14" customFormat="1" ht="11.25">
      <c r="B130" s="217"/>
      <c r="C130" s="218"/>
      <c r="D130" s="199" t="s">
        <v>175</v>
      </c>
      <c r="E130" s="219" t="s">
        <v>1</v>
      </c>
      <c r="F130" s="220" t="s">
        <v>221</v>
      </c>
      <c r="G130" s="218"/>
      <c r="H130" s="221">
        <v>233</v>
      </c>
      <c r="I130" s="222"/>
      <c r="J130" s="218"/>
      <c r="K130" s="218"/>
      <c r="L130" s="223"/>
      <c r="M130" s="224"/>
      <c r="N130" s="225"/>
      <c r="O130" s="225"/>
      <c r="P130" s="225"/>
      <c r="Q130" s="225"/>
      <c r="R130" s="225"/>
      <c r="S130" s="225"/>
      <c r="T130" s="226"/>
      <c r="AT130" s="227" t="s">
        <v>175</v>
      </c>
      <c r="AU130" s="227" t="s">
        <v>87</v>
      </c>
      <c r="AV130" s="14" t="s">
        <v>148</v>
      </c>
      <c r="AW130" s="14" t="s">
        <v>34</v>
      </c>
      <c r="AX130" s="14" t="s">
        <v>85</v>
      </c>
      <c r="AY130" s="227" t="s">
        <v>149</v>
      </c>
    </row>
    <row r="131" spans="1:65" s="2" customFormat="1" ht="21.75" customHeight="1">
      <c r="A131" s="34"/>
      <c r="B131" s="35"/>
      <c r="C131" s="185" t="s">
        <v>87</v>
      </c>
      <c r="D131" s="185" t="s">
        <v>150</v>
      </c>
      <c r="E131" s="186" t="s">
        <v>2309</v>
      </c>
      <c r="F131" s="187" t="s">
        <v>2310</v>
      </c>
      <c r="G131" s="188" t="s">
        <v>225</v>
      </c>
      <c r="H131" s="189">
        <v>522</v>
      </c>
      <c r="I131" s="190"/>
      <c r="J131" s="191">
        <f>ROUND(I131*H131,2)</f>
        <v>0</v>
      </c>
      <c r="K131" s="192"/>
      <c r="L131" s="39"/>
      <c r="M131" s="193" t="s">
        <v>1</v>
      </c>
      <c r="N131" s="194" t="s">
        <v>42</v>
      </c>
      <c r="O131" s="71"/>
      <c r="P131" s="195">
        <f>O131*H131</f>
        <v>0</v>
      </c>
      <c r="Q131" s="195">
        <v>2.6100000000000002E-2</v>
      </c>
      <c r="R131" s="195">
        <f>Q131*H131</f>
        <v>13.6242</v>
      </c>
      <c r="S131" s="195">
        <v>0</v>
      </c>
      <c r="T131" s="196">
        <f>S131*H131</f>
        <v>0</v>
      </c>
      <c r="U131" s="34"/>
      <c r="V131" s="34"/>
      <c r="W131" s="34"/>
      <c r="X131" s="34"/>
      <c r="Y131" s="34"/>
      <c r="Z131" s="34"/>
      <c r="AA131" s="34"/>
      <c r="AB131" s="34"/>
      <c r="AC131" s="34"/>
      <c r="AD131" s="34"/>
      <c r="AE131" s="34"/>
      <c r="AR131" s="197" t="s">
        <v>148</v>
      </c>
      <c r="AT131" s="197" t="s">
        <v>150</v>
      </c>
      <c r="AU131" s="197" t="s">
        <v>87</v>
      </c>
      <c r="AY131" s="17" t="s">
        <v>149</v>
      </c>
      <c r="BE131" s="198">
        <f>IF(N131="základní",J131,0)</f>
        <v>0</v>
      </c>
      <c r="BF131" s="198">
        <f>IF(N131="snížená",J131,0)</f>
        <v>0</v>
      </c>
      <c r="BG131" s="198">
        <f>IF(N131="zákl. přenesená",J131,0)</f>
        <v>0</v>
      </c>
      <c r="BH131" s="198">
        <f>IF(N131="sníž. přenesená",J131,0)</f>
        <v>0</v>
      </c>
      <c r="BI131" s="198">
        <f>IF(N131="nulová",J131,0)</f>
        <v>0</v>
      </c>
      <c r="BJ131" s="17" t="s">
        <v>85</v>
      </c>
      <c r="BK131" s="198">
        <f>ROUND(I131*H131,2)</f>
        <v>0</v>
      </c>
      <c r="BL131" s="17" t="s">
        <v>148</v>
      </c>
      <c r="BM131" s="197" t="s">
        <v>2311</v>
      </c>
    </row>
    <row r="132" spans="1:65" s="13" customFormat="1" ht="11.25">
      <c r="B132" s="206"/>
      <c r="C132" s="207"/>
      <c r="D132" s="199" t="s">
        <v>175</v>
      </c>
      <c r="E132" s="208" t="s">
        <v>1</v>
      </c>
      <c r="F132" s="209" t="s">
        <v>2312</v>
      </c>
      <c r="G132" s="207"/>
      <c r="H132" s="210">
        <v>38.5</v>
      </c>
      <c r="I132" s="211"/>
      <c r="J132" s="207"/>
      <c r="K132" s="207"/>
      <c r="L132" s="212"/>
      <c r="M132" s="213"/>
      <c r="N132" s="214"/>
      <c r="O132" s="214"/>
      <c r="P132" s="214"/>
      <c r="Q132" s="214"/>
      <c r="R132" s="214"/>
      <c r="S132" s="214"/>
      <c r="T132" s="215"/>
      <c r="AT132" s="216" t="s">
        <v>175</v>
      </c>
      <c r="AU132" s="216" t="s">
        <v>87</v>
      </c>
      <c r="AV132" s="13" t="s">
        <v>87</v>
      </c>
      <c r="AW132" s="13" t="s">
        <v>34</v>
      </c>
      <c r="AX132" s="13" t="s">
        <v>77</v>
      </c>
      <c r="AY132" s="216" t="s">
        <v>149</v>
      </c>
    </row>
    <row r="133" spans="1:65" s="13" customFormat="1" ht="11.25">
      <c r="B133" s="206"/>
      <c r="C133" s="207"/>
      <c r="D133" s="199" t="s">
        <v>175</v>
      </c>
      <c r="E133" s="208" t="s">
        <v>1</v>
      </c>
      <c r="F133" s="209" t="s">
        <v>2313</v>
      </c>
      <c r="G133" s="207"/>
      <c r="H133" s="210">
        <v>164</v>
      </c>
      <c r="I133" s="211"/>
      <c r="J133" s="207"/>
      <c r="K133" s="207"/>
      <c r="L133" s="212"/>
      <c r="M133" s="213"/>
      <c r="N133" s="214"/>
      <c r="O133" s="214"/>
      <c r="P133" s="214"/>
      <c r="Q133" s="214"/>
      <c r="R133" s="214"/>
      <c r="S133" s="214"/>
      <c r="T133" s="215"/>
      <c r="AT133" s="216" t="s">
        <v>175</v>
      </c>
      <c r="AU133" s="216" t="s">
        <v>87</v>
      </c>
      <c r="AV133" s="13" t="s">
        <v>87</v>
      </c>
      <c r="AW133" s="13" t="s">
        <v>34</v>
      </c>
      <c r="AX133" s="13" t="s">
        <v>77</v>
      </c>
      <c r="AY133" s="216" t="s">
        <v>149</v>
      </c>
    </row>
    <row r="134" spans="1:65" s="13" customFormat="1" ht="11.25">
      <c r="B134" s="206"/>
      <c r="C134" s="207"/>
      <c r="D134" s="199" t="s">
        <v>175</v>
      </c>
      <c r="E134" s="208" t="s">
        <v>1</v>
      </c>
      <c r="F134" s="209" t="s">
        <v>2314</v>
      </c>
      <c r="G134" s="207"/>
      <c r="H134" s="210">
        <v>38.5</v>
      </c>
      <c r="I134" s="211"/>
      <c r="J134" s="207"/>
      <c r="K134" s="207"/>
      <c r="L134" s="212"/>
      <c r="M134" s="213"/>
      <c r="N134" s="214"/>
      <c r="O134" s="214"/>
      <c r="P134" s="214"/>
      <c r="Q134" s="214"/>
      <c r="R134" s="214"/>
      <c r="S134" s="214"/>
      <c r="T134" s="215"/>
      <c r="AT134" s="216" t="s">
        <v>175</v>
      </c>
      <c r="AU134" s="216" t="s">
        <v>87</v>
      </c>
      <c r="AV134" s="13" t="s">
        <v>87</v>
      </c>
      <c r="AW134" s="13" t="s">
        <v>34</v>
      </c>
      <c r="AX134" s="13" t="s">
        <v>77</v>
      </c>
      <c r="AY134" s="216" t="s">
        <v>149</v>
      </c>
    </row>
    <row r="135" spans="1:65" s="15" customFormat="1" ht="11.25">
      <c r="B135" s="244"/>
      <c r="C135" s="245"/>
      <c r="D135" s="199" t="s">
        <v>175</v>
      </c>
      <c r="E135" s="246" t="s">
        <v>1</v>
      </c>
      <c r="F135" s="247" t="s">
        <v>2315</v>
      </c>
      <c r="G135" s="245"/>
      <c r="H135" s="248">
        <v>241</v>
      </c>
      <c r="I135" s="249"/>
      <c r="J135" s="245"/>
      <c r="K135" s="245"/>
      <c r="L135" s="250"/>
      <c r="M135" s="251"/>
      <c r="N135" s="252"/>
      <c r="O135" s="252"/>
      <c r="P135" s="252"/>
      <c r="Q135" s="252"/>
      <c r="R135" s="252"/>
      <c r="S135" s="252"/>
      <c r="T135" s="253"/>
      <c r="AT135" s="254" t="s">
        <v>175</v>
      </c>
      <c r="AU135" s="254" t="s">
        <v>87</v>
      </c>
      <c r="AV135" s="15" t="s">
        <v>158</v>
      </c>
      <c r="AW135" s="15" t="s">
        <v>34</v>
      </c>
      <c r="AX135" s="15" t="s">
        <v>77</v>
      </c>
      <c r="AY135" s="254" t="s">
        <v>149</v>
      </c>
    </row>
    <row r="136" spans="1:65" s="13" customFormat="1" ht="11.25">
      <c r="B136" s="206"/>
      <c r="C136" s="207"/>
      <c r="D136" s="199" t="s">
        <v>175</v>
      </c>
      <c r="E136" s="208" t="s">
        <v>1</v>
      </c>
      <c r="F136" s="209" t="s">
        <v>2316</v>
      </c>
      <c r="G136" s="207"/>
      <c r="H136" s="210">
        <v>112</v>
      </c>
      <c r="I136" s="211"/>
      <c r="J136" s="207"/>
      <c r="K136" s="207"/>
      <c r="L136" s="212"/>
      <c r="M136" s="213"/>
      <c r="N136" s="214"/>
      <c r="O136" s="214"/>
      <c r="P136" s="214"/>
      <c r="Q136" s="214"/>
      <c r="R136" s="214"/>
      <c r="S136" s="214"/>
      <c r="T136" s="215"/>
      <c r="AT136" s="216" t="s">
        <v>175</v>
      </c>
      <c r="AU136" s="216" t="s">
        <v>87</v>
      </c>
      <c r="AV136" s="13" t="s">
        <v>87</v>
      </c>
      <c r="AW136" s="13" t="s">
        <v>34</v>
      </c>
      <c r="AX136" s="13" t="s">
        <v>77</v>
      </c>
      <c r="AY136" s="216" t="s">
        <v>149</v>
      </c>
    </row>
    <row r="137" spans="1:65" s="15" customFormat="1" ht="11.25">
      <c r="B137" s="244"/>
      <c r="C137" s="245"/>
      <c r="D137" s="199" t="s">
        <v>175</v>
      </c>
      <c r="E137" s="246" t="s">
        <v>1</v>
      </c>
      <c r="F137" s="247" t="s">
        <v>2317</v>
      </c>
      <c r="G137" s="245"/>
      <c r="H137" s="248">
        <v>112</v>
      </c>
      <c r="I137" s="249"/>
      <c r="J137" s="245"/>
      <c r="K137" s="245"/>
      <c r="L137" s="250"/>
      <c r="M137" s="251"/>
      <c r="N137" s="252"/>
      <c r="O137" s="252"/>
      <c r="P137" s="252"/>
      <c r="Q137" s="252"/>
      <c r="R137" s="252"/>
      <c r="S137" s="252"/>
      <c r="T137" s="253"/>
      <c r="AT137" s="254" t="s">
        <v>175</v>
      </c>
      <c r="AU137" s="254" t="s">
        <v>87</v>
      </c>
      <c r="AV137" s="15" t="s">
        <v>158</v>
      </c>
      <c r="AW137" s="15" t="s">
        <v>34</v>
      </c>
      <c r="AX137" s="15" t="s">
        <v>77</v>
      </c>
      <c r="AY137" s="254" t="s">
        <v>149</v>
      </c>
    </row>
    <row r="138" spans="1:65" s="13" customFormat="1" ht="11.25">
      <c r="B138" s="206"/>
      <c r="C138" s="207"/>
      <c r="D138" s="199" t="s">
        <v>175</v>
      </c>
      <c r="E138" s="208" t="s">
        <v>1</v>
      </c>
      <c r="F138" s="209" t="s">
        <v>2318</v>
      </c>
      <c r="G138" s="207"/>
      <c r="H138" s="210">
        <v>88</v>
      </c>
      <c r="I138" s="211"/>
      <c r="J138" s="207"/>
      <c r="K138" s="207"/>
      <c r="L138" s="212"/>
      <c r="M138" s="213"/>
      <c r="N138" s="214"/>
      <c r="O138" s="214"/>
      <c r="P138" s="214"/>
      <c r="Q138" s="214"/>
      <c r="R138" s="214"/>
      <c r="S138" s="214"/>
      <c r="T138" s="215"/>
      <c r="AT138" s="216" t="s">
        <v>175</v>
      </c>
      <c r="AU138" s="216" t="s">
        <v>87</v>
      </c>
      <c r="AV138" s="13" t="s">
        <v>87</v>
      </c>
      <c r="AW138" s="13" t="s">
        <v>34</v>
      </c>
      <c r="AX138" s="13" t="s">
        <v>77</v>
      </c>
      <c r="AY138" s="216" t="s">
        <v>149</v>
      </c>
    </row>
    <row r="139" spans="1:65" s="15" customFormat="1" ht="11.25">
      <c r="B139" s="244"/>
      <c r="C139" s="245"/>
      <c r="D139" s="199" t="s">
        <v>175</v>
      </c>
      <c r="E139" s="246" t="s">
        <v>1</v>
      </c>
      <c r="F139" s="247" t="s">
        <v>2319</v>
      </c>
      <c r="G139" s="245"/>
      <c r="H139" s="248">
        <v>88</v>
      </c>
      <c r="I139" s="249"/>
      <c r="J139" s="245"/>
      <c r="K139" s="245"/>
      <c r="L139" s="250"/>
      <c r="M139" s="251"/>
      <c r="N139" s="252"/>
      <c r="O139" s="252"/>
      <c r="P139" s="252"/>
      <c r="Q139" s="252"/>
      <c r="R139" s="252"/>
      <c r="S139" s="252"/>
      <c r="T139" s="253"/>
      <c r="AT139" s="254" t="s">
        <v>175</v>
      </c>
      <c r="AU139" s="254" t="s">
        <v>87</v>
      </c>
      <c r="AV139" s="15" t="s">
        <v>158</v>
      </c>
      <c r="AW139" s="15" t="s">
        <v>34</v>
      </c>
      <c r="AX139" s="15" t="s">
        <v>77</v>
      </c>
      <c r="AY139" s="254" t="s">
        <v>149</v>
      </c>
    </row>
    <row r="140" spans="1:65" s="13" customFormat="1" ht="11.25">
      <c r="B140" s="206"/>
      <c r="C140" s="207"/>
      <c r="D140" s="199" t="s">
        <v>175</v>
      </c>
      <c r="E140" s="208" t="s">
        <v>1</v>
      </c>
      <c r="F140" s="209" t="s">
        <v>2320</v>
      </c>
      <c r="G140" s="207"/>
      <c r="H140" s="210">
        <v>81</v>
      </c>
      <c r="I140" s="211"/>
      <c r="J140" s="207"/>
      <c r="K140" s="207"/>
      <c r="L140" s="212"/>
      <c r="M140" s="213"/>
      <c r="N140" s="214"/>
      <c r="O140" s="214"/>
      <c r="P140" s="214"/>
      <c r="Q140" s="214"/>
      <c r="R140" s="214"/>
      <c r="S140" s="214"/>
      <c r="T140" s="215"/>
      <c r="AT140" s="216" t="s">
        <v>175</v>
      </c>
      <c r="AU140" s="216" t="s">
        <v>87</v>
      </c>
      <c r="AV140" s="13" t="s">
        <v>87</v>
      </c>
      <c r="AW140" s="13" t="s">
        <v>34</v>
      </c>
      <c r="AX140" s="13" t="s">
        <v>77</v>
      </c>
      <c r="AY140" s="216" t="s">
        <v>149</v>
      </c>
    </row>
    <row r="141" spans="1:65" s="15" customFormat="1" ht="11.25">
      <c r="B141" s="244"/>
      <c r="C141" s="245"/>
      <c r="D141" s="199" t="s">
        <v>175</v>
      </c>
      <c r="E141" s="246" t="s">
        <v>1</v>
      </c>
      <c r="F141" s="247" t="s">
        <v>2321</v>
      </c>
      <c r="G141" s="245"/>
      <c r="H141" s="248">
        <v>81</v>
      </c>
      <c r="I141" s="249"/>
      <c r="J141" s="245"/>
      <c r="K141" s="245"/>
      <c r="L141" s="250"/>
      <c r="M141" s="251"/>
      <c r="N141" s="252"/>
      <c r="O141" s="252"/>
      <c r="P141" s="252"/>
      <c r="Q141" s="252"/>
      <c r="R141" s="252"/>
      <c r="S141" s="252"/>
      <c r="T141" s="253"/>
      <c r="AT141" s="254" t="s">
        <v>175</v>
      </c>
      <c r="AU141" s="254" t="s">
        <v>87</v>
      </c>
      <c r="AV141" s="15" t="s">
        <v>158</v>
      </c>
      <c r="AW141" s="15" t="s">
        <v>34</v>
      </c>
      <c r="AX141" s="15" t="s">
        <v>77</v>
      </c>
      <c r="AY141" s="254" t="s">
        <v>149</v>
      </c>
    </row>
    <row r="142" spans="1:65" s="14" customFormat="1" ht="11.25">
      <c r="B142" s="217"/>
      <c r="C142" s="218"/>
      <c r="D142" s="199" t="s">
        <v>175</v>
      </c>
      <c r="E142" s="219" t="s">
        <v>1</v>
      </c>
      <c r="F142" s="220" t="s">
        <v>221</v>
      </c>
      <c r="G142" s="218"/>
      <c r="H142" s="221">
        <v>522</v>
      </c>
      <c r="I142" s="222"/>
      <c r="J142" s="218"/>
      <c r="K142" s="218"/>
      <c r="L142" s="223"/>
      <c r="M142" s="224"/>
      <c r="N142" s="225"/>
      <c r="O142" s="225"/>
      <c r="P142" s="225"/>
      <c r="Q142" s="225"/>
      <c r="R142" s="225"/>
      <c r="S142" s="225"/>
      <c r="T142" s="226"/>
      <c r="AT142" s="227" t="s">
        <v>175</v>
      </c>
      <c r="AU142" s="227" t="s">
        <v>87</v>
      </c>
      <c r="AV142" s="14" t="s">
        <v>148</v>
      </c>
      <c r="AW142" s="14" t="s">
        <v>34</v>
      </c>
      <c r="AX142" s="14" t="s">
        <v>85</v>
      </c>
      <c r="AY142" s="227" t="s">
        <v>149</v>
      </c>
    </row>
    <row r="143" spans="1:65" s="12" customFormat="1" ht="22.9" customHeight="1">
      <c r="B143" s="171"/>
      <c r="C143" s="172"/>
      <c r="D143" s="173" t="s">
        <v>76</v>
      </c>
      <c r="E143" s="204" t="s">
        <v>187</v>
      </c>
      <c r="F143" s="204" t="s">
        <v>705</v>
      </c>
      <c r="G143" s="172"/>
      <c r="H143" s="172"/>
      <c r="I143" s="175"/>
      <c r="J143" s="205">
        <f>BK143</f>
        <v>0</v>
      </c>
      <c r="K143" s="172"/>
      <c r="L143" s="177"/>
      <c r="M143" s="178"/>
      <c r="N143" s="179"/>
      <c r="O143" s="179"/>
      <c r="P143" s="180">
        <f>SUM(P144:P150)</f>
        <v>0</v>
      </c>
      <c r="Q143" s="179"/>
      <c r="R143" s="180">
        <f>SUM(R144:R150)</f>
        <v>3.2619999999999996E-2</v>
      </c>
      <c r="S143" s="179"/>
      <c r="T143" s="181">
        <f>SUM(T144:T150)</f>
        <v>15.167999999999999</v>
      </c>
      <c r="AR143" s="182" t="s">
        <v>85</v>
      </c>
      <c r="AT143" s="183" t="s">
        <v>76</v>
      </c>
      <c r="AU143" s="183" t="s">
        <v>85</v>
      </c>
      <c r="AY143" s="182" t="s">
        <v>149</v>
      </c>
      <c r="BK143" s="184">
        <f>SUM(BK144:BK150)</f>
        <v>0</v>
      </c>
    </row>
    <row r="144" spans="1:65" s="2" customFormat="1" ht="33" customHeight="1">
      <c r="A144" s="34"/>
      <c r="B144" s="35"/>
      <c r="C144" s="185" t="s">
        <v>158</v>
      </c>
      <c r="D144" s="185" t="s">
        <v>150</v>
      </c>
      <c r="E144" s="186" t="s">
        <v>1498</v>
      </c>
      <c r="F144" s="187" t="s">
        <v>1499</v>
      </c>
      <c r="G144" s="188" t="s">
        <v>225</v>
      </c>
      <c r="H144" s="189">
        <v>233</v>
      </c>
      <c r="I144" s="190"/>
      <c r="J144" s="191">
        <f>ROUND(I144*H144,2)</f>
        <v>0</v>
      </c>
      <c r="K144" s="192"/>
      <c r="L144" s="39"/>
      <c r="M144" s="193" t="s">
        <v>1</v>
      </c>
      <c r="N144" s="194" t="s">
        <v>42</v>
      </c>
      <c r="O144" s="71"/>
      <c r="P144" s="195">
        <f>O144*H144</f>
        <v>0</v>
      </c>
      <c r="Q144" s="195">
        <v>1.2999999999999999E-4</v>
      </c>
      <c r="R144" s="195">
        <f>Q144*H144</f>
        <v>3.0289999999999997E-2</v>
      </c>
      <c r="S144" s="195">
        <v>0</v>
      </c>
      <c r="T144" s="196">
        <f>S144*H144</f>
        <v>0</v>
      </c>
      <c r="U144" s="34"/>
      <c r="V144" s="34"/>
      <c r="W144" s="34"/>
      <c r="X144" s="34"/>
      <c r="Y144" s="34"/>
      <c r="Z144" s="34"/>
      <c r="AA144" s="34"/>
      <c r="AB144" s="34"/>
      <c r="AC144" s="34"/>
      <c r="AD144" s="34"/>
      <c r="AE144" s="34"/>
      <c r="AR144" s="197" t="s">
        <v>148</v>
      </c>
      <c r="AT144" s="197" t="s">
        <v>150</v>
      </c>
      <c r="AU144" s="197" t="s">
        <v>87</v>
      </c>
      <c r="AY144" s="17" t="s">
        <v>149</v>
      </c>
      <c r="BE144" s="198">
        <f>IF(N144="základní",J144,0)</f>
        <v>0</v>
      </c>
      <c r="BF144" s="198">
        <f>IF(N144="snížená",J144,0)</f>
        <v>0</v>
      </c>
      <c r="BG144" s="198">
        <f>IF(N144="zákl. přenesená",J144,0)</f>
        <v>0</v>
      </c>
      <c r="BH144" s="198">
        <f>IF(N144="sníž. přenesená",J144,0)</f>
        <v>0</v>
      </c>
      <c r="BI144" s="198">
        <f>IF(N144="nulová",J144,0)</f>
        <v>0</v>
      </c>
      <c r="BJ144" s="17" t="s">
        <v>85</v>
      </c>
      <c r="BK144" s="198">
        <f>ROUND(I144*H144,2)</f>
        <v>0</v>
      </c>
      <c r="BL144" s="17" t="s">
        <v>148</v>
      </c>
      <c r="BM144" s="197" t="s">
        <v>2322</v>
      </c>
    </row>
    <row r="145" spans="1:65" s="2" customFormat="1" ht="16.5" customHeight="1">
      <c r="A145" s="34"/>
      <c r="B145" s="35"/>
      <c r="C145" s="185" t="s">
        <v>148</v>
      </c>
      <c r="D145" s="185" t="s">
        <v>150</v>
      </c>
      <c r="E145" s="186" t="s">
        <v>2323</v>
      </c>
      <c r="F145" s="187" t="s">
        <v>2324</v>
      </c>
      <c r="G145" s="188" t="s">
        <v>225</v>
      </c>
      <c r="H145" s="189">
        <v>233</v>
      </c>
      <c r="I145" s="190"/>
      <c r="J145" s="191">
        <f>ROUND(I145*H145,2)</f>
        <v>0</v>
      </c>
      <c r="K145" s="192"/>
      <c r="L145" s="39"/>
      <c r="M145" s="193" t="s">
        <v>1</v>
      </c>
      <c r="N145" s="194" t="s">
        <v>42</v>
      </c>
      <c r="O145" s="71"/>
      <c r="P145" s="195">
        <f>O145*H145</f>
        <v>0</v>
      </c>
      <c r="Q145" s="195">
        <v>1.0000000000000001E-5</v>
      </c>
      <c r="R145" s="195">
        <f>Q145*H145</f>
        <v>2.33E-3</v>
      </c>
      <c r="S145" s="195">
        <v>0</v>
      </c>
      <c r="T145" s="196">
        <f>S145*H145</f>
        <v>0</v>
      </c>
      <c r="U145" s="34"/>
      <c r="V145" s="34"/>
      <c r="W145" s="34"/>
      <c r="X145" s="34"/>
      <c r="Y145" s="34"/>
      <c r="Z145" s="34"/>
      <c r="AA145" s="34"/>
      <c r="AB145" s="34"/>
      <c r="AC145" s="34"/>
      <c r="AD145" s="34"/>
      <c r="AE145" s="34"/>
      <c r="AR145" s="197" t="s">
        <v>148</v>
      </c>
      <c r="AT145" s="197" t="s">
        <v>150</v>
      </c>
      <c r="AU145" s="197" t="s">
        <v>87</v>
      </c>
      <c r="AY145" s="17" t="s">
        <v>149</v>
      </c>
      <c r="BE145" s="198">
        <f>IF(N145="základní",J145,0)</f>
        <v>0</v>
      </c>
      <c r="BF145" s="198">
        <f>IF(N145="snížená",J145,0)</f>
        <v>0</v>
      </c>
      <c r="BG145" s="198">
        <f>IF(N145="zákl. přenesená",J145,0)</f>
        <v>0</v>
      </c>
      <c r="BH145" s="198">
        <f>IF(N145="sníž. přenesená",J145,0)</f>
        <v>0</v>
      </c>
      <c r="BI145" s="198">
        <f>IF(N145="nulová",J145,0)</f>
        <v>0</v>
      </c>
      <c r="BJ145" s="17" t="s">
        <v>85</v>
      </c>
      <c r="BK145" s="198">
        <f>ROUND(I145*H145,2)</f>
        <v>0</v>
      </c>
      <c r="BL145" s="17" t="s">
        <v>148</v>
      </c>
      <c r="BM145" s="197" t="s">
        <v>2325</v>
      </c>
    </row>
    <row r="146" spans="1:65" s="2" customFormat="1" ht="33" customHeight="1">
      <c r="A146" s="34"/>
      <c r="B146" s="35"/>
      <c r="C146" s="185" t="s">
        <v>181</v>
      </c>
      <c r="D146" s="185" t="s">
        <v>150</v>
      </c>
      <c r="E146" s="186" t="s">
        <v>2326</v>
      </c>
      <c r="F146" s="187" t="s">
        <v>2327</v>
      </c>
      <c r="G146" s="188" t="s">
        <v>225</v>
      </c>
      <c r="H146" s="189">
        <v>233</v>
      </c>
      <c r="I146" s="190"/>
      <c r="J146" s="191">
        <f>ROUND(I146*H146,2)</f>
        <v>0</v>
      </c>
      <c r="K146" s="192"/>
      <c r="L146" s="39"/>
      <c r="M146" s="193" t="s">
        <v>1</v>
      </c>
      <c r="N146" s="194" t="s">
        <v>42</v>
      </c>
      <c r="O146" s="71"/>
      <c r="P146" s="195">
        <f>O146*H146</f>
        <v>0</v>
      </c>
      <c r="Q146" s="195">
        <v>0</v>
      </c>
      <c r="R146" s="195">
        <f>Q146*H146</f>
        <v>0</v>
      </c>
      <c r="S146" s="195">
        <v>0.02</v>
      </c>
      <c r="T146" s="196">
        <f>S146*H146</f>
        <v>4.66</v>
      </c>
      <c r="U146" s="34"/>
      <c r="V146" s="34"/>
      <c r="W146" s="34"/>
      <c r="X146" s="34"/>
      <c r="Y146" s="34"/>
      <c r="Z146" s="34"/>
      <c r="AA146" s="34"/>
      <c r="AB146" s="34"/>
      <c r="AC146" s="34"/>
      <c r="AD146" s="34"/>
      <c r="AE146" s="34"/>
      <c r="AR146" s="197" t="s">
        <v>148</v>
      </c>
      <c r="AT146" s="197" t="s">
        <v>150</v>
      </c>
      <c r="AU146" s="197" t="s">
        <v>87</v>
      </c>
      <c r="AY146" s="17" t="s">
        <v>149</v>
      </c>
      <c r="BE146" s="198">
        <f>IF(N146="základní",J146,0)</f>
        <v>0</v>
      </c>
      <c r="BF146" s="198">
        <f>IF(N146="snížená",J146,0)</f>
        <v>0</v>
      </c>
      <c r="BG146" s="198">
        <f>IF(N146="zákl. přenesená",J146,0)</f>
        <v>0</v>
      </c>
      <c r="BH146" s="198">
        <f>IF(N146="sníž. přenesená",J146,0)</f>
        <v>0</v>
      </c>
      <c r="BI146" s="198">
        <f>IF(N146="nulová",J146,0)</f>
        <v>0</v>
      </c>
      <c r="BJ146" s="17" t="s">
        <v>85</v>
      </c>
      <c r="BK146" s="198">
        <f>ROUND(I146*H146,2)</f>
        <v>0</v>
      </c>
      <c r="BL146" s="17" t="s">
        <v>148</v>
      </c>
      <c r="BM146" s="197" t="s">
        <v>2328</v>
      </c>
    </row>
    <row r="147" spans="1:65" s="2" customFormat="1" ht="33" customHeight="1">
      <c r="A147" s="34"/>
      <c r="B147" s="35"/>
      <c r="C147" s="185" t="s">
        <v>189</v>
      </c>
      <c r="D147" s="185" t="s">
        <v>150</v>
      </c>
      <c r="E147" s="186" t="s">
        <v>1495</v>
      </c>
      <c r="F147" s="187" t="s">
        <v>2329</v>
      </c>
      <c r="G147" s="188" t="s">
        <v>225</v>
      </c>
      <c r="H147" s="189">
        <v>522</v>
      </c>
      <c r="I147" s="190"/>
      <c r="J147" s="191">
        <f>ROUND(I147*H147,2)</f>
        <v>0</v>
      </c>
      <c r="K147" s="192"/>
      <c r="L147" s="39"/>
      <c r="M147" s="193" t="s">
        <v>1</v>
      </c>
      <c r="N147" s="194" t="s">
        <v>42</v>
      </c>
      <c r="O147" s="71"/>
      <c r="P147" s="195">
        <f>O147*H147</f>
        <v>0</v>
      </c>
      <c r="Q147" s="195">
        <v>0</v>
      </c>
      <c r="R147" s="195">
        <f>Q147*H147</f>
        <v>0</v>
      </c>
      <c r="S147" s="195">
        <v>0.02</v>
      </c>
      <c r="T147" s="196">
        <f>S147*H147</f>
        <v>10.44</v>
      </c>
      <c r="U147" s="34"/>
      <c r="V147" s="34"/>
      <c r="W147" s="34"/>
      <c r="X147" s="34"/>
      <c r="Y147" s="34"/>
      <c r="Z147" s="34"/>
      <c r="AA147" s="34"/>
      <c r="AB147" s="34"/>
      <c r="AC147" s="34"/>
      <c r="AD147" s="34"/>
      <c r="AE147" s="34"/>
      <c r="AR147" s="197" t="s">
        <v>148</v>
      </c>
      <c r="AT147" s="197" t="s">
        <v>150</v>
      </c>
      <c r="AU147" s="197" t="s">
        <v>87</v>
      </c>
      <c r="AY147" s="17" t="s">
        <v>149</v>
      </c>
      <c r="BE147" s="198">
        <f>IF(N147="základní",J147,0)</f>
        <v>0</v>
      </c>
      <c r="BF147" s="198">
        <f>IF(N147="snížená",J147,0)</f>
        <v>0</v>
      </c>
      <c r="BG147" s="198">
        <f>IF(N147="zákl. přenesená",J147,0)</f>
        <v>0</v>
      </c>
      <c r="BH147" s="198">
        <f>IF(N147="sníž. přenesená",J147,0)</f>
        <v>0</v>
      </c>
      <c r="BI147" s="198">
        <f>IF(N147="nulová",J147,0)</f>
        <v>0</v>
      </c>
      <c r="BJ147" s="17" t="s">
        <v>85</v>
      </c>
      <c r="BK147" s="198">
        <f>ROUND(I147*H147,2)</f>
        <v>0</v>
      </c>
      <c r="BL147" s="17" t="s">
        <v>148</v>
      </c>
      <c r="BM147" s="197" t="s">
        <v>2330</v>
      </c>
    </row>
    <row r="148" spans="1:65" s="2" customFormat="1" ht="33" customHeight="1">
      <c r="A148" s="34"/>
      <c r="B148" s="35"/>
      <c r="C148" s="185" t="s">
        <v>194</v>
      </c>
      <c r="D148" s="185" t="s">
        <v>150</v>
      </c>
      <c r="E148" s="186" t="s">
        <v>195</v>
      </c>
      <c r="F148" s="187" t="s">
        <v>2331</v>
      </c>
      <c r="G148" s="188" t="s">
        <v>172</v>
      </c>
      <c r="H148" s="189">
        <v>10</v>
      </c>
      <c r="I148" s="190"/>
      <c r="J148" s="191">
        <f>ROUND(I148*H148,2)</f>
        <v>0</v>
      </c>
      <c r="K148" s="192"/>
      <c r="L148" s="39"/>
      <c r="M148" s="193" t="s">
        <v>1</v>
      </c>
      <c r="N148" s="194" t="s">
        <v>42</v>
      </c>
      <c r="O148" s="71"/>
      <c r="P148" s="195">
        <f>O148*H148</f>
        <v>0</v>
      </c>
      <c r="Q148" s="195">
        <v>0</v>
      </c>
      <c r="R148" s="195">
        <f>Q148*H148</f>
        <v>0</v>
      </c>
      <c r="S148" s="195">
        <v>0</v>
      </c>
      <c r="T148" s="196">
        <f>S148*H148</f>
        <v>0</v>
      </c>
      <c r="U148" s="34"/>
      <c r="V148" s="34"/>
      <c r="W148" s="34"/>
      <c r="X148" s="34"/>
      <c r="Y148" s="34"/>
      <c r="Z148" s="34"/>
      <c r="AA148" s="34"/>
      <c r="AB148" s="34"/>
      <c r="AC148" s="34"/>
      <c r="AD148" s="34"/>
      <c r="AE148" s="34"/>
      <c r="AR148" s="197" t="s">
        <v>148</v>
      </c>
      <c r="AT148" s="197" t="s">
        <v>150</v>
      </c>
      <c r="AU148" s="197" t="s">
        <v>87</v>
      </c>
      <c r="AY148" s="17" t="s">
        <v>149</v>
      </c>
      <c r="BE148" s="198">
        <f>IF(N148="základní",J148,0)</f>
        <v>0</v>
      </c>
      <c r="BF148" s="198">
        <f>IF(N148="snížená",J148,0)</f>
        <v>0</v>
      </c>
      <c r="BG148" s="198">
        <f>IF(N148="zákl. přenesená",J148,0)</f>
        <v>0</v>
      </c>
      <c r="BH148" s="198">
        <f>IF(N148="sníž. přenesená",J148,0)</f>
        <v>0</v>
      </c>
      <c r="BI148" s="198">
        <f>IF(N148="nulová",J148,0)</f>
        <v>0</v>
      </c>
      <c r="BJ148" s="17" t="s">
        <v>85</v>
      </c>
      <c r="BK148" s="198">
        <f>ROUND(I148*H148,2)</f>
        <v>0</v>
      </c>
      <c r="BL148" s="17" t="s">
        <v>148</v>
      </c>
      <c r="BM148" s="197" t="s">
        <v>2332</v>
      </c>
    </row>
    <row r="149" spans="1:65" s="2" customFormat="1" ht="19.5">
      <c r="A149" s="34"/>
      <c r="B149" s="35"/>
      <c r="C149" s="36"/>
      <c r="D149" s="199" t="s">
        <v>154</v>
      </c>
      <c r="E149" s="36"/>
      <c r="F149" s="200" t="s">
        <v>198</v>
      </c>
      <c r="G149" s="36"/>
      <c r="H149" s="36"/>
      <c r="I149" s="201"/>
      <c r="J149" s="36"/>
      <c r="K149" s="36"/>
      <c r="L149" s="39"/>
      <c r="M149" s="202"/>
      <c r="N149" s="203"/>
      <c r="O149" s="71"/>
      <c r="P149" s="71"/>
      <c r="Q149" s="71"/>
      <c r="R149" s="71"/>
      <c r="S149" s="71"/>
      <c r="T149" s="72"/>
      <c r="U149" s="34"/>
      <c r="V149" s="34"/>
      <c r="W149" s="34"/>
      <c r="X149" s="34"/>
      <c r="Y149" s="34"/>
      <c r="Z149" s="34"/>
      <c r="AA149" s="34"/>
      <c r="AB149" s="34"/>
      <c r="AC149" s="34"/>
      <c r="AD149" s="34"/>
      <c r="AE149" s="34"/>
      <c r="AT149" s="17" t="s">
        <v>154</v>
      </c>
      <c r="AU149" s="17" t="s">
        <v>87</v>
      </c>
    </row>
    <row r="150" spans="1:65" s="2" customFormat="1" ht="21.75" customHeight="1">
      <c r="A150" s="34"/>
      <c r="B150" s="35"/>
      <c r="C150" s="185" t="s">
        <v>199</v>
      </c>
      <c r="D150" s="185" t="s">
        <v>150</v>
      </c>
      <c r="E150" s="186" t="s">
        <v>1843</v>
      </c>
      <c r="F150" s="187" t="s">
        <v>1844</v>
      </c>
      <c r="G150" s="188" t="s">
        <v>192</v>
      </c>
      <c r="H150" s="189">
        <v>1</v>
      </c>
      <c r="I150" s="190"/>
      <c r="J150" s="191">
        <f>ROUND(I150*H150,2)</f>
        <v>0</v>
      </c>
      <c r="K150" s="192"/>
      <c r="L150" s="39"/>
      <c r="M150" s="193" t="s">
        <v>1</v>
      </c>
      <c r="N150" s="194" t="s">
        <v>42</v>
      </c>
      <c r="O150" s="71"/>
      <c r="P150" s="195">
        <f>O150*H150</f>
        <v>0</v>
      </c>
      <c r="Q150" s="195">
        <v>0</v>
      </c>
      <c r="R150" s="195">
        <f>Q150*H150</f>
        <v>0</v>
      </c>
      <c r="S150" s="195">
        <v>6.8000000000000005E-2</v>
      </c>
      <c r="T150" s="196">
        <f>S150*H150</f>
        <v>6.8000000000000005E-2</v>
      </c>
      <c r="U150" s="34"/>
      <c r="V150" s="34"/>
      <c r="W150" s="34"/>
      <c r="X150" s="34"/>
      <c r="Y150" s="34"/>
      <c r="Z150" s="34"/>
      <c r="AA150" s="34"/>
      <c r="AB150" s="34"/>
      <c r="AC150" s="34"/>
      <c r="AD150" s="34"/>
      <c r="AE150" s="34"/>
      <c r="AR150" s="197" t="s">
        <v>148</v>
      </c>
      <c r="AT150" s="197" t="s">
        <v>150</v>
      </c>
      <c r="AU150" s="197" t="s">
        <v>87</v>
      </c>
      <c r="AY150" s="17" t="s">
        <v>149</v>
      </c>
      <c r="BE150" s="198">
        <f>IF(N150="základní",J150,0)</f>
        <v>0</v>
      </c>
      <c r="BF150" s="198">
        <f>IF(N150="snížená",J150,0)</f>
        <v>0</v>
      </c>
      <c r="BG150" s="198">
        <f>IF(N150="zákl. přenesená",J150,0)</f>
        <v>0</v>
      </c>
      <c r="BH150" s="198">
        <f>IF(N150="sníž. přenesená",J150,0)</f>
        <v>0</v>
      </c>
      <c r="BI150" s="198">
        <f>IF(N150="nulová",J150,0)</f>
        <v>0</v>
      </c>
      <c r="BJ150" s="17" t="s">
        <v>85</v>
      </c>
      <c r="BK150" s="198">
        <f>ROUND(I150*H150,2)</f>
        <v>0</v>
      </c>
      <c r="BL150" s="17" t="s">
        <v>148</v>
      </c>
      <c r="BM150" s="197" t="s">
        <v>2333</v>
      </c>
    </row>
    <row r="151" spans="1:65" s="12" customFormat="1" ht="22.9" customHeight="1">
      <c r="B151" s="171"/>
      <c r="C151" s="172"/>
      <c r="D151" s="173" t="s">
        <v>76</v>
      </c>
      <c r="E151" s="204" t="s">
        <v>228</v>
      </c>
      <c r="F151" s="204" t="s">
        <v>229</v>
      </c>
      <c r="G151" s="172"/>
      <c r="H151" s="172"/>
      <c r="I151" s="175"/>
      <c r="J151" s="205">
        <f>BK151</f>
        <v>0</v>
      </c>
      <c r="K151" s="172"/>
      <c r="L151" s="177"/>
      <c r="M151" s="178"/>
      <c r="N151" s="179"/>
      <c r="O151" s="179"/>
      <c r="P151" s="180">
        <f>SUM(P152:P157)</f>
        <v>0</v>
      </c>
      <c r="Q151" s="179"/>
      <c r="R151" s="180">
        <f>SUM(R152:R157)</f>
        <v>0</v>
      </c>
      <c r="S151" s="179"/>
      <c r="T151" s="181">
        <f>SUM(T152:T157)</f>
        <v>0</v>
      </c>
      <c r="AR151" s="182" t="s">
        <v>85</v>
      </c>
      <c r="AT151" s="183" t="s">
        <v>76</v>
      </c>
      <c r="AU151" s="183" t="s">
        <v>85</v>
      </c>
      <c r="AY151" s="182" t="s">
        <v>149</v>
      </c>
      <c r="BK151" s="184">
        <f>SUM(BK152:BK157)</f>
        <v>0</v>
      </c>
    </row>
    <row r="152" spans="1:65" s="2" customFormat="1" ht="21.75" customHeight="1">
      <c r="A152" s="34"/>
      <c r="B152" s="35"/>
      <c r="C152" s="185" t="s">
        <v>187</v>
      </c>
      <c r="D152" s="185" t="s">
        <v>150</v>
      </c>
      <c r="E152" s="186" t="s">
        <v>231</v>
      </c>
      <c r="F152" s="187" t="s">
        <v>232</v>
      </c>
      <c r="G152" s="188" t="s">
        <v>233</v>
      </c>
      <c r="H152" s="189">
        <v>15.702</v>
      </c>
      <c r="I152" s="190"/>
      <c r="J152" s="191">
        <f>ROUND(I152*H152,2)</f>
        <v>0</v>
      </c>
      <c r="K152" s="192"/>
      <c r="L152" s="39"/>
      <c r="M152" s="193" t="s">
        <v>1</v>
      </c>
      <c r="N152" s="194" t="s">
        <v>42</v>
      </c>
      <c r="O152" s="71"/>
      <c r="P152" s="195">
        <f>O152*H152</f>
        <v>0</v>
      </c>
      <c r="Q152" s="195">
        <v>0</v>
      </c>
      <c r="R152" s="195">
        <f>Q152*H152</f>
        <v>0</v>
      </c>
      <c r="S152" s="195">
        <v>0</v>
      </c>
      <c r="T152" s="196">
        <f>S152*H152</f>
        <v>0</v>
      </c>
      <c r="U152" s="34"/>
      <c r="V152" s="34"/>
      <c r="W152" s="34"/>
      <c r="X152" s="34"/>
      <c r="Y152" s="34"/>
      <c r="Z152" s="34"/>
      <c r="AA152" s="34"/>
      <c r="AB152" s="34"/>
      <c r="AC152" s="34"/>
      <c r="AD152" s="34"/>
      <c r="AE152" s="34"/>
      <c r="AR152" s="197" t="s">
        <v>148</v>
      </c>
      <c r="AT152" s="197" t="s">
        <v>150</v>
      </c>
      <c r="AU152" s="197" t="s">
        <v>87</v>
      </c>
      <c r="AY152" s="17" t="s">
        <v>149</v>
      </c>
      <c r="BE152" s="198">
        <f>IF(N152="základní",J152,0)</f>
        <v>0</v>
      </c>
      <c r="BF152" s="198">
        <f>IF(N152="snížená",J152,0)</f>
        <v>0</v>
      </c>
      <c r="BG152" s="198">
        <f>IF(N152="zákl. přenesená",J152,0)</f>
        <v>0</v>
      </c>
      <c r="BH152" s="198">
        <f>IF(N152="sníž. přenesená",J152,0)</f>
        <v>0</v>
      </c>
      <c r="BI152" s="198">
        <f>IF(N152="nulová",J152,0)</f>
        <v>0</v>
      </c>
      <c r="BJ152" s="17" t="s">
        <v>85</v>
      </c>
      <c r="BK152" s="198">
        <f>ROUND(I152*H152,2)</f>
        <v>0</v>
      </c>
      <c r="BL152" s="17" t="s">
        <v>148</v>
      </c>
      <c r="BM152" s="197" t="s">
        <v>2334</v>
      </c>
    </row>
    <row r="153" spans="1:65" s="2" customFormat="1" ht="21.75" customHeight="1">
      <c r="A153" s="34"/>
      <c r="B153" s="35"/>
      <c r="C153" s="185" t="s">
        <v>209</v>
      </c>
      <c r="D153" s="185" t="s">
        <v>150</v>
      </c>
      <c r="E153" s="186" t="s">
        <v>236</v>
      </c>
      <c r="F153" s="187" t="s">
        <v>237</v>
      </c>
      <c r="G153" s="188" t="s">
        <v>233</v>
      </c>
      <c r="H153" s="189">
        <v>15.702</v>
      </c>
      <c r="I153" s="190"/>
      <c r="J153" s="191">
        <f>ROUND(I153*H153,2)</f>
        <v>0</v>
      </c>
      <c r="K153" s="192"/>
      <c r="L153" s="39"/>
      <c r="M153" s="193" t="s">
        <v>1</v>
      </c>
      <c r="N153" s="194" t="s">
        <v>42</v>
      </c>
      <c r="O153" s="71"/>
      <c r="P153" s="195">
        <f>O153*H153</f>
        <v>0</v>
      </c>
      <c r="Q153" s="195">
        <v>0</v>
      </c>
      <c r="R153" s="195">
        <f>Q153*H153</f>
        <v>0</v>
      </c>
      <c r="S153" s="195">
        <v>0</v>
      </c>
      <c r="T153" s="196">
        <f>S153*H153</f>
        <v>0</v>
      </c>
      <c r="U153" s="34"/>
      <c r="V153" s="34"/>
      <c r="W153" s="34"/>
      <c r="X153" s="34"/>
      <c r="Y153" s="34"/>
      <c r="Z153" s="34"/>
      <c r="AA153" s="34"/>
      <c r="AB153" s="34"/>
      <c r="AC153" s="34"/>
      <c r="AD153" s="34"/>
      <c r="AE153" s="34"/>
      <c r="AR153" s="197" t="s">
        <v>148</v>
      </c>
      <c r="AT153" s="197" t="s">
        <v>150</v>
      </c>
      <c r="AU153" s="197" t="s">
        <v>87</v>
      </c>
      <c r="AY153" s="17" t="s">
        <v>149</v>
      </c>
      <c r="BE153" s="198">
        <f>IF(N153="základní",J153,0)</f>
        <v>0</v>
      </c>
      <c r="BF153" s="198">
        <f>IF(N153="snížená",J153,0)</f>
        <v>0</v>
      </c>
      <c r="BG153" s="198">
        <f>IF(N153="zákl. přenesená",J153,0)</f>
        <v>0</v>
      </c>
      <c r="BH153" s="198">
        <f>IF(N153="sníž. přenesená",J153,0)</f>
        <v>0</v>
      </c>
      <c r="BI153" s="198">
        <f>IF(N153="nulová",J153,0)</f>
        <v>0</v>
      </c>
      <c r="BJ153" s="17" t="s">
        <v>85</v>
      </c>
      <c r="BK153" s="198">
        <f>ROUND(I153*H153,2)</f>
        <v>0</v>
      </c>
      <c r="BL153" s="17" t="s">
        <v>148</v>
      </c>
      <c r="BM153" s="197" t="s">
        <v>2335</v>
      </c>
    </row>
    <row r="154" spans="1:65" s="2" customFormat="1" ht="21.75" customHeight="1">
      <c r="A154" s="34"/>
      <c r="B154" s="35"/>
      <c r="C154" s="185" t="s">
        <v>214</v>
      </c>
      <c r="D154" s="185" t="s">
        <v>150</v>
      </c>
      <c r="E154" s="186" t="s">
        <v>239</v>
      </c>
      <c r="F154" s="187" t="s">
        <v>240</v>
      </c>
      <c r="G154" s="188" t="s">
        <v>233</v>
      </c>
      <c r="H154" s="189">
        <v>15.702</v>
      </c>
      <c r="I154" s="190"/>
      <c r="J154" s="191">
        <f>ROUND(I154*H154,2)</f>
        <v>0</v>
      </c>
      <c r="K154" s="192"/>
      <c r="L154" s="39"/>
      <c r="M154" s="193" t="s">
        <v>1</v>
      </c>
      <c r="N154" s="194" t="s">
        <v>42</v>
      </c>
      <c r="O154" s="71"/>
      <c r="P154" s="195">
        <f>O154*H154</f>
        <v>0</v>
      </c>
      <c r="Q154" s="195">
        <v>0</v>
      </c>
      <c r="R154" s="195">
        <f>Q154*H154</f>
        <v>0</v>
      </c>
      <c r="S154" s="195">
        <v>0</v>
      </c>
      <c r="T154" s="196">
        <f>S154*H154</f>
        <v>0</v>
      </c>
      <c r="U154" s="34"/>
      <c r="V154" s="34"/>
      <c r="W154" s="34"/>
      <c r="X154" s="34"/>
      <c r="Y154" s="34"/>
      <c r="Z154" s="34"/>
      <c r="AA154" s="34"/>
      <c r="AB154" s="34"/>
      <c r="AC154" s="34"/>
      <c r="AD154" s="34"/>
      <c r="AE154" s="34"/>
      <c r="AR154" s="197" t="s">
        <v>148</v>
      </c>
      <c r="AT154" s="197" t="s">
        <v>150</v>
      </c>
      <c r="AU154" s="197" t="s">
        <v>87</v>
      </c>
      <c r="AY154" s="17" t="s">
        <v>149</v>
      </c>
      <c r="BE154" s="198">
        <f>IF(N154="základní",J154,0)</f>
        <v>0</v>
      </c>
      <c r="BF154" s="198">
        <f>IF(N154="snížená",J154,0)</f>
        <v>0</v>
      </c>
      <c r="BG154" s="198">
        <f>IF(N154="zákl. přenesená",J154,0)</f>
        <v>0</v>
      </c>
      <c r="BH154" s="198">
        <f>IF(N154="sníž. přenesená",J154,0)</f>
        <v>0</v>
      </c>
      <c r="BI154" s="198">
        <f>IF(N154="nulová",J154,0)</f>
        <v>0</v>
      </c>
      <c r="BJ154" s="17" t="s">
        <v>85</v>
      </c>
      <c r="BK154" s="198">
        <f>ROUND(I154*H154,2)</f>
        <v>0</v>
      </c>
      <c r="BL154" s="17" t="s">
        <v>148</v>
      </c>
      <c r="BM154" s="197" t="s">
        <v>2336</v>
      </c>
    </row>
    <row r="155" spans="1:65" s="2" customFormat="1" ht="21.75" customHeight="1">
      <c r="A155" s="34"/>
      <c r="B155" s="35"/>
      <c r="C155" s="185" t="s">
        <v>222</v>
      </c>
      <c r="D155" s="185" t="s">
        <v>150</v>
      </c>
      <c r="E155" s="186" t="s">
        <v>789</v>
      </c>
      <c r="F155" s="187" t="s">
        <v>790</v>
      </c>
      <c r="G155" s="188" t="s">
        <v>233</v>
      </c>
      <c r="H155" s="189">
        <v>15.167999999999999</v>
      </c>
      <c r="I155" s="190"/>
      <c r="J155" s="191">
        <f>ROUND(I155*H155,2)</f>
        <v>0</v>
      </c>
      <c r="K155" s="192"/>
      <c r="L155" s="39"/>
      <c r="M155" s="193" t="s">
        <v>1</v>
      </c>
      <c r="N155" s="194" t="s">
        <v>42</v>
      </c>
      <c r="O155" s="71"/>
      <c r="P155" s="195">
        <f>O155*H155</f>
        <v>0</v>
      </c>
      <c r="Q155" s="195">
        <v>0</v>
      </c>
      <c r="R155" s="195">
        <f>Q155*H155</f>
        <v>0</v>
      </c>
      <c r="S155" s="195">
        <v>0</v>
      </c>
      <c r="T155" s="196">
        <f>S155*H155</f>
        <v>0</v>
      </c>
      <c r="U155" s="34"/>
      <c r="V155" s="34"/>
      <c r="W155" s="34"/>
      <c r="X155" s="34"/>
      <c r="Y155" s="34"/>
      <c r="Z155" s="34"/>
      <c r="AA155" s="34"/>
      <c r="AB155" s="34"/>
      <c r="AC155" s="34"/>
      <c r="AD155" s="34"/>
      <c r="AE155" s="34"/>
      <c r="AR155" s="197" t="s">
        <v>148</v>
      </c>
      <c r="AT155" s="197" t="s">
        <v>150</v>
      </c>
      <c r="AU155" s="197" t="s">
        <v>87</v>
      </c>
      <c r="AY155" s="17" t="s">
        <v>149</v>
      </c>
      <c r="BE155" s="198">
        <f>IF(N155="základní",J155,0)</f>
        <v>0</v>
      </c>
      <c r="BF155" s="198">
        <f>IF(N155="snížená",J155,0)</f>
        <v>0</v>
      </c>
      <c r="BG155" s="198">
        <f>IF(N155="zákl. přenesená",J155,0)</f>
        <v>0</v>
      </c>
      <c r="BH155" s="198">
        <f>IF(N155="sníž. přenesená",J155,0)</f>
        <v>0</v>
      </c>
      <c r="BI155" s="198">
        <f>IF(N155="nulová",J155,0)</f>
        <v>0</v>
      </c>
      <c r="BJ155" s="17" t="s">
        <v>85</v>
      </c>
      <c r="BK155" s="198">
        <f>ROUND(I155*H155,2)</f>
        <v>0</v>
      </c>
      <c r="BL155" s="17" t="s">
        <v>148</v>
      </c>
      <c r="BM155" s="197" t="s">
        <v>2337</v>
      </c>
    </row>
    <row r="156" spans="1:65" s="2" customFormat="1" ht="33" customHeight="1">
      <c r="A156" s="34"/>
      <c r="B156" s="35"/>
      <c r="C156" s="185" t="s">
        <v>230</v>
      </c>
      <c r="D156" s="185" t="s">
        <v>150</v>
      </c>
      <c r="E156" s="186" t="s">
        <v>1376</v>
      </c>
      <c r="F156" s="187" t="s">
        <v>1377</v>
      </c>
      <c r="G156" s="188" t="s">
        <v>233</v>
      </c>
      <c r="H156" s="189">
        <v>0.53400000000000003</v>
      </c>
      <c r="I156" s="190"/>
      <c r="J156" s="191">
        <f>ROUND(I156*H156,2)</f>
        <v>0</v>
      </c>
      <c r="K156" s="192"/>
      <c r="L156" s="39"/>
      <c r="M156" s="193" t="s">
        <v>1</v>
      </c>
      <c r="N156" s="194" t="s">
        <v>42</v>
      </c>
      <c r="O156" s="71"/>
      <c r="P156" s="195">
        <f>O156*H156</f>
        <v>0</v>
      </c>
      <c r="Q156" s="195">
        <v>0</v>
      </c>
      <c r="R156" s="195">
        <f>Q156*H156</f>
        <v>0</v>
      </c>
      <c r="S156" s="195">
        <v>0</v>
      </c>
      <c r="T156" s="196">
        <f>S156*H156</f>
        <v>0</v>
      </c>
      <c r="U156" s="34"/>
      <c r="V156" s="34"/>
      <c r="W156" s="34"/>
      <c r="X156" s="34"/>
      <c r="Y156" s="34"/>
      <c r="Z156" s="34"/>
      <c r="AA156" s="34"/>
      <c r="AB156" s="34"/>
      <c r="AC156" s="34"/>
      <c r="AD156" s="34"/>
      <c r="AE156" s="34"/>
      <c r="AR156" s="197" t="s">
        <v>148</v>
      </c>
      <c r="AT156" s="197" t="s">
        <v>150</v>
      </c>
      <c r="AU156" s="197" t="s">
        <v>87</v>
      </c>
      <c r="AY156" s="17" t="s">
        <v>149</v>
      </c>
      <c r="BE156" s="198">
        <f>IF(N156="základní",J156,0)</f>
        <v>0</v>
      </c>
      <c r="BF156" s="198">
        <f>IF(N156="snížená",J156,0)</f>
        <v>0</v>
      </c>
      <c r="BG156" s="198">
        <f>IF(N156="zákl. přenesená",J156,0)</f>
        <v>0</v>
      </c>
      <c r="BH156" s="198">
        <f>IF(N156="sníž. přenesená",J156,0)</f>
        <v>0</v>
      </c>
      <c r="BI156" s="198">
        <f>IF(N156="nulová",J156,0)</f>
        <v>0</v>
      </c>
      <c r="BJ156" s="17" t="s">
        <v>85</v>
      </c>
      <c r="BK156" s="198">
        <f>ROUND(I156*H156,2)</f>
        <v>0</v>
      </c>
      <c r="BL156" s="17" t="s">
        <v>148</v>
      </c>
      <c r="BM156" s="197" t="s">
        <v>2338</v>
      </c>
    </row>
    <row r="157" spans="1:65" s="13" customFormat="1" ht="11.25">
      <c r="B157" s="206"/>
      <c r="C157" s="207"/>
      <c r="D157" s="199" t="s">
        <v>175</v>
      </c>
      <c r="E157" s="208" t="s">
        <v>1</v>
      </c>
      <c r="F157" s="209" t="s">
        <v>2339</v>
      </c>
      <c r="G157" s="207"/>
      <c r="H157" s="210">
        <v>0.53400000000000003</v>
      </c>
      <c r="I157" s="211"/>
      <c r="J157" s="207"/>
      <c r="K157" s="207"/>
      <c r="L157" s="212"/>
      <c r="M157" s="213"/>
      <c r="N157" s="214"/>
      <c r="O157" s="214"/>
      <c r="P157" s="214"/>
      <c r="Q157" s="214"/>
      <c r="R157" s="214"/>
      <c r="S157" s="214"/>
      <c r="T157" s="215"/>
      <c r="AT157" s="216" t="s">
        <v>175</v>
      </c>
      <c r="AU157" s="216" t="s">
        <v>87</v>
      </c>
      <c r="AV157" s="13" t="s">
        <v>87</v>
      </c>
      <c r="AW157" s="13" t="s">
        <v>34</v>
      </c>
      <c r="AX157" s="13" t="s">
        <v>85</v>
      </c>
      <c r="AY157" s="216" t="s">
        <v>149</v>
      </c>
    </row>
    <row r="158" spans="1:65" s="12" customFormat="1" ht="22.9" customHeight="1">
      <c r="B158" s="171"/>
      <c r="C158" s="172"/>
      <c r="D158" s="173" t="s">
        <v>76</v>
      </c>
      <c r="E158" s="204" t="s">
        <v>268</v>
      </c>
      <c r="F158" s="204" t="s">
        <v>269</v>
      </c>
      <c r="G158" s="172"/>
      <c r="H158" s="172"/>
      <c r="I158" s="175"/>
      <c r="J158" s="205">
        <f>BK158</f>
        <v>0</v>
      </c>
      <c r="K158" s="172"/>
      <c r="L158" s="177"/>
      <c r="M158" s="178"/>
      <c r="N158" s="179"/>
      <c r="O158" s="179"/>
      <c r="P158" s="180">
        <f>P159</f>
        <v>0</v>
      </c>
      <c r="Q158" s="179"/>
      <c r="R158" s="180">
        <f>R159</f>
        <v>0</v>
      </c>
      <c r="S158" s="179"/>
      <c r="T158" s="181">
        <f>T159</f>
        <v>0</v>
      </c>
      <c r="AR158" s="182" t="s">
        <v>85</v>
      </c>
      <c r="AT158" s="183" t="s">
        <v>76</v>
      </c>
      <c r="AU158" s="183" t="s">
        <v>85</v>
      </c>
      <c r="AY158" s="182" t="s">
        <v>149</v>
      </c>
      <c r="BK158" s="184">
        <f>BK159</f>
        <v>0</v>
      </c>
    </row>
    <row r="159" spans="1:65" s="2" customFormat="1" ht="16.5" customHeight="1">
      <c r="A159" s="34"/>
      <c r="B159" s="35"/>
      <c r="C159" s="185" t="s">
        <v>235</v>
      </c>
      <c r="D159" s="185" t="s">
        <v>150</v>
      </c>
      <c r="E159" s="186" t="s">
        <v>1518</v>
      </c>
      <c r="F159" s="187" t="s">
        <v>1519</v>
      </c>
      <c r="G159" s="188" t="s">
        <v>233</v>
      </c>
      <c r="H159" s="189">
        <v>19.738</v>
      </c>
      <c r="I159" s="190"/>
      <c r="J159" s="191">
        <f>ROUND(I159*H159,2)</f>
        <v>0</v>
      </c>
      <c r="K159" s="192"/>
      <c r="L159" s="39"/>
      <c r="M159" s="193" t="s">
        <v>1</v>
      </c>
      <c r="N159" s="194" t="s">
        <v>42</v>
      </c>
      <c r="O159" s="71"/>
      <c r="P159" s="195">
        <f>O159*H159</f>
        <v>0</v>
      </c>
      <c r="Q159" s="195">
        <v>0</v>
      </c>
      <c r="R159" s="195">
        <f>Q159*H159</f>
        <v>0</v>
      </c>
      <c r="S159" s="195">
        <v>0</v>
      </c>
      <c r="T159" s="196">
        <f>S159*H159</f>
        <v>0</v>
      </c>
      <c r="U159" s="34"/>
      <c r="V159" s="34"/>
      <c r="W159" s="34"/>
      <c r="X159" s="34"/>
      <c r="Y159" s="34"/>
      <c r="Z159" s="34"/>
      <c r="AA159" s="34"/>
      <c r="AB159" s="34"/>
      <c r="AC159" s="34"/>
      <c r="AD159" s="34"/>
      <c r="AE159" s="34"/>
      <c r="AR159" s="197" t="s">
        <v>148</v>
      </c>
      <c r="AT159" s="197" t="s">
        <v>150</v>
      </c>
      <c r="AU159" s="197" t="s">
        <v>87</v>
      </c>
      <c r="AY159" s="17" t="s">
        <v>149</v>
      </c>
      <c r="BE159" s="198">
        <f>IF(N159="základní",J159,0)</f>
        <v>0</v>
      </c>
      <c r="BF159" s="198">
        <f>IF(N159="snížená",J159,0)</f>
        <v>0</v>
      </c>
      <c r="BG159" s="198">
        <f>IF(N159="zákl. přenesená",J159,0)</f>
        <v>0</v>
      </c>
      <c r="BH159" s="198">
        <f>IF(N159="sníž. přenesená",J159,0)</f>
        <v>0</v>
      </c>
      <c r="BI159" s="198">
        <f>IF(N159="nulová",J159,0)</f>
        <v>0</v>
      </c>
      <c r="BJ159" s="17" t="s">
        <v>85</v>
      </c>
      <c r="BK159" s="198">
        <f>ROUND(I159*H159,2)</f>
        <v>0</v>
      </c>
      <c r="BL159" s="17" t="s">
        <v>148</v>
      </c>
      <c r="BM159" s="197" t="s">
        <v>2340</v>
      </c>
    </row>
    <row r="160" spans="1:65" s="12" customFormat="1" ht="25.9" customHeight="1">
      <c r="B160" s="171"/>
      <c r="C160" s="172"/>
      <c r="D160" s="173" t="s">
        <v>76</v>
      </c>
      <c r="E160" s="174" t="s">
        <v>274</v>
      </c>
      <c r="F160" s="174" t="s">
        <v>275</v>
      </c>
      <c r="G160" s="172"/>
      <c r="H160" s="172"/>
      <c r="I160" s="175"/>
      <c r="J160" s="176">
        <f>BK160</f>
        <v>0</v>
      </c>
      <c r="K160" s="172"/>
      <c r="L160" s="177"/>
      <c r="M160" s="178"/>
      <c r="N160" s="179"/>
      <c r="O160" s="179"/>
      <c r="P160" s="180">
        <f>P161+P168</f>
        <v>0</v>
      </c>
      <c r="Q160" s="179"/>
      <c r="R160" s="180">
        <f>R161+R168</f>
        <v>1.2646200000000001</v>
      </c>
      <c r="S160" s="179"/>
      <c r="T160" s="181">
        <f>T161+T168</f>
        <v>0.53404999999999991</v>
      </c>
      <c r="AR160" s="182" t="s">
        <v>87</v>
      </c>
      <c r="AT160" s="183" t="s">
        <v>76</v>
      </c>
      <c r="AU160" s="183" t="s">
        <v>77</v>
      </c>
      <c r="AY160" s="182" t="s">
        <v>149</v>
      </c>
      <c r="BK160" s="184">
        <f>BK161+BK168</f>
        <v>0</v>
      </c>
    </row>
    <row r="161" spans="1:65" s="12" customFormat="1" ht="22.9" customHeight="1">
      <c r="B161" s="171"/>
      <c r="C161" s="172"/>
      <c r="D161" s="173" t="s">
        <v>76</v>
      </c>
      <c r="E161" s="204" t="s">
        <v>2341</v>
      </c>
      <c r="F161" s="204" t="s">
        <v>2342</v>
      </c>
      <c r="G161" s="172"/>
      <c r="H161" s="172"/>
      <c r="I161" s="175"/>
      <c r="J161" s="205">
        <f>BK161</f>
        <v>0</v>
      </c>
      <c r="K161" s="172"/>
      <c r="L161" s="177"/>
      <c r="M161" s="178"/>
      <c r="N161" s="179"/>
      <c r="O161" s="179"/>
      <c r="P161" s="180">
        <f>SUM(P162:P167)</f>
        <v>0</v>
      </c>
      <c r="Q161" s="179"/>
      <c r="R161" s="180">
        <f>SUM(R162:R167)</f>
        <v>8.412E-2</v>
      </c>
      <c r="S161" s="179"/>
      <c r="T161" s="181">
        <f>SUM(T162:T167)</f>
        <v>0.3</v>
      </c>
      <c r="AR161" s="182" t="s">
        <v>87</v>
      </c>
      <c r="AT161" s="183" t="s">
        <v>76</v>
      </c>
      <c r="AU161" s="183" t="s">
        <v>85</v>
      </c>
      <c r="AY161" s="182" t="s">
        <v>149</v>
      </c>
      <c r="BK161" s="184">
        <f>SUM(BK162:BK167)</f>
        <v>0</v>
      </c>
    </row>
    <row r="162" spans="1:65" s="2" customFormat="1" ht="33" customHeight="1">
      <c r="A162" s="34"/>
      <c r="B162" s="35"/>
      <c r="C162" s="185" t="s">
        <v>8</v>
      </c>
      <c r="D162" s="185" t="s">
        <v>150</v>
      </c>
      <c r="E162" s="186" t="s">
        <v>2343</v>
      </c>
      <c r="F162" s="187" t="s">
        <v>2344</v>
      </c>
      <c r="G162" s="188" t="s">
        <v>163</v>
      </c>
      <c r="H162" s="189">
        <v>1</v>
      </c>
      <c r="I162" s="190"/>
      <c r="J162" s="191">
        <f>ROUND(I162*H162,2)</f>
        <v>0</v>
      </c>
      <c r="K162" s="192"/>
      <c r="L162" s="39"/>
      <c r="M162" s="193" t="s">
        <v>1</v>
      </c>
      <c r="N162" s="194" t="s">
        <v>42</v>
      </c>
      <c r="O162" s="71"/>
      <c r="P162" s="195">
        <f>O162*H162</f>
        <v>0</v>
      </c>
      <c r="Q162" s="195">
        <v>0</v>
      </c>
      <c r="R162" s="195">
        <f>Q162*H162</f>
        <v>0</v>
      </c>
      <c r="S162" s="195">
        <v>0.183</v>
      </c>
      <c r="T162" s="196">
        <f>S162*H162</f>
        <v>0.183</v>
      </c>
      <c r="U162" s="34"/>
      <c r="V162" s="34"/>
      <c r="W162" s="34"/>
      <c r="X162" s="34"/>
      <c r="Y162" s="34"/>
      <c r="Z162" s="34"/>
      <c r="AA162" s="34"/>
      <c r="AB162" s="34"/>
      <c r="AC162" s="34"/>
      <c r="AD162" s="34"/>
      <c r="AE162" s="34"/>
      <c r="AR162" s="197" t="s">
        <v>243</v>
      </c>
      <c r="AT162" s="197" t="s">
        <v>150</v>
      </c>
      <c r="AU162" s="197" t="s">
        <v>87</v>
      </c>
      <c r="AY162" s="17" t="s">
        <v>149</v>
      </c>
      <c r="BE162" s="198">
        <f>IF(N162="základní",J162,0)</f>
        <v>0</v>
      </c>
      <c r="BF162" s="198">
        <f>IF(N162="snížená",J162,0)</f>
        <v>0</v>
      </c>
      <c r="BG162" s="198">
        <f>IF(N162="zákl. přenesená",J162,0)</f>
        <v>0</v>
      </c>
      <c r="BH162" s="198">
        <f>IF(N162="sníž. přenesená",J162,0)</f>
        <v>0</v>
      </c>
      <c r="BI162" s="198">
        <f>IF(N162="nulová",J162,0)</f>
        <v>0</v>
      </c>
      <c r="BJ162" s="17" t="s">
        <v>85</v>
      </c>
      <c r="BK162" s="198">
        <f>ROUND(I162*H162,2)</f>
        <v>0</v>
      </c>
      <c r="BL162" s="17" t="s">
        <v>243</v>
      </c>
      <c r="BM162" s="197" t="s">
        <v>2345</v>
      </c>
    </row>
    <row r="163" spans="1:65" s="2" customFormat="1" ht="33" customHeight="1">
      <c r="A163" s="34"/>
      <c r="B163" s="35"/>
      <c r="C163" s="185" t="s">
        <v>243</v>
      </c>
      <c r="D163" s="185" t="s">
        <v>150</v>
      </c>
      <c r="E163" s="186" t="s">
        <v>2346</v>
      </c>
      <c r="F163" s="187" t="s">
        <v>2347</v>
      </c>
      <c r="G163" s="188" t="s">
        <v>163</v>
      </c>
      <c r="H163" s="189">
        <v>1</v>
      </c>
      <c r="I163" s="190"/>
      <c r="J163" s="191">
        <f>ROUND(I163*H163,2)</f>
        <v>0</v>
      </c>
      <c r="K163" s="192"/>
      <c r="L163" s="39"/>
      <c r="M163" s="193" t="s">
        <v>1</v>
      </c>
      <c r="N163" s="194" t="s">
        <v>42</v>
      </c>
      <c r="O163" s="71"/>
      <c r="P163" s="195">
        <f>O163*H163</f>
        <v>0</v>
      </c>
      <c r="Q163" s="195">
        <v>3.2030000000000003E-2</v>
      </c>
      <c r="R163" s="195">
        <f>Q163*H163</f>
        <v>3.2030000000000003E-2</v>
      </c>
      <c r="S163" s="195">
        <v>0</v>
      </c>
      <c r="T163" s="196">
        <f>S163*H163</f>
        <v>0</v>
      </c>
      <c r="U163" s="34"/>
      <c r="V163" s="34"/>
      <c r="W163" s="34"/>
      <c r="X163" s="34"/>
      <c r="Y163" s="34"/>
      <c r="Z163" s="34"/>
      <c r="AA163" s="34"/>
      <c r="AB163" s="34"/>
      <c r="AC163" s="34"/>
      <c r="AD163" s="34"/>
      <c r="AE163" s="34"/>
      <c r="AR163" s="197" t="s">
        <v>243</v>
      </c>
      <c r="AT163" s="197" t="s">
        <v>150</v>
      </c>
      <c r="AU163" s="197" t="s">
        <v>87</v>
      </c>
      <c r="AY163" s="17" t="s">
        <v>149</v>
      </c>
      <c r="BE163" s="198">
        <f>IF(N163="základní",J163,0)</f>
        <v>0</v>
      </c>
      <c r="BF163" s="198">
        <f>IF(N163="snížená",J163,0)</f>
        <v>0</v>
      </c>
      <c r="BG163" s="198">
        <f>IF(N163="zákl. přenesená",J163,0)</f>
        <v>0</v>
      </c>
      <c r="BH163" s="198">
        <f>IF(N163="sníž. přenesená",J163,0)</f>
        <v>0</v>
      </c>
      <c r="BI163" s="198">
        <f>IF(N163="nulová",J163,0)</f>
        <v>0</v>
      </c>
      <c r="BJ163" s="17" t="s">
        <v>85</v>
      </c>
      <c r="BK163" s="198">
        <f>ROUND(I163*H163,2)</f>
        <v>0</v>
      </c>
      <c r="BL163" s="17" t="s">
        <v>243</v>
      </c>
      <c r="BM163" s="197" t="s">
        <v>2348</v>
      </c>
    </row>
    <row r="164" spans="1:65" s="2" customFormat="1" ht="19.5">
      <c r="A164" s="34"/>
      <c r="B164" s="35"/>
      <c r="C164" s="36"/>
      <c r="D164" s="199" t="s">
        <v>154</v>
      </c>
      <c r="E164" s="36"/>
      <c r="F164" s="200" t="s">
        <v>2349</v>
      </c>
      <c r="G164" s="36"/>
      <c r="H164" s="36"/>
      <c r="I164" s="201"/>
      <c r="J164" s="36"/>
      <c r="K164" s="36"/>
      <c r="L164" s="39"/>
      <c r="M164" s="202"/>
      <c r="N164" s="203"/>
      <c r="O164" s="71"/>
      <c r="P164" s="71"/>
      <c r="Q164" s="71"/>
      <c r="R164" s="71"/>
      <c r="S164" s="71"/>
      <c r="T164" s="72"/>
      <c r="U164" s="34"/>
      <c r="V164" s="34"/>
      <c r="W164" s="34"/>
      <c r="X164" s="34"/>
      <c r="Y164" s="34"/>
      <c r="Z164" s="34"/>
      <c r="AA164" s="34"/>
      <c r="AB164" s="34"/>
      <c r="AC164" s="34"/>
      <c r="AD164" s="34"/>
      <c r="AE164" s="34"/>
      <c r="AT164" s="17" t="s">
        <v>154</v>
      </c>
      <c r="AU164" s="17" t="s">
        <v>87</v>
      </c>
    </row>
    <row r="165" spans="1:65" s="2" customFormat="1" ht="16.5" customHeight="1">
      <c r="A165" s="34"/>
      <c r="B165" s="35"/>
      <c r="C165" s="185" t="s">
        <v>248</v>
      </c>
      <c r="D165" s="185" t="s">
        <v>150</v>
      </c>
      <c r="E165" s="186" t="s">
        <v>2350</v>
      </c>
      <c r="F165" s="187" t="s">
        <v>2351</v>
      </c>
      <c r="G165" s="188" t="s">
        <v>163</v>
      </c>
      <c r="H165" s="189">
        <v>1</v>
      </c>
      <c r="I165" s="190"/>
      <c r="J165" s="191">
        <f>ROUND(I165*H165,2)</f>
        <v>0</v>
      </c>
      <c r="K165" s="192"/>
      <c r="L165" s="39"/>
      <c r="M165" s="193" t="s">
        <v>1</v>
      </c>
      <c r="N165" s="194" t="s">
        <v>42</v>
      </c>
      <c r="O165" s="71"/>
      <c r="P165" s="195">
        <f>O165*H165</f>
        <v>0</v>
      </c>
      <c r="Q165" s="195">
        <v>0</v>
      </c>
      <c r="R165" s="195">
        <f>Q165*H165</f>
        <v>0</v>
      </c>
      <c r="S165" s="195">
        <v>0.11700000000000001</v>
      </c>
      <c r="T165" s="196">
        <f>S165*H165</f>
        <v>0.11700000000000001</v>
      </c>
      <c r="U165" s="34"/>
      <c r="V165" s="34"/>
      <c r="W165" s="34"/>
      <c r="X165" s="34"/>
      <c r="Y165" s="34"/>
      <c r="Z165" s="34"/>
      <c r="AA165" s="34"/>
      <c r="AB165" s="34"/>
      <c r="AC165" s="34"/>
      <c r="AD165" s="34"/>
      <c r="AE165" s="34"/>
      <c r="AR165" s="197" t="s">
        <v>243</v>
      </c>
      <c r="AT165" s="197" t="s">
        <v>150</v>
      </c>
      <c r="AU165" s="197" t="s">
        <v>87</v>
      </c>
      <c r="AY165" s="17" t="s">
        <v>149</v>
      </c>
      <c r="BE165" s="198">
        <f>IF(N165="základní",J165,0)</f>
        <v>0</v>
      </c>
      <c r="BF165" s="198">
        <f>IF(N165="snížená",J165,0)</f>
        <v>0</v>
      </c>
      <c r="BG165" s="198">
        <f>IF(N165="zákl. přenesená",J165,0)</f>
        <v>0</v>
      </c>
      <c r="BH165" s="198">
        <f>IF(N165="sníž. přenesená",J165,0)</f>
        <v>0</v>
      </c>
      <c r="BI165" s="198">
        <f>IF(N165="nulová",J165,0)</f>
        <v>0</v>
      </c>
      <c r="BJ165" s="17" t="s">
        <v>85</v>
      </c>
      <c r="BK165" s="198">
        <f>ROUND(I165*H165,2)</f>
        <v>0</v>
      </c>
      <c r="BL165" s="17" t="s">
        <v>243</v>
      </c>
      <c r="BM165" s="197" t="s">
        <v>2352</v>
      </c>
    </row>
    <row r="166" spans="1:65" s="2" customFormat="1" ht="33" customHeight="1">
      <c r="A166" s="34"/>
      <c r="B166" s="35"/>
      <c r="C166" s="185" t="s">
        <v>252</v>
      </c>
      <c r="D166" s="185" t="s">
        <v>150</v>
      </c>
      <c r="E166" s="186" t="s">
        <v>2353</v>
      </c>
      <c r="F166" s="187" t="s">
        <v>2354</v>
      </c>
      <c r="G166" s="188" t="s">
        <v>163</v>
      </c>
      <c r="H166" s="189">
        <v>1</v>
      </c>
      <c r="I166" s="190"/>
      <c r="J166" s="191">
        <f>ROUND(I166*H166,2)</f>
        <v>0</v>
      </c>
      <c r="K166" s="192"/>
      <c r="L166" s="39"/>
      <c r="M166" s="193" t="s">
        <v>1</v>
      </c>
      <c r="N166" s="194" t="s">
        <v>42</v>
      </c>
      <c r="O166" s="71"/>
      <c r="P166" s="195">
        <f>O166*H166</f>
        <v>0</v>
      </c>
      <c r="Q166" s="195">
        <v>5.2089999999999997E-2</v>
      </c>
      <c r="R166" s="195">
        <f>Q166*H166</f>
        <v>5.2089999999999997E-2</v>
      </c>
      <c r="S166" s="195">
        <v>0</v>
      </c>
      <c r="T166" s="196">
        <f>S166*H166</f>
        <v>0</v>
      </c>
      <c r="U166" s="34"/>
      <c r="V166" s="34"/>
      <c r="W166" s="34"/>
      <c r="X166" s="34"/>
      <c r="Y166" s="34"/>
      <c r="Z166" s="34"/>
      <c r="AA166" s="34"/>
      <c r="AB166" s="34"/>
      <c r="AC166" s="34"/>
      <c r="AD166" s="34"/>
      <c r="AE166" s="34"/>
      <c r="AR166" s="197" t="s">
        <v>243</v>
      </c>
      <c r="AT166" s="197" t="s">
        <v>150</v>
      </c>
      <c r="AU166" s="197" t="s">
        <v>87</v>
      </c>
      <c r="AY166" s="17" t="s">
        <v>149</v>
      </c>
      <c r="BE166" s="198">
        <f>IF(N166="základní",J166,0)</f>
        <v>0</v>
      </c>
      <c r="BF166" s="198">
        <f>IF(N166="snížená",J166,0)</f>
        <v>0</v>
      </c>
      <c r="BG166" s="198">
        <f>IF(N166="zákl. přenesená",J166,0)</f>
        <v>0</v>
      </c>
      <c r="BH166" s="198">
        <f>IF(N166="sníž. přenesená",J166,0)</f>
        <v>0</v>
      </c>
      <c r="BI166" s="198">
        <f>IF(N166="nulová",J166,0)</f>
        <v>0</v>
      </c>
      <c r="BJ166" s="17" t="s">
        <v>85</v>
      </c>
      <c r="BK166" s="198">
        <f>ROUND(I166*H166,2)</f>
        <v>0</v>
      </c>
      <c r="BL166" s="17" t="s">
        <v>243</v>
      </c>
      <c r="BM166" s="197" t="s">
        <v>2355</v>
      </c>
    </row>
    <row r="167" spans="1:65" s="2" customFormat="1" ht="21.75" customHeight="1">
      <c r="A167" s="34"/>
      <c r="B167" s="35"/>
      <c r="C167" s="185" t="s">
        <v>256</v>
      </c>
      <c r="D167" s="185" t="s">
        <v>150</v>
      </c>
      <c r="E167" s="186" t="s">
        <v>2356</v>
      </c>
      <c r="F167" s="187" t="s">
        <v>2357</v>
      </c>
      <c r="G167" s="188" t="s">
        <v>378</v>
      </c>
      <c r="H167" s="239"/>
      <c r="I167" s="190"/>
      <c r="J167" s="191">
        <f>ROUND(I167*H167,2)</f>
        <v>0</v>
      </c>
      <c r="K167" s="192"/>
      <c r="L167" s="39"/>
      <c r="M167" s="193" t="s">
        <v>1</v>
      </c>
      <c r="N167" s="194" t="s">
        <v>42</v>
      </c>
      <c r="O167" s="71"/>
      <c r="P167" s="195">
        <f>O167*H167</f>
        <v>0</v>
      </c>
      <c r="Q167" s="195">
        <v>0</v>
      </c>
      <c r="R167" s="195">
        <f>Q167*H167</f>
        <v>0</v>
      </c>
      <c r="S167" s="195">
        <v>0</v>
      </c>
      <c r="T167" s="196">
        <f>S167*H167</f>
        <v>0</v>
      </c>
      <c r="U167" s="34"/>
      <c r="V167" s="34"/>
      <c r="W167" s="34"/>
      <c r="X167" s="34"/>
      <c r="Y167" s="34"/>
      <c r="Z167" s="34"/>
      <c r="AA167" s="34"/>
      <c r="AB167" s="34"/>
      <c r="AC167" s="34"/>
      <c r="AD167" s="34"/>
      <c r="AE167" s="34"/>
      <c r="AR167" s="197" t="s">
        <v>243</v>
      </c>
      <c r="AT167" s="197" t="s">
        <v>150</v>
      </c>
      <c r="AU167" s="197" t="s">
        <v>87</v>
      </c>
      <c r="AY167" s="17" t="s">
        <v>149</v>
      </c>
      <c r="BE167" s="198">
        <f>IF(N167="základní",J167,0)</f>
        <v>0</v>
      </c>
      <c r="BF167" s="198">
        <f>IF(N167="snížená",J167,0)</f>
        <v>0</v>
      </c>
      <c r="BG167" s="198">
        <f>IF(N167="zákl. přenesená",J167,0)</f>
        <v>0</v>
      </c>
      <c r="BH167" s="198">
        <f>IF(N167="sníž. přenesená",J167,0)</f>
        <v>0</v>
      </c>
      <c r="BI167" s="198">
        <f>IF(N167="nulová",J167,0)</f>
        <v>0</v>
      </c>
      <c r="BJ167" s="17" t="s">
        <v>85</v>
      </c>
      <c r="BK167" s="198">
        <f>ROUND(I167*H167,2)</f>
        <v>0</v>
      </c>
      <c r="BL167" s="17" t="s">
        <v>243</v>
      </c>
      <c r="BM167" s="197" t="s">
        <v>2358</v>
      </c>
    </row>
    <row r="168" spans="1:65" s="12" customFormat="1" ht="22.9" customHeight="1">
      <c r="B168" s="171"/>
      <c r="C168" s="172"/>
      <c r="D168" s="173" t="s">
        <v>76</v>
      </c>
      <c r="E168" s="204" t="s">
        <v>1627</v>
      </c>
      <c r="F168" s="204" t="s">
        <v>2359</v>
      </c>
      <c r="G168" s="172"/>
      <c r="H168" s="172"/>
      <c r="I168" s="175"/>
      <c r="J168" s="205">
        <f>BK168</f>
        <v>0</v>
      </c>
      <c r="K168" s="172"/>
      <c r="L168" s="177"/>
      <c r="M168" s="178"/>
      <c r="N168" s="179"/>
      <c r="O168" s="179"/>
      <c r="P168" s="180">
        <f>SUM(P169:P188)</f>
        <v>0</v>
      </c>
      <c r="Q168" s="179"/>
      <c r="R168" s="180">
        <f>SUM(R169:R188)</f>
        <v>1.1805000000000001</v>
      </c>
      <c r="S168" s="179"/>
      <c r="T168" s="181">
        <f>SUM(T169:T188)</f>
        <v>0.23404999999999998</v>
      </c>
      <c r="AR168" s="182" t="s">
        <v>87</v>
      </c>
      <c r="AT168" s="183" t="s">
        <v>76</v>
      </c>
      <c r="AU168" s="183" t="s">
        <v>85</v>
      </c>
      <c r="AY168" s="182" t="s">
        <v>149</v>
      </c>
      <c r="BK168" s="184">
        <f>SUM(BK169:BK188)</f>
        <v>0</v>
      </c>
    </row>
    <row r="169" spans="1:65" s="2" customFormat="1" ht="21.75" customHeight="1">
      <c r="A169" s="34"/>
      <c r="B169" s="35"/>
      <c r="C169" s="185" t="s">
        <v>260</v>
      </c>
      <c r="D169" s="185" t="s">
        <v>150</v>
      </c>
      <c r="E169" s="186" t="s">
        <v>2360</v>
      </c>
      <c r="F169" s="187" t="s">
        <v>2361</v>
      </c>
      <c r="G169" s="188" t="s">
        <v>225</v>
      </c>
      <c r="H169" s="189">
        <v>505</v>
      </c>
      <c r="I169" s="190"/>
      <c r="J169" s="191">
        <f>ROUND(I169*H169,2)</f>
        <v>0</v>
      </c>
      <c r="K169" s="192"/>
      <c r="L169" s="39"/>
      <c r="M169" s="193" t="s">
        <v>1</v>
      </c>
      <c r="N169" s="194" t="s">
        <v>42</v>
      </c>
      <c r="O169" s="71"/>
      <c r="P169" s="195">
        <f>O169*H169</f>
        <v>0</v>
      </c>
      <c r="Q169" s="195">
        <v>0</v>
      </c>
      <c r="R169" s="195">
        <f>Q169*H169</f>
        <v>0</v>
      </c>
      <c r="S169" s="195">
        <v>0</v>
      </c>
      <c r="T169" s="196">
        <f>S169*H169</f>
        <v>0</v>
      </c>
      <c r="U169" s="34"/>
      <c r="V169" s="34"/>
      <c r="W169" s="34"/>
      <c r="X169" s="34"/>
      <c r="Y169" s="34"/>
      <c r="Z169" s="34"/>
      <c r="AA169" s="34"/>
      <c r="AB169" s="34"/>
      <c r="AC169" s="34"/>
      <c r="AD169" s="34"/>
      <c r="AE169" s="34"/>
      <c r="AR169" s="197" t="s">
        <v>243</v>
      </c>
      <c r="AT169" s="197" t="s">
        <v>150</v>
      </c>
      <c r="AU169" s="197" t="s">
        <v>87</v>
      </c>
      <c r="AY169" s="17" t="s">
        <v>149</v>
      </c>
      <c r="BE169" s="198">
        <f>IF(N169="základní",J169,0)</f>
        <v>0</v>
      </c>
      <c r="BF169" s="198">
        <f>IF(N169="snížená",J169,0)</f>
        <v>0</v>
      </c>
      <c r="BG169" s="198">
        <f>IF(N169="zákl. přenesená",J169,0)</f>
        <v>0</v>
      </c>
      <c r="BH169" s="198">
        <f>IF(N169="sníž. přenesená",J169,0)</f>
        <v>0</v>
      </c>
      <c r="BI169" s="198">
        <f>IF(N169="nulová",J169,0)</f>
        <v>0</v>
      </c>
      <c r="BJ169" s="17" t="s">
        <v>85</v>
      </c>
      <c r="BK169" s="198">
        <f>ROUND(I169*H169,2)</f>
        <v>0</v>
      </c>
      <c r="BL169" s="17" t="s">
        <v>243</v>
      </c>
      <c r="BM169" s="197" t="s">
        <v>2362</v>
      </c>
    </row>
    <row r="170" spans="1:65" s="13" customFormat="1" ht="11.25">
      <c r="B170" s="206"/>
      <c r="C170" s="207"/>
      <c r="D170" s="199" t="s">
        <v>175</v>
      </c>
      <c r="E170" s="208" t="s">
        <v>1</v>
      </c>
      <c r="F170" s="209" t="s">
        <v>2363</v>
      </c>
      <c r="G170" s="207"/>
      <c r="H170" s="210">
        <v>45</v>
      </c>
      <c r="I170" s="211"/>
      <c r="J170" s="207"/>
      <c r="K170" s="207"/>
      <c r="L170" s="212"/>
      <c r="M170" s="213"/>
      <c r="N170" s="214"/>
      <c r="O170" s="214"/>
      <c r="P170" s="214"/>
      <c r="Q170" s="214"/>
      <c r="R170" s="214"/>
      <c r="S170" s="214"/>
      <c r="T170" s="215"/>
      <c r="AT170" s="216" t="s">
        <v>175</v>
      </c>
      <c r="AU170" s="216" t="s">
        <v>87</v>
      </c>
      <c r="AV170" s="13" t="s">
        <v>87</v>
      </c>
      <c r="AW170" s="13" t="s">
        <v>34</v>
      </c>
      <c r="AX170" s="13" t="s">
        <v>77</v>
      </c>
      <c r="AY170" s="216" t="s">
        <v>149</v>
      </c>
    </row>
    <row r="171" spans="1:65" s="13" customFormat="1" ht="11.25">
      <c r="B171" s="206"/>
      <c r="C171" s="207"/>
      <c r="D171" s="199" t="s">
        <v>175</v>
      </c>
      <c r="E171" s="208" t="s">
        <v>1</v>
      </c>
      <c r="F171" s="209" t="s">
        <v>2364</v>
      </c>
      <c r="G171" s="207"/>
      <c r="H171" s="210">
        <v>138</v>
      </c>
      <c r="I171" s="211"/>
      <c r="J171" s="207"/>
      <c r="K171" s="207"/>
      <c r="L171" s="212"/>
      <c r="M171" s="213"/>
      <c r="N171" s="214"/>
      <c r="O171" s="214"/>
      <c r="P171" s="214"/>
      <c r="Q171" s="214"/>
      <c r="R171" s="214"/>
      <c r="S171" s="214"/>
      <c r="T171" s="215"/>
      <c r="AT171" s="216" t="s">
        <v>175</v>
      </c>
      <c r="AU171" s="216" t="s">
        <v>87</v>
      </c>
      <c r="AV171" s="13" t="s">
        <v>87</v>
      </c>
      <c r="AW171" s="13" t="s">
        <v>34</v>
      </c>
      <c r="AX171" s="13" t="s">
        <v>77</v>
      </c>
      <c r="AY171" s="216" t="s">
        <v>149</v>
      </c>
    </row>
    <row r="172" spans="1:65" s="13" customFormat="1" ht="11.25">
      <c r="B172" s="206"/>
      <c r="C172" s="207"/>
      <c r="D172" s="199" t="s">
        <v>175</v>
      </c>
      <c r="E172" s="208" t="s">
        <v>1</v>
      </c>
      <c r="F172" s="209" t="s">
        <v>2365</v>
      </c>
      <c r="G172" s="207"/>
      <c r="H172" s="210">
        <v>241</v>
      </c>
      <c r="I172" s="211"/>
      <c r="J172" s="207"/>
      <c r="K172" s="207"/>
      <c r="L172" s="212"/>
      <c r="M172" s="213"/>
      <c r="N172" s="214"/>
      <c r="O172" s="214"/>
      <c r="P172" s="214"/>
      <c r="Q172" s="214"/>
      <c r="R172" s="214"/>
      <c r="S172" s="214"/>
      <c r="T172" s="215"/>
      <c r="AT172" s="216" t="s">
        <v>175</v>
      </c>
      <c r="AU172" s="216" t="s">
        <v>87</v>
      </c>
      <c r="AV172" s="13" t="s">
        <v>87</v>
      </c>
      <c r="AW172" s="13" t="s">
        <v>34</v>
      </c>
      <c r="AX172" s="13" t="s">
        <v>77</v>
      </c>
      <c r="AY172" s="216" t="s">
        <v>149</v>
      </c>
    </row>
    <row r="173" spans="1:65" s="13" customFormat="1" ht="11.25">
      <c r="B173" s="206"/>
      <c r="C173" s="207"/>
      <c r="D173" s="199" t="s">
        <v>175</v>
      </c>
      <c r="E173" s="208" t="s">
        <v>1</v>
      </c>
      <c r="F173" s="209" t="s">
        <v>2366</v>
      </c>
      <c r="G173" s="207"/>
      <c r="H173" s="210">
        <v>81</v>
      </c>
      <c r="I173" s="211"/>
      <c r="J173" s="207"/>
      <c r="K173" s="207"/>
      <c r="L173" s="212"/>
      <c r="M173" s="213"/>
      <c r="N173" s="214"/>
      <c r="O173" s="214"/>
      <c r="P173" s="214"/>
      <c r="Q173" s="214"/>
      <c r="R173" s="214"/>
      <c r="S173" s="214"/>
      <c r="T173" s="215"/>
      <c r="AT173" s="216" t="s">
        <v>175</v>
      </c>
      <c r="AU173" s="216" t="s">
        <v>87</v>
      </c>
      <c r="AV173" s="13" t="s">
        <v>87</v>
      </c>
      <c r="AW173" s="13" t="s">
        <v>34</v>
      </c>
      <c r="AX173" s="13" t="s">
        <v>77</v>
      </c>
      <c r="AY173" s="216" t="s">
        <v>149</v>
      </c>
    </row>
    <row r="174" spans="1:65" s="14" customFormat="1" ht="11.25">
      <c r="B174" s="217"/>
      <c r="C174" s="218"/>
      <c r="D174" s="199" t="s">
        <v>175</v>
      </c>
      <c r="E174" s="219" t="s">
        <v>1</v>
      </c>
      <c r="F174" s="220" t="s">
        <v>221</v>
      </c>
      <c r="G174" s="218"/>
      <c r="H174" s="221">
        <v>505</v>
      </c>
      <c r="I174" s="222"/>
      <c r="J174" s="218"/>
      <c r="K174" s="218"/>
      <c r="L174" s="223"/>
      <c r="M174" s="224"/>
      <c r="N174" s="225"/>
      <c r="O174" s="225"/>
      <c r="P174" s="225"/>
      <c r="Q174" s="225"/>
      <c r="R174" s="225"/>
      <c r="S174" s="225"/>
      <c r="T174" s="226"/>
      <c r="AT174" s="227" t="s">
        <v>175</v>
      </c>
      <c r="AU174" s="227" t="s">
        <v>87</v>
      </c>
      <c r="AV174" s="14" t="s">
        <v>148</v>
      </c>
      <c r="AW174" s="14" t="s">
        <v>34</v>
      </c>
      <c r="AX174" s="14" t="s">
        <v>85</v>
      </c>
      <c r="AY174" s="227" t="s">
        <v>149</v>
      </c>
    </row>
    <row r="175" spans="1:65" s="2" customFormat="1" ht="16.5" customHeight="1">
      <c r="A175" s="34"/>
      <c r="B175" s="35"/>
      <c r="C175" s="185" t="s">
        <v>7</v>
      </c>
      <c r="D175" s="185" t="s">
        <v>150</v>
      </c>
      <c r="E175" s="186" t="s">
        <v>2367</v>
      </c>
      <c r="F175" s="187" t="s">
        <v>2368</v>
      </c>
      <c r="G175" s="188" t="s">
        <v>225</v>
      </c>
      <c r="H175" s="189">
        <v>505</v>
      </c>
      <c r="I175" s="190"/>
      <c r="J175" s="191">
        <f>ROUND(I175*H175,2)</f>
        <v>0</v>
      </c>
      <c r="K175" s="192"/>
      <c r="L175" s="39"/>
      <c r="M175" s="193" t="s">
        <v>1</v>
      </c>
      <c r="N175" s="194" t="s">
        <v>42</v>
      </c>
      <c r="O175" s="71"/>
      <c r="P175" s="195">
        <f>O175*H175</f>
        <v>0</v>
      </c>
      <c r="Q175" s="195">
        <v>0</v>
      </c>
      <c r="R175" s="195">
        <f>Q175*H175</f>
        <v>0</v>
      </c>
      <c r="S175" s="195">
        <v>0</v>
      </c>
      <c r="T175" s="196">
        <f>S175*H175</f>
        <v>0</v>
      </c>
      <c r="U175" s="34"/>
      <c r="V175" s="34"/>
      <c r="W175" s="34"/>
      <c r="X175" s="34"/>
      <c r="Y175" s="34"/>
      <c r="Z175" s="34"/>
      <c r="AA175" s="34"/>
      <c r="AB175" s="34"/>
      <c r="AC175" s="34"/>
      <c r="AD175" s="34"/>
      <c r="AE175" s="34"/>
      <c r="AR175" s="197" t="s">
        <v>243</v>
      </c>
      <c r="AT175" s="197" t="s">
        <v>150</v>
      </c>
      <c r="AU175" s="197" t="s">
        <v>87</v>
      </c>
      <c r="AY175" s="17" t="s">
        <v>149</v>
      </c>
      <c r="BE175" s="198">
        <f>IF(N175="základní",J175,0)</f>
        <v>0</v>
      </c>
      <c r="BF175" s="198">
        <f>IF(N175="snížená",J175,0)</f>
        <v>0</v>
      </c>
      <c r="BG175" s="198">
        <f>IF(N175="zákl. přenesená",J175,0)</f>
        <v>0</v>
      </c>
      <c r="BH175" s="198">
        <f>IF(N175="sníž. přenesená",J175,0)</f>
        <v>0</v>
      </c>
      <c r="BI175" s="198">
        <f>IF(N175="nulová",J175,0)</f>
        <v>0</v>
      </c>
      <c r="BJ175" s="17" t="s">
        <v>85</v>
      </c>
      <c r="BK175" s="198">
        <f>ROUND(I175*H175,2)</f>
        <v>0</v>
      </c>
      <c r="BL175" s="17" t="s">
        <v>243</v>
      </c>
      <c r="BM175" s="197" t="s">
        <v>2369</v>
      </c>
    </row>
    <row r="176" spans="1:65" s="2" customFormat="1" ht="16.5" customHeight="1">
      <c r="A176" s="34"/>
      <c r="B176" s="35"/>
      <c r="C176" s="185" t="s">
        <v>270</v>
      </c>
      <c r="D176" s="185" t="s">
        <v>150</v>
      </c>
      <c r="E176" s="186" t="s">
        <v>1629</v>
      </c>
      <c r="F176" s="187" t="s">
        <v>1630</v>
      </c>
      <c r="G176" s="188" t="s">
        <v>225</v>
      </c>
      <c r="H176" s="189">
        <v>505</v>
      </c>
      <c r="I176" s="190"/>
      <c r="J176" s="191">
        <f>ROUND(I176*H176,2)</f>
        <v>0</v>
      </c>
      <c r="K176" s="192"/>
      <c r="L176" s="39"/>
      <c r="M176" s="193" t="s">
        <v>1</v>
      </c>
      <c r="N176" s="194" t="s">
        <v>42</v>
      </c>
      <c r="O176" s="71"/>
      <c r="P176" s="195">
        <f>O176*H176</f>
        <v>0</v>
      </c>
      <c r="Q176" s="195">
        <v>1E-3</v>
      </c>
      <c r="R176" s="195">
        <f>Q176*H176</f>
        <v>0.505</v>
      </c>
      <c r="S176" s="195">
        <v>3.1E-4</v>
      </c>
      <c r="T176" s="196">
        <f>S176*H176</f>
        <v>0.15654999999999999</v>
      </c>
      <c r="U176" s="34"/>
      <c r="V176" s="34"/>
      <c r="W176" s="34"/>
      <c r="X176" s="34"/>
      <c r="Y176" s="34"/>
      <c r="Z176" s="34"/>
      <c r="AA176" s="34"/>
      <c r="AB176" s="34"/>
      <c r="AC176" s="34"/>
      <c r="AD176" s="34"/>
      <c r="AE176" s="34"/>
      <c r="AR176" s="197" t="s">
        <v>243</v>
      </c>
      <c r="AT176" s="197" t="s">
        <v>150</v>
      </c>
      <c r="AU176" s="197" t="s">
        <v>87</v>
      </c>
      <c r="AY176" s="17" t="s">
        <v>149</v>
      </c>
      <c r="BE176" s="198">
        <f>IF(N176="základní",J176,0)</f>
        <v>0</v>
      </c>
      <c r="BF176" s="198">
        <f>IF(N176="snížená",J176,0)</f>
        <v>0</v>
      </c>
      <c r="BG176" s="198">
        <f>IF(N176="zákl. přenesená",J176,0)</f>
        <v>0</v>
      </c>
      <c r="BH176" s="198">
        <f>IF(N176="sníž. přenesená",J176,0)</f>
        <v>0</v>
      </c>
      <c r="BI176" s="198">
        <f>IF(N176="nulová",J176,0)</f>
        <v>0</v>
      </c>
      <c r="BJ176" s="17" t="s">
        <v>85</v>
      </c>
      <c r="BK176" s="198">
        <f>ROUND(I176*H176,2)</f>
        <v>0</v>
      </c>
      <c r="BL176" s="17" t="s">
        <v>243</v>
      </c>
      <c r="BM176" s="197" t="s">
        <v>2370</v>
      </c>
    </row>
    <row r="177" spans="1:65" s="2" customFormat="1" ht="21.75" customHeight="1">
      <c r="A177" s="34"/>
      <c r="B177" s="35"/>
      <c r="C177" s="185" t="s">
        <v>278</v>
      </c>
      <c r="D177" s="185" t="s">
        <v>150</v>
      </c>
      <c r="E177" s="186" t="s">
        <v>1639</v>
      </c>
      <c r="F177" s="187" t="s">
        <v>1640</v>
      </c>
      <c r="G177" s="188" t="s">
        <v>225</v>
      </c>
      <c r="H177" s="189">
        <v>505</v>
      </c>
      <c r="I177" s="190"/>
      <c r="J177" s="191">
        <f>ROUND(I177*H177,2)</f>
        <v>0</v>
      </c>
      <c r="K177" s="192"/>
      <c r="L177" s="39"/>
      <c r="M177" s="193" t="s">
        <v>1</v>
      </c>
      <c r="N177" s="194" t="s">
        <v>42</v>
      </c>
      <c r="O177" s="71"/>
      <c r="P177" s="195">
        <f>O177*H177</f>
        <v>0</v>
      </c>
      <c r="Q177" s="195">
        <v>2.0000000000000001E-4</v>
      </c>
      <c r="R177" s="195">
        <f>Q177*H177</f>
        <v>0.10100000000000001</v>
      </c>
      <c r="S177" s="195">
        <v>0</v>
      </c>
      <c r="T177" s="196">
        <f>S177*H177</f>
        <v>0</v>
      </c>
      <c r="U177" s="34"/>
      <c r="V177" s="34"/>
      <c r="W177" s="34"/>
      <c r="X177" s="34"/>
      <c r="Y177" s="34"/>
      <c r="Z177" s="34"/>
      <c r="AA177" s="34"/>
      <c r="AB177" s="34"/>
      <c r="AC177" s="34"/>
      <c r="AD177" s="34"/>
      <c r="AE177" s="34"/>
      <c r="AR177" s="197" t="s">
        <v>243</v>
      </c>
      <c r="AT177" s="197" t="s">
        <v>150</v>
      </c>
      <c r="AU177" s="197" t="s">
        <v>87</v>
      </c>
      <c r="AY177" s="17" t="s">
        <v>149</v>
      </c>
      <c r="BE177" s="198">
        <f>IF(N177="základní",J177,0)</f>
        <v>0</v>
      </c>
      <c r="BF177" s="198">
        <f>IF(N177="snížená",J177,0)</f>
        <v>0</v>
      </c>
      <c r="BG177" s="198">
        <f>IF(N177="zákl. přenesená",J177,0)</f>
        <v>0</v>
      </c>
      <c r="BH177" s="198">
        <f>IF(N177="sníž. přenesená",J177,0)</f>
        <v>0</v>
      </c>
      <c r="BI177" s="198">
        <f>IF(N177="nulová",J177,0)</f>
        <v>0</v>
      </c>
      <c r="BJ177" s="17" t="s">
        <v>85</v>
      </c>
      <c r="BK177" s="198">
        <f>ROUND(I177*H177,2)</f>
        <v>0</v>
      </c>
      <c r="BL177" s="17" t="s">
        <v>243</v>
      </c>
      <c r="BM177" s="197" t="s">
        <v>2371</v>
      </c>
    </row>
    <row r="178" spans="1:65" s="2" customFormat="1" ht="21.75" customHeight="1">
      <c r="A178" s="34"/>
      <c r="B178" s="35"/>
      <c r="C178" s="185" t="s">
        <v>282</v>
      </c>
      <c r="D178" s="185" t="s">
        <v>150</v>
      </c>
      <c r="E178" s="186" t="s">
        <v>2372</v>
      </c>
      <c r="F178" s="187" t="s">
        <v>2373</v>
      </c>
      <c r="G178" s="188" t="s">
        <v>225</v>
      </c>
      <c r="H178" s="189">
        <v>505</v>
      </c>
      <c r="I178" s="190"/>
      <c r="J178" s="191">
        <f>ROUND(I178*H178,2)</f>
        <v>0</v>
      </c>
      <c r="K178" s="192"/>
      <c r="L178" s="39"/>
      <c r="M178" s="193" t="s">
        <v>1</v>
      </c>
      <c r="N178" s="194" t="s">
        <v>42</v>
      </c>
      <c r="O178" s="71"/>
      <c r="P178" s="195">
        <f>O178*H178</f>
        <v>0</v>
      </c>
      <c r="Q178" s="195">
        <v>4.0000000000000002E-4</v>
      </c>
      <c r="R178" s="195">
        <f>Q178*H178</f>
        <v>0.20200000000000001</v>
      </c>
      <c r="S178" s="195">
        <v>0</v>
      </c>
      <c r="T178" s="196">
        <f>S178*H178</f>
        <v>0</v>
      </c>
      <c r="U178" s="34"/>
      <c r="V178" s="34"/>
      <c r="W178" s="34"/>
      <c r="X178" s="34"/>
      <c r="Y178" s="34"/>
      <c r="Z178" s="34"/>
      <c r="AA178" s="34"/>
      <c r="AB178" s="34"/>
      <c r="AC178" s="34"/>
      <c r="AD178" s="34"/>
      <c r="AE178" s="34"/>
      <c r="AR178" s="197" t="s">
        <v>243</v>
      </c>
      <c r="AT178" s="197" t="s">
        <v>150</v>
      </c>
      <c r="AU178" s="197" t="s">
        <v>87</v>
      </c>
      <c r="AY178" s="17" t="s">
        <v>149</v>
      </c>
      <c r="BE178" s="198">
        <f>IF(N178="základní",J178,0)</f>
        <v>0</v>
      </c>
      <c r="BF178" s="198">
        <f>IF(N178="snížená",J178,0)</f>
        <v>0</v>
      </c>
      <c r="BG178" s="198">
        <f>IF(N178="zákl. přenesená",J178,0)</f>
        <v>0</v>
      </c>
      <c r="BH178" s="198">
        <f>IF(N178="sníž. přenesená",J178,0)</f>
        <v>0</v>
      </c>
      <c r="BI178" s="198">
        <f>IF(N178="nulová",J178,0)</f>
        <v>0</v>
      </c>
      <c r="BJ178" s="17" t="s">
        <v>85</v>
      </c>
      <c r="BK178" s="198">
        <f>ROUND(I178*H178,2)</f>
        <v>0</v>
      </c>
      <c r="BL178" s="17" t="s">
        <v>243</v>
      </c>
      <c r="BM178" s="197" t="s">
        <v>2374</v>
      </c>
    </row>
    <row r="179" spans="1:65" s="2" customFormat="1" ht="21.75" customHeight="1">
      <c r="A179" s="34"/>
      <c r="B179" s="35"/>
      <c r="C179" s="185" t="s">
        <v>287</v>
      </c>
      <c r="D179" s="185" t="s">
        <v>150</v>
      </c>
      <c r="E179" s="186" t="s">
        <v>2375</v>
      </c>
      <c r="F179" s="187" t="s">
        <v>2376</v>
      </c>
      <c r="G179" s="188" t="s">
        <v>225</v>
      </c>
      <c r="H179" s="189">
        <v>250</v>
      </c>
      <c r="I179" s="190"/>
      <c r="J179" s="191">
        <f>ROUND(I179*H179,2)</f>
        <v>0</v>
      </c>
      <c r="K179" s="192"/>
      <c r="L179" s="39"/>
      <c r="M179" s="193" t="s">
        <v>1</v>
      </c>
      <c r="N179" s="194" t="s">
        <v>42</v>
      </c>
      <c r="O179" s="71"/>
      <c r="P179" s="195">
        <f>O179*H179</f>
        <v>0</v>
      </c>
      <c r="Q179" s="195">
        <v>0</v>
      </c>
      <c r="R179" s="195">
        <f>Q179*H179</f>
        <v>0</v>
      </c>
      <c r="S179" s="195">
        <v>0</v>
      </c>
      <c r="T179" s="196">
        <f>S179*H179</f>
        <v>0</v>
      </c>
      <c r="U179" s="34"/>
      <c r="V179" s="34"/>
      <c r="W179" s="34"/>
      <c r="X179" s="34"/>
      <c r="Y179" s="34"/>
      <c r="Z179" s="34"/>
      <c r="AA179" s="34"/>
      <c r="AB179" s="34"/>
      <c r="AC179" s="34"/>
      <c r="AD179" s="34"/>
      <c r="AE179" s="34"/>
      <c r="AR179" s="197" t="s">
        <v>243</v>
      </c>
      <c r="AT179" s="197" t="s">
        <v>150</v>
      </c>
      <c r="AU179" s="197" t="s">
        <v>87</v>
      </c>
      <c r="AY179" s="17" t="s">
        <v>149</v>
      </c>
      <c r="BE179" s="198">
        <f>IF(N179="základní",J179,0)</f>
        <v>0</v>
      </c>
      <c r="BF179" s="198">
        <f>IF(N179="snížená",J179,0)</f>
        <v>0</v>
      </c>
      <c r="BG179" s="198">
        <f>IF(N179="zákl. přenesená",J179,0)</f>
        <v>0</v>
      </c>
      <c r="BH179" s="198">
        <f>IF(N179="sníž. přenesená",J179,0)</f>
        <v>0</v>
      </c>
      <c r="BI179" s="198">
        <f>IF(N179="nulová",J179,0)</f>
        <v>0</v>
      </c>
      <c r="BJ179" s="17" t="s">
        <v>85</v>
      </c>
      <c r="BK179" s="198">
        <f>ROUND(I179*H179,2)</f>
        <v>0</v>
      </c>
      <c r="BL179" s="17" t="s">
        <v>243</v>
      </c>
      <c r="BM179" s="197" t="s">
        <v>2377</v>
      </c>
    </row>
    <row r="180" spans="1:65" s="13" customFormat="1" ht="11.25">
      <c r="B180" s="206"/>
      <c r="C180" s="207"/>
      <c r="D180" s="199" t="s">
        <v>175</v>
      </c>
      <c r="E180" s="208" t="s">
        <v>1</v>
      </c>
      <c r="F180" s="209" t="s">
        <v>2378</v>
      </c>
      <c r="G180" s="207"/>
      <c r="H180" s="210">
        <v>20</v>
      </c>
      <c r="I180" s="211"/>
      <c r="J180" s="207"/>
      <c r="K180" s="207"/>
      <c r="L180" s="212"/>
      <c r="M180" s="213"/>
      <c r="N180" s="214"/>
      <c r="O180" s="214"/>
      <c r="P180" s="214"/>
      <c r="Q180" s="214"/>
      <c r="R180" s="214"/>
      <c r="S180" s="214"/>
      <c r="T180" s="215"/>
      <c r="AT180" s="216" t="s">
        <v>175</v>
      </c>
      <c r="AU180" s="216" t="s">
        <v>87</v>
      </c>
      <c r="AV180" s="13" t="s">
        <v>87</v>
      </c>
      <c r="AW180" s="13" t="s">
        <v>34</v>
      </c>
      <c r="AX180" s="13" t="s">
        <v>77</v>
      </c>
      <c r="AY180" s="216" t="s">
        <v>149</v>
      </c>
    </row>
    <row r="181" spans="1:65" s="13" customFormat="1" ht="11.25">
      <c r="B181" s="206"/>
      <c r="C181" s="207"/>
      <c r="D181" s="199" t="s">
        <v>175</v>
      </c>
      <c r="E181" s="208" t="s">
        <v>1</v>
      </c>
      <c r="F181" s="209" t="s">
        <v>2379</v>
      </c>
      <c r="G181" s="207"/>
      <c r="H181" s="210">
        <v>30</v>
      </c>
      <c r="I181" s="211"/>
      <c r="J181" s="207"/>
      <c r="K181" s="207"/>
      <c r="L181" s="212"/>
      <c r="M181" s="213"/>
      <c r="N181" s="214"/>
      <c r="O181" s="214"/>
      <c r="P181" s="214"/>
      <c r="Q181" s="214"/>
      <c r="R181" s="214"/>
      <c r="S181" s="214"/>
      <c r="T181" s="215"/>
      <c r="AT181" s="216" t="s">
        <v>175</v>
      </c>
      <c r="AU181" s="216" t="s">
        <v>87</v>
      </c>
      <c r="AV181" s="13" t="s">
        <v>87</v>
      </c>
      <c r="AW181" s="13" t="s">
        <v>34</v>
      </c>
      <c r="AX181" s="13" t="s">
        <v>77</v>
      </c>
      <c r="AY181" s="216" t="s">
        <v>149</v>
      </c>
    </row>
    <row r="182" spans="1:65" s="13" customFormat="1" ht="11.25">
      <c r="B182" s="206"/>
      <c r="C182" s="207"/>
      <c r="D182" s="199" t="s">
        <v>175</v>
      </c>
      <c r="E182" s="208" t="s">
        <v>1</v>
      </c>
      <c r="F182" s="209" t="s">
        <v>2380</v>
      </c>
      <c r="G182" s="207"/>
      <c r="H182" s="210">
        <v>112</v>
      </c>
      <c r="I182" s="211"/>
      <c r="J182" s="207"/>
      <c r="K182" s="207"/>
      <c r="L182" s="212"/>
      <c r="M182" s="213"/>
      <c r="N182" s="214"/>
      <c r="O182" s="214"/>
      <c r="P182" s="214"/>
      <c r="Q182" s="214"/>
      <c r="R182" s="214"/>
      <c r="S182" s="214"/>
      <c r="T182" s="215"/>
      <c r="AT182" s="216" t="s">
        <v>175</v>
      </c>
      <c r="AU182" s="216" t="s">
        <v>87</v>
      </c>
      <c r="AV182" s="13" t="s">
        <v>87</v>
      </c>
      <c r="AW182" s="13" t="s">
        <v>34</v>
      </c>
      <c r="AX182" s="13" t="s">
        <v>77</v>
      </c>
      <c r="AY182" s="216" t="s">
        <v>149</v>
      </c>
    </row>
    <row r="183" spans="1:65" s="13" customFormat="1" ht="11.25">
      <c r="B183" s="206"/>
      <c r="C183" s="207"/>
      <c r="D183" s="199" t="s">
        <v>175</v>
      </c>
      <c r="E183" s="208" t="s">
        <v>1</v>
      </c>
      <c r="F183" s="209" t="s">
        <v>2381</v>
      </c>
      <c r="G183" s="207"/>
      <c r="H183" s="210">
        <v>88</v>
      </c>
      <c r="I183" s="211"/>
      <c r="J183" s="207"/>
      <c r="K183" s="207"/>
      <c r="L183" s="212"/>
      <c r="M183" s="213"/>
      <c r="N183" s="214"/>
      <c r="O183" s="214"/>
      <c r="P183" s="214"/>
      <c r="Q183" s="214"/>
      <c r="R183" s="214"/>
      <c r="S183" s="214"/>
      <c r="T183" s="215"/>
      <c r="AT183" s="216" t="s">
        <v>175</v>
      </c>
      <c r="AU183" s="216" t="s">
        <v>87</v>
      </c>
      <c r="AV183" s="13" t="s">
        <v>87</v>
      </c>
      <c r="AW183" s="13" t="s">
        <v>34</v>
      </c>
      <c r="AX183" s="13" t="s">
        <v>77</v>
      </c>
      <c r="AY183" s="216" t="s">
        <v>149</v>
      </c>
    </row>
    <row r="184" spans="1:65" s="14" customFormat="1" ht="11.25">
      <c r="B184" s="217"/>
      <c r="C184" s="218"/>
      <c r="D184" s="199" t="s">
        <v>175</v>
      </c>
      <c r="E184" s="219" t="s">
        <v>1</v>
      </c>
      <c r="F184" s="220" t="s">
        <v>221</v>
      </c>
      <c r="G184" s="218"/>
      <c r="H184" s="221">
        <v>250</v>
      </c>
      <c r="I184" s="222"/>
      <c r="J184" s="218"/>
      <c r="K184" s="218"/>
      <c r="L184" s="223"/>
      <c r="M184" s="224"/>
      <c r="N184" s="225"/>
      <c r="O184" s="225"/>
      <c r="P184" s="225"/>
      <c r="Q184" s="225"/>
      <c r="R184" s="225"/>
      <c r="S184" s="225"/>
      <c r="T184" s="226"/>
      <c r="AT184" s="227" t="s">
        <v>175</v>
      </c>
      <c r="AU184" s="227" t="s">
        <v>87</v>
      </c>
      <c r="AV184" s="14" t="s">
        <v>148</v>
      </c>
      <c r="AW184" s="14" t="s">
        <v>34</v>
      </c>
      <c r="AX184" s="14" t="s">
        <v>85</v>
      </c>
      <c r="AY184" s="227" t="s">
        <v>149</v>
      </c>
    </row>
    <row r="185" spans="1:65" s="2" customFormat="1" ht="21.75" customHeight="1">
      <c r="A185" s="34"/>
      <c r="B185" s="35"/>
      <c r="C185" s="185" t="s">
        <v>293</v>
      </c>
      <c r="D185" s="185" t="s">
        <v>150</v>
      </c>
      <c r="E185" s="186" t="s">
        <v>2382</v>
      </c>
      <c r="F185" s="187" t="s">
        <v>2383</v>
      </c>
      <c r="G185" s="188" t="s">
        <v>225</v>
      </c>
      <c r="H185" s="189">
        <v>250</v>
      </c>
      <c r="I185" s="190"/>
      <c r="J185" s="191">
        <f>ROUND(I185*H185,2)</f>
        <v>0</v>
      </c>
      <c r="K185" s="192"/>
      <c r="L185" s="39"/>
      <c r="M185" s="193" t="s">
        <v>1</v>
      </c>
      <c r="N185" s="194" t="s">
        <v>42</v>
      </c>
      <c r="O185" s="71"/>
      <c r="P185" s="195">
        <f>O185*H185</f>
        <v>0</v>
      </c>
      <c r="Q185" s="195">
        <v>0</v>
      </c>
      <c r="R185" s="195">
        <f>Q185*H185</f>
        <v>0</v>
      </c>
      <c r="S185" s="195">
        <v>0</v>
      </c>
      <c r="T185" s="196">
        <f>S185*H185</f>
        <v>0</v>
      </c>
      <c r="U185" s="34"/>
      <c r="V185" s="34"/>
      <c r="W185" s="34"/>
      <c r="X185" s="34"/>
      <c r="Y185" s="34"/>
      <c r="Z185" s="34"/>
      <c r="AA185" s="34"/>
      <c r="AB185" s="34"/>
      <c r="AC185" s="34"/>
      <c r="AD185" s="34"/>
      <c r="AE185" s="34"/>
      <c r="AR185" s="197" t="s">
        <v>243</v>
      </c>
      <c r="AT185" s="197" t="s">
        <v>150</v>
      </c>
      <c r="AU185" s="197" t="s">
        <v>87</v>
      </c>
      <c r="AY185" s="17" t="s">
        <v>149</v>
      </c>
      <c r="BE185" s="198">
        <f>IF(N185="základní",J185,0)</f>
        <v>0</v>
      </c>
      <c r="BF185" s="198">
        <f>IF(N185="snížená",J185,0)</f>
        <v>0</v>
      </c>
      <c r="BG185" s="198">
        <f>IF(N185="zákl. přenesená",J185,0)</f>
        <v>0</v>
      </c>
      <c r="BH185" s="198">
        <f>IF(N185="sníž. přenesená",J185,0)</f>
        <v>0</v>
      </c>
      <c r="BI185" s="198">
        <f>IF(N185="nulová",J185,0)</f>
        <v>0</v>
      </c>
      <c r="BJ185" s="17" t="s">
        <v>85</v>
      </c>
      <c r="BK185" s="198">
        <f>ROUND(I185*H185,2)</f>
        <v>0</v>
      </c>
      <c r="BL185" s="17" t="s">
        <v>243</v>
      </c>
      <c r="BM185" s="197" t="s">
        <v>2384</v>
      </c>
    </row>
    <row r="186" spans="1:65" s="2" customFormat="1" ht="21.75" customHeight="1">
      <c r="A186" s="34"/>
      <c r="B186" s="35"/>
      <c r="C186" s="185" t="s">
        <v>299</v>
      </c>
      <c r="D186" s="185" t="s">
        <v>150</v>
      </c>
      <c r="E186" s="186" t="s">
        <v>2385</v>
      </c>
      <c r="F186" s="187" t="s">
        <v>2386</v>
      </c>
      <c r="G186" s="188" t="s">
        <v>225</v>
      </c>
      <c r="H186" s="189">
        <v>250</v>
      </c>
      <c r="I186" s="190"/>
      <c r="J186" s="191">
        <f>ROUND(I186*H186,2)</f>
        <v>0</v>
      </c>
      <c r="K186" s="192"/>
      <c r="L186" s="39"/>
      <c r="M186" s="193" t="s">
        <v>1</v>
      </c>
      <c r="N186" s="194" t="s">
        <v>42</v>
      </c>
      <c r="O186" s="71"/>
      <c r="P186" s="195">
        <f>O186*H186</f>
        <v>0</v>
      </c>
      <c r="Q186" s="195">
        <v>1E-3</v>
      </c>
      <c r="R186" s="195">
        <f>Q186*H186</f>
        <v>0.25</v>
      </c>
      <c r="S186" s="195">
        <v>3.1E-4</v>
      </c>
      <c r="T186" s="196">
        <f>S186*H186</f>
        <v>7.7499999999999999E-2</v>
      </c>
      <c r="U186" s="34"/>
      <c r="V186" s="34"/>
      <c r="W186" s="34"/>
      <c r="X186" s="34"/>
      <c r="Y186" s="34"/>
      <c r="Z186" s="34"/>
      <c r="AA186" s="34"/>
      <c r="AB186" s="34"/>
      <c r="AC186" s="34"/>
      <c r="AD186" s="34"/>
      <c r="AE186" s="34"/>
      <c r="AR186" s="197" t="s">
        <v>243</v>
      </c>
      <c r="AT186" s="197" t="s">
        <v>150</v>
      </c>
      <c r="AU186" s="197" t="s">
        <v>87</v>
      </c>
      <c r="AY186" s="17" t="s">
        <v>149</v>
      </c>
      <c r="BE186" s="198">
        <f>IF(N186="základní",J186,0)</f>
        <v>0</v>
      </c>
      <c r="BF186" s="198">
        <f>IF(N186="snížená",J186,0)</f>
        <v>0</v>
      </c>
      <c r="BG186" s="198">
        <f>IF(N186="zákl. přenesená",J186,0)</f>
        <v>0</v>
      </c>
      <c r="BH186" s="198">
        <f>IF(N186="sníž. přenesená",J186,0)</f>
        <v>0</v>
      </c>
      <c r="BI186" s="198">
        <f>IF(N186="nulová",J186,0)</f>
        <v>0</v>
      </c>
      <c r="BJ186" s="17" t="s">
        <v>85</v>
      </c>
      <c r="BK186" s="198">
        <f>ROUND(I186*H186,2)</f>
        <v>0</v>
      </c>
      <c r="BL186" s="17" t="s">
        <v>243</v>
      </c>
      <c r="BM186" s="197" t="s">
        <v>2387</v>
      </c>
    </row>
    <row r="187" spans="1:65" s="2" customFormat="1" ht="33" customHeight="1">
      <c r="A187" s="34"/>
      <c r="B187" s="35"/>
      <c r="C187" s="185" t="s">
        <v>304</v>
      </c>
      <c r="D187" s="185" t="s">
        <v>150</v>
      </c>
      <c r="E187" s="186" t="s">
        <v>2388</v>
      </c>
      <c r="F187" s="187" t="s">
        <v>2389</v>
      </c>
      <c r="G187" s="188" t="s">
        <v>225</v>
      </c>
      <c r="H187" s="189">
        <v>250</v>
      </c>
      <c r="I187" s="190"/>
      <c r="J187" s="191">
        <f>ROUND(I187*H187,2)</f>
        <v>0</v>
      </c>
      <c r="K187" s="192"/>
      <c r="L187" s="39"/>
      <c r="M187" s="193" t="s">
        <v>1</v>
      </c>
      <c r="N187" s="194" t="s">
        <v>42</v>
      </c>
      <c r="O187" s="71"/>
      <c r="P187" s="195">
        <f>O187*H187</f>
        <v>0</v>
      </c>
      <c r="Q187" s="195">
        <v>2.0000000000000001E-4</v>
      </c>
      <c r="R187" s="195">
        <f>Q187*H187</f>
        <v>0.05</v>
      </c>
      <c r="S187" s="195">
        <v>0</v>
      </c>
      <c r="T187" s="196">
        <f>S187*H187</f>
        <v>0</v>
      </c>
      <c r="U187" s="34"/>
      <c r="V187" s="34"/>
      <c r="W187" s="34"/>
      <c r="X187" s="34"/>
      <c r="Y187" s="34"/>
      <c r="Z187" s="34"/>
      <c r="AA187" s="34"/>
      <c r="AB187" s="34"/>
      <c r="AC187" s="34"/>
      <c r="AD187" s="34"/>
      <c r="AE187" s="34"/>
      <c r="AR187" s="197" t="s">
        <v>243</v>
      </c>
      <c r="AT187" s="197" t="s">
        <v>150</v>
      </c>
      <c r="AU187" s="197" t="s">
        <v>87</v>
      </c>
      <c r="AY187" s="17" t="s">
        <v>149</v>
      </c>
      <c r="BE187" s="198">
        <f>IF(N187="základní",J187,0)</f>
        <v>0</v>
      </c>
      <c r="BF187" s="198">
        <f>IF(N187="snížená",J187,0)</f>
        <v>0</v>
      </c>
      <c r="BG187" s="198">
        <f>IF(N187="zákl. přenesená",J187,0)</f>
        <v>0</v>
      </c>
      <c r="BH187" s="198">
        <f>IF(N187="sníž. přenesená",J187,0)</f>
        <v>0</v>
      </c>
      <c r="BI187" s="198">
        <f>IF(N187="nulová",J187,0)</f>
        <v>0</v>
      </c>
      <c r="BJ187" s="17" t="s">
        <v>85</v>
      </c>
      <c r="BK187" s="198">
        <f>ROUND(I187*H187,2)</f>
        <v>0</v>
      </c>
      <c r="BL187" s="17" t="s">
        <v>243</v>
      </c>
      <c r="BM187" s="197" t="s">
        <v>2390</v>
      </c>
    </row>
    <row r="188" spans="1:65" s="2" customFormat="1" ht="21.75" customHeight="1">
      <c r="A188" s="34"/>
      <c r="B188" s="35"/>
      <c r="C188" s="185" t="s">
        <v>310</v>
      </c>
      <c r="D188" s="185" t="s">
        <v>150</v>
      </c>
      <c r="E188" s="186" t="s">
        <v>2391</v>
      </c>
      <c r="F188" s="187" t="s">
        <v>2392</v>
      </c>
      <c r="G188" s="188" t="s">
        <v>225</v>
      </c>
      <c r="H188" s="189">
        <v>250</v>
      </c>
      <c r="I188" s="190"/>
      <c r="J188" s="191">
        <f>ROUND(I188*H188,2)</f>
        <v>0</v>
      </c>
      <c r="K188" s="192"/>
      <c r="L188" s="39"/>
      <c r="M188" s="255" t="s">
        <v>1</v>
      </c>
      <c r="N188" s="256" t="s">
        <v>42</v>
      </c>
      <c r="O188" s="242"/>
      <c r="P188" s="257">
        <f>O188*H188</f>
        <v>0</v>
      </c>
      <c r="Q188" s="257">
        <v>2.9E-4</v>
      </c>
      <c r="R188" s="257">
        <f>Q188*H188</f>
        <v>7.2499999999999995E-2</v>
      </c>
      <c r="S188" s="257">
        <v>0</v>
      </c>
      <c r="T188" s="258">
        <f>S188*H188</f>
        <v>0</v>
      </c>
      <c r="U188" s="34"/>
      <c r="V188" s="34"/>
      <c r="W188" s="34"/>
      <c r="X188" s="34"/>
      <c r="Y188" s="34"/>
      <c r="Z188" s="34"/>
      <c r="AA188" s="34"/>
      <c r="AB188" s="34"/>
      <c r="AC188" s="34"/>
      <c r="AD188" s="34"/>
      <c r="AE188" s="34"/>
      <c r="AR188" s="197" t="s">
        <v>243</v>
      </c>
      <c r="AT188" s="197" t="s">
        <v>150</v>
      </c>
      <c r="AU188" s="197" t="s">
        <v>87</v>
      </c>
      <c r="AY188" s="17" t="s">
        <v>149</v>
      </c>
      <c r="BE188" s="198">
        <f>IF(N188="základní",J188,0)</f>
        <v>0</v>
      </c>
      <c r="BF188" s="198">
        <f>IF(N188="snížená",J188,0)</f>
        <v>0</v>
      </c>
      <c r="BG188" s="198">
        <f>IF(N188="zákl. přenesená",J188,0)</f>
        <v>0</v>
      </c>
      <c r="BH188" s="198">
        <f>IF(N188="sníž. přenesená",J188,0)</f>
        <v>0</v>
      </c>
      <c r="BI188" s="198">
        <f>IF(N188="nulová",J188,0)</f>
        <v>0</v>
      </c>
      <c r="BJ188" s="17" t="s">
        <v>85</v>
      </c>
      <c r="BK188" s="198">
        <f>ROUND(I188*H188,2)</f>
        <v>0</v>
      </c>
      <c r="BL188" s="17" t="s">
        <v>243</v>
      </c>
      <c r="BM188" s="197" t="s">
        <v>2393</v>
      </c>
    </row>
    <row r="189" spans="1:65" s="2" customFormat="1" ht="6.95" customHeight="1">
      <c r="A189" s="34"/>
      <c r="B189" s="54"/>
      <c r="C189" s="55"/>
      <c r="D189" s="55"/>
      <c r="E189" s="55"/>
      <c r="F189" s="55"/>
      <c r="G189" s="55"/>
      <c r="H189" s="55"/>
      <c r="I189" s="55"/>
      <c r="J189" s="55"/>
      <c r="K189" s="55"/>
      <c r="L189" s="39"/>
      <c r="M189" s="34"/>
      <c r="O189" s="34"/>
      <c r="P189" s="34"/>
      <c r="Q189" s="34"/>
      <c r="R189" s="34"/>
      <c r="S189" s="34"/>
      <c r="T189" s="34"/>
      <c r="U189" s="34"/>
      <c r="V189" s="34"/>
      <c r="W189" s="34"/>
      <c r="X189" s="34"/>
      <c r="Y189" s="34"/>
      <c r="Z189" s="34"/>
      <c r="AA189" s="34"/>
      <c r="AB189" s="34"/>
      <c r="AC189" s="34"/>
      <c r="AD189" s="34"/>
      <c r="AE189" s="34"/>
    </row>
  </sheetData>
  <sheetProtection algorithmName="SHA-512" hashValue="1H8nfVqoSGGth6d1hnfumlHwJy+oxCeV1ygB5sTbo19hf4MP152CLD2OGfCwzPChG2a20COmmP6Y3jo8MJoaRg==" saltValue="JrKHBYp55mUVNSCxGXNOSg==" spinCount="100000" sheet="1" objects="1" scenarios="1" formatColumns="0" formatRows="0" autoFilter="0"/>
  <autoFilter ref="C123:K188"/>
  <mergeCells count="9">
    <mergeCell ref="E87:H87"/>
    <mergeCell ref="E114:H114"/>
    <mergeCell ref="E116:H116"/>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95"/>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1"/>
      <c r="M2" s="301"/>
      <c r="N2" s="301"/>
      <c r="O2" s="301"/>
      <c r="P2" s="301"/>
      <c r="Q2" s="301"/>
      <c r="R2" s="301"/>
      <c r="S2" s="301"/>
      <c r="T2" s="301"/>
      <c r="U2" s="301"/>
      <c r="V2" s="301"/>
      <c r="AT2" s="17" t="s">
        <v>105</v>
      </c>
    </row>
    <row r="3" spans="1:46" s="1" customFormat="1" ht="6.95" customHeight="1">
      <c r="B3" s="108"/>
      <c r="C3" s="109"/>
      <c r="D3" s="109"/>
      <c r="E3" s="109"/>
      <c r="F3" s="109"/>
      <c r="G3" s="109"/>
      <c r="H3" s="109"/>
      <c r="I3" s="109"/>
      <c r="J3" s="109"/>
      <c r="K3" s="109"/>
      <c r="L3" s="20"/>
      <c r="AT3" s="17" t="s">
        <v>87</v>
      </c>
    </row>
    <row r="4" spans="1:46" s="1" customFormat="1" ht="24.95" customHeight="1">
      <c r="B4" s="20"/>
      <c r="D4" s="110" t="s">
        <v>110</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02" t="str">
        <f>'Rekapitulace zakázky'!K6</f>
        <v>Řevničov ON - oprava</v>
      </c>
      <c r="F7" s="303"/>
      <c r="G7" s="303"/>
      <c r="H7" s="303"/>
      <c r="L7" s="20"/>
    </row>
    <row r="8" spans="1:46" s="2" customFormat="1" ht="12" customHeight="1">
      <c r="A8" s="34"/>
      <c r="B8" s="39"/>
      <c r="C8" s="34"/>
      <c r="D8" s="112" t="s">
        <v>111</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304" t="s">
        <v>2394</v>
      </c>
      <c r="F9" s="305"/>
      <c r="G9" s="305"/>
      <c r="H9" s="305"/>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33</v>
      </c>
      <c r="G12" s="34"/>
      <c r="H12" s="34"/>
      <c r="I12" s="112" t="s">
        <v>22</v>
      </c>
      <c r="J12" s="114" t="str">
        <f>'Rekapitulace zakázky'!AN8</f>
        <v>7. 3. 2021</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tr">
        <f>IF('Rekapitulace zakázky'!AN10="","",'Rekapitulace zakázky'!AN10)</f>
        <v>70994234</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tr">
        <f>IF('Rekapitulace zakázky'!E11="","",'Rekapitulace zakázky'!E11)</f>
        <v>Správa železnic, státní organizace</v>
      </c>
      <c r="F15" s="34"/>
      <c r="G15" s="34"/>
      <c r="H15" s="34"/>
      <c r="I15" s="112" t="s">
        <v>28</v>
      </c>
      <c r="J15" s="113" t="str">
        <f>IF('Rekapitulace zakázky'!AN11="","",'Rekapitulace zakázky'!AN11)</f>
        <v>CZ70994234</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30</v>
      </c>
      <c r="E17" s="34"/>
      <c r="F17" s="34"/>
      <c r="G17" s="34"/>
      <c r="H17" s="34"/>
      <c r="I17" s="112" t="s">
        <v>25</v>
      </c>
      <c r="J17" s="30" t="str">
        <f>'Rekapitulace zakázky'!AN13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06" t="str">
        <f>'Rekapitulace zakázky'!E14</f>
        <v>Vyplň údaj</v>
      </c>
      <c r="F18" s="307"/>
      <c r="G18" s="307"/>
      <c r="H18" s="307"/>
      <c r="I18" s="112" t="s">
        <v>28</v>
      </c>
      <c r="J18" s="30" t="str">
        <f>'Rekapitulace zakázky'!AN14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32</v>
      </c>
      <c r="E20" s="34"/>
      <c r="F20" s="34"/>
      <c r="G20" s="34"/>
      <c r="H20" s="34"/>
      <c r="I20" s="112" t="s">
        <v>25</v>
      </c>
      <c r="J20" s="113" t="str">
        <f>IF('Rekapitulace zakázky'!AN16="","",'Rekapitulace zakázky'!AN16)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zakázky'!E17="","",'Rekapitulace zakázky'!E17)</f>
        <v xml:space="preserve"> </v>
      </c>
      <c r="F21" s="34"/>
      <c r="G21" s="34"/>
      <c r="H21" s="34"/>
      <c r="I21" s="112" t="s">
        <v>28</v>
      </c>
      <c r="J21" s="113" t="str">
        <f>IF('Rekapitulace zakázky'!AN17="","",'Rekapitulace zakázky'!AN17)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35</v>
      </c>
      <c r="E23" s="34"/>
      <c r="F23" s="34"/>
      <c r="G23" s="34"/>
      <c r="H23" s="34"/>
      <c r="I23" s="112" t="s">
        <v>25</v>
      </c>
      <c r="J23" s="113" t="str">
        <f>IF('Rekapitulace zakázky'!AN19="","",'Rekapitulace zakázky'!AN19)</f>
        <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tr">
        <f>IF('Rekapitulace zakázky'!E20="","",'Rekapitulace zakázky'!E20)</f>
        <v/>
      </c>
      <c r="F24" s="34"/>
      <c r="G24" s="34"/>
      <c r="H24" s="34"/>
      <c r="I24" s="112" t="s">
        <v>28</v>
      </c>
      <c r="J24" s="113" t="str">
        <f>IF('Rekapitulace zakázky'!AN20="","",'Rekapitulace zakázky'!AN20)</f>
        <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36</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8" t="s">
        <v>1</v>
      </c>
      <c r="F27" s="308"/>
      <c r="G27" s="308"/>
      <c r="H27" s="308"/>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37</v>
      </c>
      <c r="E30" s="34"/>
      <c r="F30" s="34"/>
      <c r="G30" s="34"/>
      <c r="H30" s="34"/>
      <c r="I30" s="34"/>
      <c r="J30" s="120">
        <f>ROUND(J157,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39</v>
      </c>
      <c r="G32" s="34"/>
      <c r="H32" s="34"/>
      <c r="I32" s="121" t="s">
        <v>38</v>
      </c>
      <c r="J32" s="121" t="s">
        <v>40</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41</v>
      </c>
      <c r="E33" s="112" t="s">
        <v>42</v>
      </c>
      <c r="F33" s="123">
        <f>ROUND((SUM(BE157:BE294)),  2)</f>
        <v>0</v>
      </c>
      <c r="G33" s="34"/>
      <c r="H33" s="34"/>
      <c r="I33" s="124">
        <v>0.21</v>
      </c>
      <c r="J33" s="123">
        <f>ROUND(((SUM(BE157:BE294))*I33),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43</v>
      </c>
      <c r="F34" s="123">
        <f>ROUND((SUM(BF157:BF294)),  2)</f>
        <v>0</v>
      </c>
      <c r="G34" s="34"/>
      <c r="H34" s="34"/>
      <c r="I34" s="124">
        <v>0.15</v>
      </c>
      <c r="J34" s="123">
        <f>ROUND(((SUM(BF157:BF294))*I34),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44</v>
      </c>
      <c r="F35" s="123">
        <f>ROUND((SUM(BG157:BG294)),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45</v>
      </c>
      <c r="F36" s="123">
        <f>ROUND((SUM(BH157:BH294)),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46</v>
      </c>
      <c r="F37" s="123">
        <f>ROUND((SUM(BI157:BI294)),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47</v>
      </c>
      <c r="E39" s="127"/>
      <c r="F39" s="127"/>
      <c r="G39" s="128" t="s">
        <v>48</v>
      </c>
      <c r="H39" s="129" t="s">
        <v>49</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50</v>
      </c>
      <c r="E50" s="133"/>
      <c r="F50" s="133"/>
      <c r="G50" s="132" t="s">
        <v>51</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34" t="s">
        <v>52</v>
      </c>
      <c r="E61" s="135"/>
      <c r="F61" s="136" t="s">
        <v>53</v>
      </c>
      <c r="G61" s="134" t="s">
        <v>52</v>
      </c>
      <c r="H61" s="135"/>
      <c r="I61" s="135"/>
      <c r="J61" s="137" t="s">
        <v>53</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2" t="s">
        <v>54</v>
      </c>
      <c r="E65" s="138"/>
      <c r="F65" s="138"/>
      <c r="G65" s="132" t="s">
        <v>55</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34" t="s">
        <v>52</v>
      </c>
      <c r="E76" s="135"/>
      <c r="F76" s="136" t="s">
        <v>53</v>
      </c>
      <c r="G76" s="134" t="s">
        <v>52</v>
      </c>
      <c r="H76" s="135"/>
      <c r="I76" s="135"/>
      <c r="J76" s="137" t="s">
        <v>53</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113</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9" t="str">
        <f>E7</f>
        <v>Řevničov ON - oprava</v>
      </c>
      <c r="F85" s="310"/>
      <c r="G85" s="310"/>
      <c r="H85" s="310"/>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111</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61" t="str">
        <f>E9</f>
        <v>007 - Elektroinstalace a hromosvod (SEE)</v>
      </c>
      <c r="F87" s="311"/>
      <c r="G87" s="311"/>
      <c r="H87" s="311"/>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7. 3. 2021</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Správa železnic, státní organizace</v>
      </c>
      <c r="G91" s="36"/>
      <c r="H91" s="36"/>
      <c r="I91" s="29" t="s">
        <v>32</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30</v>
      </c>
      <c r="D92" s="36"/>
      <c r="E92" s="36"/>
      <c r="F92" s="27" t="str">
        <f>IF(E18="","",E18)</f>
        <v>Vyplň údaj</v>
      </c>
      <c r="G92" s="36"/>
      <c r="H92" s="36"/>
      <c r="I92" s="29" t="s">
        <v>35</v>
      </c>
      <c r="J92" s="32" t="str">
        <f>E24</f>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114</v>
      </c>
      <c r="D94" s="144"/>
      <c r="E94" s="144"/>
      <c r="F94" s="144"/>
      <c r="G94" s="144"/>
      <c r="H94" s="144"/>
      <c r="I94" s="144"/>
      <c r="J94" s="145" t="s">
        <v>115</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116</v>
      </c>
      <c r="D96" s="36"/>
      <c r="E96" s="36"/>
      <c r="F96" s="36"/>
      <c r="G96" s="36"/>
      <c r="H96" s="36"/>
      <c r="I96" s="36"/>
      <c r="J96" s="84">
        <f>J157</f>
        <v>0</v>
      </c>
      <c r="K96" s="36"/>
      <c r="L96" s="51"/>
      <c r="S96" s="34"/>
      <c r="T96" s="34"/>
      <c r="U96" s="34"/>
      <c r="V96" s="34"/>
      <c r="W96" s="34"/>
      <c r="X96" s="34"/>
      <c r="Y96" s="34"/>
      <c r="Z96" s="34"/>
      <c r="AA96" s="34"/>
      <c r="AB96" s="34"/>
      <c r="AC96" s="34"/>
      <c r="AD96" s="34"/>
      <c r="AE96" s="34"/>
      <c r="AU96" s="17" t="s">
        <v>117</v>
      </c>
    </row>
    <row r="97" spans="2:12" s="9" customFormat="1" ht="24.95" customHeight="1">
      <c r="B97" s="147"/>
      <c r="C97" s="148"/>
      <c r="D97" s="149" t="s">
        <v>2395</v>
      </c>
      <c r="E97" s="150"/>
      <c r="F97" s="150"/>
      <c r="G97" s="150"/>
      <c r="H97" s="150"/>
      <c r="I97" s="150"/>
      <c r="J97" s="151">
        <f>J158</f>
        <v>0</v>
      </c>
      <c r="K97" s="148"/>
      <c r="L97" s="152"/>
    </row>
    <row r="98" spans="2:12" s="10" customFormat="1" ht="19.899999999999999" customHeight="1">
      <c r="B98" s="153"/>
      <c r="C98" s="154"/>
      <c r="D98" s="155" t="s">
        <v>2396</v>
      </c>
      <c r="E98" s="156"/>
      <c r="F98" s="156"/>
      <c r="G98" s="156"/>
      <c r="H98" s="156"/>
      <c r="I98" s="156"/>
      <c r="J98" s="157">
        <f>J159</f>
        <v>0</v>
      </c>
      <c r="K98" s="154"/>
      <c r="L98" s="158"/>
    </row>
    <row r="99" spans="2:12" s="10" customFormat="1" ht="19.899999999999999" customHeight="1">
      <c r="B99" s="153"/>
      <c r="C99" s="154"/>
      <c r="D99" s="155" t="s">
        <v>2397</v>
      </c>
      <c r="E99" s="156"/>
      <c r="F99" s="156"/>
      <c r="G99" s="156"/>
      <c r="H99" s="156"/>
      <c r="I99" s="156"/>
      <c r="J99" s="157">
        <f>J161</f>
        <v>0</v>
      </c>
      <c r="K99" s="154"/>
      <c r="L99" s="158"/>
    </row>
    <row r="100" spans="2:12" s="10" customFormat="1" ht="19.899999999999999" customHeight="1">
      <c r="B100" s="153"/>
      <c r="C100" s="154"/>
      <c r="D100" s="155" t="s">
        <v>2398</v>
      </c>
      <c r="E100" s="156"/>
      <c r="F100" s="156"/>
      <c r="G100" s="156"/>
      <c r="H100" s="156"/>
      <c r="I100" s="156"/>
      <c r="J100" s="157">
        <f>J163</f>
        <v>0</v>
      </c>
      <c r="K100" s="154"/>
      <c r="L100" s="158"/>
    </row>
    <row r="101" spans="2:12" s="10" customFormat="1" ht="19.899999999999999" customHeight="1">
      <c r="B101" s="153"/>
      <c r="C101" s="154"/>
      <c r="D101" s="155" t="s">
        <v>2399</v>
      </c>
      <c r="E101" s="156"/>
      <c r="F101" s="156"/>
      <c r="G101" s="156"/>
      <c r="H101" s="156"/>
      <c r="I101" s="156"/>
      <c r="J101" s="157">
        <f>J165</f>
        <v>0</v>
      </c>
      <c r="K101" s="154"/>
      <c r="L101" s="158"/>
    </row>
    <row r="102" spans="2:12" s="10" customFormat="1" ht="19.899999999999999" customHeight="1">
      <c r="B102" s="153"/>
      <c r="C102" s="154"/>
      <c r="D102" s="155" t="s">
        <v>2400</v>
      </c>
      <c r="E102" s="156"/>
      <c r="F102" s="156"/>
      <c r="G102" s="156"/>
      <c r="H102" s="156"/>
      <c r="I102" s="156"/>
      <c r="J102" s="157">
        <f>J167</f>
        <v>0</v>
      </c>
      <c r="K102" s="154"/>
      <c r="L102" s="158"/>
    </row>
    <row r="103" spans="2:12" s="10" customFormat="1" ht="19.899999999999999" customHeight="1">
      <c r="B103" s="153"/>
      <c r="C103" s="154"/>
      <c r="D103" s="155" t="s">
        <v>2401</v>
      </c>
      <c r="E103" s="156"/>
      <c r="F103" s="156"/>
      <c r="G103" s="156"/>
      <c r="H103" s="156"/>
      <c r="I103" s="156"/>
      <c r="J103" s="157">
        <f>J169</f>
        <v>0</v>
      </c>
      <c r="K103" s="154"/>
      <c r="L103" s="158"/>
    </row>
    <row r="104" spans="2:12" s="10" customFormat="1" ht="19.899999999999999" customHeight="1">
      <c r="B104" s="153"/>
      <c r="C104" s="154"/>
      <c r="D104" s="155" t="s">
        <v>2402</v>
      </c>
      <c r="E104" s="156"/>
      <c r="F104" s="156"/>
      <c r="G104" s="156"/>
      <c r="H104" s="156"/>
      <c r="I104" s="156"/>
      <c r="J104" s="157">
        <f>J171</f>
        <v>0</v>
      </c>
      <c r="K104" s="154"/>
      <c r="L104" s="158"/>
    </row>
    <row r="105" spans="2:12" s="10" customFormat="1" ht="19.899999999999999" customHeight="1">
      <c r="B105" s="153"/>
      <c r="C105" s="154"/>
      <c r="D105" s="155" t="s">
        <v>2403</v>
      </c>
      <c r="E105" s="156"/>
      <c r="F105" s="156"/>
      <c r="G105" s="156"/>
      <c r="H105" s="156"/>
      <c r="I105" s="156"/>
      <c r="J105" s="157">
        <f>J178</f>
        <v>0</v>
      </c>
      <c r="K105" s="154"/>
      <c r="L105" s="158"/>
    </row>
    <row r="106" spans="2:12" s="10" customFormat="1" ht="19.899999999999999" customHeight="1">
      <c r="B106" s="153"/>
      <c r="C106" s="154"/>
      <c r="D106" s="155" t="s">
        <v>2404</v>
      </c>
      <c r="E106" s="156"/>
      <c r="F106" s="156"/>
      <c r="G106" s="156"/>
      <c r="H106" s="156"/>
      <c r="I106" s="156"/>
      <c r="J106" s="157">
        <f>J185</f>
        <v>0</v>
      </c>
      <c r="K106" s="154"/>
      <c r="L106" s="158"/>
    </row>
    <row r="107" spans="2:12" s="10" customFormat="1" ht="19.899999999999999" customHeight="1">
      <c r="B107" s="153"/>
      <c r="C107" s="154"/>
      <c r="D107" s="155" t="s">
        <v>2405</v>
      </c>
      <c r="E107" s="156"/>
      <c r="F107" s="156"/>
      <c r="G107" s="156"/>
      <c r="H107" s="156"/>
      <c r="I107" s="156"/>
      <c r="J107" s="157">
        <f>J187</f>
        <v>0</v>
      </c>
      <c r="K107" s="154"/>
      <c r="L107" s="158"/>
    </row>
    <row r="108" spans="2:12" s="10" customFormat="1" ht="19.899999999999999" customHeight="1">
      <c r="B108" s="153"/>
      <c r="C108" s="154"/>
      <c r="D108" s="155" t="s">
        <v>2406</v>
      </c>
      <c r="E108" s="156"/>
      <c r="F108" s="156"/>
      <c r="G108" s="156"/>
      <c r="H108" s="156"/>
      <c r="I108" s="156"/>
      <c r="J108" s="157">
        <f>J199</f>
        <v>0</v>
      </c>
      <c r="K108" s="154"/>
      <c r="L108" s="158"/>
    </row>
    <row r="109" spans="2:12" s="10" customFormat="1" ht="19.899999999999999" customHeight="1">
      <c r="B109" s="153"/>
      <c r="C109" s="154"/>
      <c r="D109" s="155" t="s">
        <v>2407</v>
      </c>
      <c r="E109" s="156"/>
      <c r="F109" s="156"/>
      <c r="G109" s="156"/>
      <c r="H109" s="156"/>
      <c r="I109" s="156"/>
      <c r="J109" s="157">
        <f>J201</f>
        <v>0</v>
      </c>
      <c r="K109" s="154"/>
      <c r="L109" s="158"/>
    </row>
    <row r="110" spans="2:12" s="10" customFormat="1" ht="19.899999999999999" customHeight="1">
      <c r="B110" s="153"/>
      <c r="C110" s="154"/>
      <c r="D110" s="155" t="s">
        <v>2408</v>
      </c>
      <c r="E110" s="156"/>
      <c r="F110" s="156"/>
      <c r="G110" s="156"/>
      <c r="H110" s="156"/>
      <c r="I110" s="156"/>
      <c r="J110" s="157">
        <f>J204</f>
        <v>0</v>
      </c>
      <c r="K110" s="154"/>
      <c r="L110" s="158"/>
    </row>
    <row r="111" spans="2:12" s="10" customFormat="1" ht="19.899999999999999" customHeight="1">
      <c r="B111" s="153"/>
      <c r="C111" s="154"/>
      <c r="D111" s="155" t="s">
        <v>2409</v>
      </c>
      <c r="E111" s="156"/>
      <c r="F111" s="156"/>
      <c r="G111" s="156"/>
      <c r="H111" s="156"/>
      <c r="I111" s="156"/>
      <c r="J111" s="157">
        <f>J208</f>
        <v>0</v>
      </c>
      <c r="K111" s="154"/>
      <c r="L111" s="158"/>
    </row>
    <row r="112" spans="2:12" s="10" customFormat="1" ht="19.899999999999999" customHeight="1">
      <c r="B112" s="153"/>
      <c r="C112" s="154"/>
      <c r="D112" s="155" t="s">
        <v>2410</v>
      </c>
      <c r="E112" s="156"/>
      <c r="F112" s="156"/>
      <c r="G112" s="156"/>
      <c r="H112" s="156"/>
      <c r="I112" s="156"/>
      <c r="J112" s="157">
        <f>J210</f>
        <v>0</v>
      </c>
      <c r="K112" s="154"/>
      <c r="L112" s="158"/>
    </row>
    <row r="113" spans="2:12" s="10" customFormat="1" ht="19.899999999999999" customHeight="1">
      <c r="B113" s="153"/>
      <c r="C113" s="154"/>
      <c r="D113" s="155" t="s">
        <v>2411</v>
      </c>
      <c r="E113" s="156"/>
      <c r="F113" s="156"/>
      <c r="G113" s="156"/>
      <c r="H113" s="156"/>
      <c r="I113" s="156"/>
      <c r="J113" s="157">
        <f>J213</f>
        <v>0</v>
      </c>
      <c r="K113" s="154"/>
      <c r="L113" s="158"/>
    </row>
    <row r="114" spans="2:12" s="10" customFormat="1" ht="19.899999999999999" customHeight="1">
      <c r="B114" s="153"/>
      <c r="C114" s="154"/>
      <c r="D114" s="155" t="s">
        <v>2412</v>
      </c>
      <c r="E114" s="156"/>
      <c r="F114" s="156"/>
      <c r="G114" s="156"/>
      <c r="H114" s="156"/>
      <c r="I114" s="156"/>
      <c r="J114" s="157">
        <f>J215</f>
        <v>0</v>
      </c>
      <c r="K114" s="154"/>
      <c r="L114" s="158"/>
    </row>
    <row r="115" spans="2:12" s="10" customFormat="1" ht="19.899999999999999" customHeight="1">
      <c r="B115" s="153"/>
      <c r="C115" s="154"/>
      <c r="D115" s="155" t="s">
        <v>2413</v>
      </c>
      <c r="E115" s="156"/>
      <c r="F115" s="156"/>
      <c r="G115" s="156"/>
      <c r="H115" s="156"/>
      <c r="I115" s="156"/>
      <c r="J115" s="157">
        <f>J218</f>
        <v>0</v>
      </c>
      <c r="K115" s="154"/>
      <c r="L115" s="158"/>
    </row>
    <row r="116" spans="2:12" s="10" customFormat="1" ht="19.899999999999999" customHeight="1">
      <c r="B116" s="153"/>
      <c r="C116" s="154"/>
      <c r="D116" s="155" t="s">
        <v>2414</v>
      </c>
      <c r="E116" s="156"/>
      <c r="F116" s="156"/>
      <c r="G116" s="156"/>
      <c r="H116" s="156"/>
      <c r="I116" s="156"/>
      <c r="J116" s="157">
        <f>J220</f>
        <v>0</v>
      </c>
      <c r="K116" s="154"/>
      <c r="L116" s="158"/>
    </row>
    <row r="117" spans="2:12" s="10" customFormat="1" ht="19.899999999999999" customHeight="1">
      <c r="B117" s="153"/>
      <c r="C117" s="154"/>
      <c r="D117" s="155" t="s">
        <v>2415</v>
      </c>
      <c r="E117" s="156"/>
      <c r="F117" s="156"/>
      <c r="G117" s="156"/>
      <c r="H117" s="156"/>
      <c r="I117" s="156"/>
      <c r="J117" s="157">
        <f>J223</f>
        <v>0</v>
      </c>
      <c r="K117" s="154"/>
      <c r="L117" s="158"/>
    </row>
    <row r="118" spans="2:12" s="10" customFormat="1" ht="19.899999999999999" customHeight="1">
      <c r="B118" s="153"/>
      <c r="C118" s="154"/>
      <c r="D118" s="155" t="s">
        <v>2416</v>
      </c>
      <c r="E118" s="156"/>
      <c r="F118" s="156"/>
      <c r="G118" s="156"/>
      <c r="H118" s="156"/>
      <c r="I118" s="156"/>
      <c r="J118" s="157">
        <f>J225</f>
        <v>0</v>
      </c>
      <c r="K118" s="154"/>
      <c r="L118" s="158"/>
    </row>
    <row r="119" spans="2:12" s="10" customFormat="1" ht="19.899999999999999" customHeight="1">
      <c r="B119" s="153"/>
      <c r="C119" s="154"/>
      <c r="D119" s="155" t="s">
        <v>2417</v>
      </c>
      <c r="E119" s="156"/>
      <c r="F119" s="156"/>
      <c r="G119" s="156"/>
      <c r="H119" s="156"/>
      <c r="I119" s="156"/>
      <c r="J119" s="157">
        <f>J228</f>
        <v>0</v>
      </c>
      <c r="K119" s="154"/>
      <c r="L119" s="158"/>
    </row>
    <row r="120" spans="2:12" s="10" customFormat="1" ht="19.899999999999999" customHeight="1">
      <c r="B120" s="153"/>
      <c r="C120" s="154"/>
      <c r="D120" s="155" t="s">
        <v>2418</v>
      </c>
      <c r="E120" s="156"/>
      <c r="F120" s="156"/>
      <c r="G120" s="156"/>
      <c r="H120" s="156"/>
      <c r="I120" s="156"/>
      <c r="J120" s="157">
        <f>J232</f>
        <v>0</v>
      </c>
      <c r="K120" s="154"/>
      <c r="L120" s="158"/>
    </row>
    <row r="121" spans="2:12" s="10" customFormat="1" ht="19.899999999999999" customHeight="1">
      <c r="B121" s="153"/>
      <c r="C121" s="154"/>
      <c r="D121" s="155" t="s">
        <v>2419</v>
      </c>
      <c r="E121" s="156"/>
      <c r="F121" s="156"/>
      <c r="G121" s="156"/>
      <c r="H121" s="156"/>
      <c r="I121" s="156"/>
      <c r="J121" s="157">
        <f>J234</f>
        <v>0</v>
      </c>
      <c r="K121" s="154"/>
      <c r="L121" s="158"/>
    </row>
    <row r="122" spans="2:12" s="10" customFormat="1" ht="19.899999999999999" customHeight="1">
      <c r="B122" s="153"/>
      <c r="C122" s="154"/>
      <c r="D122" s="155" t="s">
        <v>2420</v>
      </c>
      <c r="E122" s="156"/>
      <c r="F122" s="156"/>
      <c r="G122" s="156"/>
      <c r="H122" s="156"/>
      <c r="I122" s="156"/>
      <c r="J122" s="157">
        <f>J241</f>
        <v>0</v>
      </c>
      <c r="K122" s="154"/>
      <c r="L122" s="158"/>
    </row>
    <row r="123" spans="2:12" s="10" customFormat="1" ht="19.899999999999999" customHeight="1">
      <c r="B123" s="153"/>
      <c r="C123" s="154"/>
      <c r="D123" s="155" t="s">
        <v>2421</v>
      </c>
      <c r="E123" s="156"/>
      <c r="F123" s="156"/>
      <c r="G123" s="156"/>
      <c r="H123" s="156"/>
      <c r="I123" s="156"/>
      <c r="J123" s="157">
        <f>J249</f>
        <v>0</v>
      </c>
      <c r="K123" s="154"/>
      <c r="L123" s="158"/>
    </row>
    <row r="124" spans="2:12" s="10" customFormat="1" ht="19.899999999999999" customHeight="1">
      <c r="B124" s="153"/>
      <c r="C124" s="154"/>
      <c r="D124" s="155" t="s">
        <v>2422</v>
      </c>
      <c r="E124" s="156"/>
      <c r="F124" s="156"/>
      <c r="G124" s="156"/>
      <c r="H124" s="156"/>
      <c r="I124" s="156"/>
      <c r="J124" s="157">
        <f>J251</f>
        <v>0</v>
      </c>
      <c r="K124" s="154"/>
      <c r="L124" s="158"/>
    </row>
    <row r="125" spans="2:12" s="10" customFormat="1" ht="19.899999999999999" customHeight="1">
      <c r="B125" s="153"/>
      <c r="C125" s="154"/>
      <c r="D125" s="155" t="s">
        <v>2423</v>
      </c>
      <c r="E125" s="156"/>
      <c r="F125" s="156"/>
      <c r="G125" s="156"/>
      <c r="H125" s="156"/>
      <c r="I125" s="156"/>
      <c r="J125" s="157">
        <f>J254</f>
        <v>0</v>
      </c>
      <c r="K125" s="154"/>
      <c r="L125" s="158"/>
    </row>
    <row r="126" spans="2:12" s="10" customFormat="1" ht="19.899999999999999" customHeight="1">
      <c r="B126" s="153"/>
      <c r="C126" s="154"/>
      <c r="D126" s="155" t="s">
        <v>2424</v>
      </c>
      <c r="E126" s="156"/>
      <c r="F126" s="156"/>
      <c r="G126" s="156"/>
      <c r="H126" s="156"/>
      <c r="I126" s="156"/>
      <c r="J126" s="157">
        <f>J257</f>
        <v>0</v>
      </c>
      <c r="K126" s="154"/>
      <c r="L126" s="158"/>
    </row>
    <row r="127" spans="2:12" s="9" customFormat="1" ht="24.95" customHeight="1">
      <c r="B127" s="147"/>
      <c r="C127" s="148"/>
      <c r="D127" s="149" t="s">
        <v>2425</v>
      </c>
      <c r="E127" s="150"/>
      <c r="F127" s="150"/>
      <c r="G127" s="150"/>
      <c r="H127" s="150"/>
      <c r="I127" s="150"/>
      <c r="J127" s="151">
        <f>J259</f>
        <v>0</v>
      </c>
      <c r="K127" s="148"/>
      <c r="L127" s="152"/>
    </row>
    <row r="128" spans="2:12" s="10" customFormat="1" ht="19.899999999999999" customHeight="1">
      <c r="B128" s="153"/>
      <c r="C128" s="154"/>
      <c r="D128" s="155" t="s">
        <v>2426</v>
      </c>
      <c r="E128" s="156"/>
      <c r="F128" s="156"/>
      <c r="G128" s="156"/>
      <c r="H128" s="156"/>
      <c r="I128" s="156"/>
      <c r="J128" s="157">
        <f>J260</f>
        <v>0</v>
      </c>
      <c r="K128" s="154"/>
      <c r="L128" s="158"/>
    </row>
    <row r="129" spans="1:31" s="10" customFormat="1" ht="19.899999999999999" customHeight="1">
      <c r="B129" s="153"/>
      <c r="C129" s="154"/>
      <c r="D129" s="155" t="s">
        <v>2427</v>
      </c>
      <c r="E129" s="156"/>
      <c r="F129" s="156"/>
      <c r="G129" s="156"/>
      <c r="H129" s="156"/>
      <c r="I129" s="156"/>
      <c r="J129" s="157">
        <f>J263</f>
        <v>0</v>
      </c>
      <c r="K129" s="154"/>
      <c r="L129" s="158"/>
    </row>
    <row r="130" spans="1:31" s="10" customFormat="1" ht="19.899999999999999" customHeight="1">
      <c r="B130" s="153"/>
      <c r="C130" s="154"/>
      <c r="D130" s="155" t="s">
        <v>2428</v>
      </c>
      <c r="E130" s="156"/>
      <c r="F130" s="156"/>
      <c r="G130" s="156"/>
      <c r="H130" s="156"/>
      <c r="I130" s="156"/>
      <c r="J130" s="157">
        <f>J266</f>
        <v>0</v>
      </c>
      <c r="K130" s="154"/>
      <c r="L130" s="158"/>
    </row>
    <row r="131" spans="1:31" s="10" customFormat="1" ht="19.899999999999999" customHeight="1">
      <c r="B131" s="153"/>
      <c r="C131" s="154"/>
      <c r="D131" s="155" t="s">
        <v>2429</v>
      </c>
      <c r="E131" s="156"/>
      <c r="F131" s="156"/>
      <c r="G131" s="156"/>
      <c r="H131" s="156"/>
      <c r="I131" s="156"/>
      <c r="J131" s="157">
        <f>J269</f>
        <v>0</v>
      </c>
      <c r="K131" s="154"/>
      <c r="L131" s="158"/>
    </row>
    <row r="132" spans="1:31" s="10" customFormat="1" ht="19.899999999999999" customHeight="1">
      <c r="B132" s="153"/>
      <c r="C132" s="154"/>
      <c r="D132" s="155" t="s">
        <v>2430</v>
      </c>
      <c r="E132" s="156"/>
      <c r="F132" s="156"/>
      <c r="G132" s="156"/>
      <c r="H132" s="156"/>
      <c r="I132" s="156"/>
      <c r="J132" s="157">
        <f>J276</f>
        <v>0</v>
      </c>
      <c r="K132" s="154"/>
      <c r="L132" s="158"/>
    </row>
    <row r="133" spans="1:31" s="10" customFormat="1" ht="19.899999999999999" customHeight="1">
      <c r="B133" s="153"/>
      <c r="C133" s="154"/>
      <c r="D133" s="155" t="s">
        <v>2431</v>
      </c>
      <c r="E133" s="156"/>
      <c r="F133" s="156"/>
      <c r="G133" s="156"/>
      <c r="H133" s="156"/>
      <c r="I133" s="156"/>
      <c r="J133" s="157">
        <f>J279</f>
        <v>0</v>
      </c>
      <c r="K133" s="154"/>
      <c r="L133" s="158"/>
    </row>
    <row r="134" spans="1:31" s="10" customFormat="1" ht="19.899999999999999" customHeight="1">
      <c r="B134" s="153"/>
      <c r="C134" s="154"/>
      <c r="D134" s="155" t="s">
        <v>2432</v>
      </c>
      <c r="E134" s="156"/>
      <c r="F134" s="156"/>
      <c r="G134" s="156"/>
      <c r="H134" s="156"/>
      <c r="I134" s="156"/>
      <c r="J134" s="157">
        <f>J285</f>
        <v>0</v>
      </c>
      <c r="K134" s="154"/>
      <c r="L134" s="158"/>
    </row>
    <row r="135" spans="1:31" s="10" customFormat="1" ht="19.899999999999999" customHeight="1">
      <c r="B135" s="153"/>
      <c r="C135" s="154"/>
      <c r="D135" s="155" t="s">
        <v>2433</v>
      </c>
      <c r="E135" s="156"/>
      <c r="F135" s="156"/>
      <c r="G135" s="156"/>
      <c r="H135" s="156"/>
      <c r="I135" s="156"/>
      <c r="J135" s="157">
        <f>J287</f>
        <v>0</v>
      </c>
      <c r="K135" s="154"/>
      <c r="L135" s="158"/>
    </row>
    <row r="136" spans="1:31" s="10" customFormat="1" ht="19.899999999999999" customHeight="1">
      <c r="B136" s="153"/>
      <c r="C136" s="154"/>
      <c r="D136" s="155" t="s">
        <v>2423</v>
      </c>
      <c r="E136" s="156"/>
      <c r="F136" s="156"/>
      <c r="G136" s="156"/>
      <c r="H136" s="156"/>
      <c r="I136" s="156"/>
      <c r="J136" s="157">
        <f>J289</f>
        <v>0</v>
      </c>
      <c r="K136" s="154"/>
      <c r="L136" s="158"/>
    </row>
    <row r="137" spans="1:31" s="10" customFormat="1" ht="19.899999999999999" customHeight="1">
      <c r="B137" s="153"/>
      <c r="C137" s="154"/>
      <c r="D137" s="155" t="s">
        <v>2424</v>
      </c>
      <c r="E137" s="156"/>
      <c r="F137" s="156"/>
      <c r="G137" s="156"/>
      <c r="H137" s="156"/>
      <c r="I137" s="156"/>
      <c r="J137" s="157">
        <f>J293</f>
        <v>0</v>
      </c>
      <c r="K137" s="154"/>
      <c r="L137" s="158"/>
    </row>
    <row r="138" spans="1:31" s="2" customFormat="1" ht="21.75" customHeight="1">
      <c r="A138" s="34"/>
      <c r="B138" s="35"/>
      <c r="C138" s="36"/>
      <c r="D138" s="36"/>
      <c r="E138" s="36"/>
      <c r="F138" s="36"/>
      <c r="G138" s="36"/>
      <c r="H138" s="36"/>
      <c r="I138" s="36"/>
      <c r="J138" s="36"/>
      <c r="K138" s="36"/>
      <c r="L138" s="51"/>
      <c r="S138" s="34"/>
      <c r="T138" s="34"/>
      <c r="U138" s="34"/>
      <c r="V138" s="34"/>
      <c r="W138" s="34"/>
      <c r="X138" s="34"/>
      <c r="Y138" s="34"/>
      <c r="Z138" s="34"/>
      <c r="AA138" s="34"/>
      <c r="AB138" s="34"/>
      <c r="AC138" s="34"/>
      <c r="AD138" s="34"/>
      <c r="AE138" s="34"/>
    </row>
    <row r="139" spans="1:31" s="2" customFormat="1" ht="6.95" customHeight="1">
      <c r="A139" s="34"/>
      <c r="B139" s="54"/>
      <c r="C139" s="55"/>
      <c r="D139" s="55"/>
      <c r="E139" s="55"/>
      <c r="F139" s="55"/>
      <c r="G139" s="55"/>
      <c r="H139" s="55"/>
      <c r="I139" s="55"/>
      <c r="J139" s="55"/>
      <c r="K139" s="55"/>
      <c r="L139" s="51"/>
      <c r="S139" s="34"/>
      <c r="T139" s="34"/>
      <c r="U139" s="34"/>
      <c r="V139" s="34"/>
      <c r="W139" s="34"/>
      <c r="X139" s="34"/>
      <c r="Y139" s="34"/>
      <c r="Z139" s="34"/>
      <c r="AA139" s="34"/>
      <c r="AB139" s="34"/>
      <c r="AC139" s="34"/>
      <c r="AD139" s="34"/>
      <c r="AE139" s="34"/>
    </row>
    <row r="143" spans="1:31" s="2" customFormat="1" ht="6.95" customHeight="1">
      <c r="A143" s="34"/>
      <c r="B143" s="56"/>
      <c r="C143" s="57"/>
      <c r="D143" s="57"/>
      <c r="E143" s="57"/>
      <c r="F143" s="57"/>
      <c r="G143" s="57"/>
      <c r="H143" s="57"/>
      <c r="I143" s="57"/>
      <c r="J143" s="57"/>
      <c r="K143" s="57"/>
      <c r="L143" s="51"/>
      <c r="S143" s="34"/>
      <c r="T143" s="34"/>
      <c r="U143" s="34"/>
      <c r="V143" s="34"/>
      <c r="W143" s="34"/>
      <c r="X143" s="34"/>
      <c r="Y143" s="34"/>
      <c r="Z143" s="34"/>
      <c r="AA143" s="34"/>
      <c r="AB143" s="34"/>
      <c r="AC143" s="34"/>
      <c r="AD143" s="34"/>
      <c r="AE143" s="34"/>
    </row>
    <row r="144" spans="1:31" s="2" customFormat="1" ht="24.95" customHeight="1">
      <c r="A144" s="34"/>
      <c r="B144" s="35"/>
      <c r="C144" s="23" t="s">
        <v>133</v>
      </c>
      <c r="D144" s="36"/>
      <c r="E144" s="36"/>
      <c r="F144" s="36"/>
      <c r="G144" s="36"/>
      <c r="H144" s="36"/>
      <c r="I144" s="36"/>
      <c r="J144" s="36"/>
      <c r="K144" s="36"/>
      <c r="L144" s="51"/>
      <c r="S144" s="34"/>
      <c r="T144" s="34"/>
      <c r="U144" s="34"/>
      <c r="V144" s="34"/>
      <c r="W144" s="34"/>
      <c r="X144" s="34"/>
      <c r="Y144" s="34"/>
      <c r="Z144" s="34"/>
      <c r="AA144" s="34"/>
      <c r="AB144" s="34"/>
      <c r="AC144" s="34"/>
      <c r="AD144" s="34"/>
      <c r="AE144" s="34"/>
    </row>
    <row r="145" spans="1:65" s="2" customFormat="1" ht="6.95" customHeight="1">
      <c r="A145" s="34"/>
      <c r="B145" s="35"/>
      <c r="C145" s="36"/>
      <c r="D145" s="36"/>
      <c r="E145" s="36"/>
      <c r="F145" s="36"/>
      <c r="G145" s="36"/>
      <c r="H145" s="36"/>
      <c r="I145" s="36"/>
      <c r="J145" s="36"/>
      <c r="K145" s="36"/>
      <c r="L145" s="51"/>
      <c r="S145" s="34"/>
      <c r="T145" s="34"/>
      <c r="U145" s="34"/>
      <c r="V145" s="34"/>
      <c r="W145" s="34"/>
      <c r="X145" s="34"/>
      <c r="Y145" s="34"/>
      <c r="Z145" s="34"/>
      <c r="AA145" s="34"/>
      <c r="AB145" s="34"/>
      <c r="AC145" s="34"/>
      <c r="AD145" s="34"/>
      <c r="AE145" s="34"/>
    </row>
    <row r="146" spans="1:65" s="2" customFormat="1" ht="12" customHeight="1">
      <c r="A146" s="34"/>
      <c r="B146" s="35"/>
      <c r="C146" s="29" t="s">
        <v>16</v>
      </c>
      <c r="D146" s="36"/>
      <c r="E146" s="36"/>
      <c r="F146" s="36"/>
      <c r="G146" s="36"/>
      <c r="H146" s="36"/>
      <c r="I146" s="36"/>
      <c r="J146" s="36"/>
      <c r="K146" s="36"/>
      <c r="L146" s="51"/>
      <c r="S146" s="34"/>
      <c r="T146" s="34"/>
      <c r="U146" s="34"/>
      <c r="V146" s="34"/>
      <c r="W146" s="34"/>
      <c r="X146" s="34"/>
      <c r="Y146" s="34"/>
      <c r="Z146" s="34"/>
      <c r="AA146" s="34"/>
      <c r="AB146" s="34"/>
      <c r="AC146" s="34"/>
      <c r="AD146" s="34"/>
      <c r="AE146" s="34"/>
    </row>
    <row r="147" spans="1:65" s="2" customFormat="1" ht="16.5" customHeight="1">
      <c r="A147" s="34"/>
      <c r="B147" s="35"/>
      <c r="C147" s="36"/>
      <c r="D147" s="36"/>
      <c r="E147" s="309" t="str">
        <f>E7</f>
        <v>Řevničov ON - oprava</v>
      </c>
      <c r="F147" s="310"/>
      <c r="G147" s="310"/>
      <c r="H147" s="310"/>
      <c r="I147" s="36"/>
      <c r="J147" s="36"/>
      <c r="K147" s="36"/>
      <c r="L147" s="51"/>
      <c r="S147" s="34"/>
      <c r="T147" s="34"/>
      <c r="U147" s="34"/>
      <c r="V147" s="34"/>
      <c r="W147" s="34"/>
      <c r="X147" s="34"/>
      <c r="Y147" s="34"/>
      <c r="Z147" s="34"/>
      <c r="AA147" s="34"/>
      <c r="AB147" s="34"/>
      <c r="AC147" s="34"/>
      <c r="AD147" s="34"/>
      <c r="AE147" s="34"/>
    </row>
    <row r="148" spans="1:65" s="2" customFormat="1" ht="12" customHeight="1">
      <c r="A148" s="34"/>
      <c r="B148" s="35"/>
      <c r="C148" s="29" t="s">
        <v>111</v>
      </c>
      <c r="D148" s="36"/>
      <c r="E148" s="36"/>
      <c r="F148" s="36"/>
      <c r="G148" s="36"/>
      <c r="H148" s="36"/>
      <c r="I148" s="36"/>
      <c r="J148" s="36"/>
      <c r="K148" s="36"/>
      <c r="L148" s="51"/>
      <c r="S148" s="34"/>
      <c r="T148" s="34"/>
      <c r="U148" s="34"/>
      <c r="V148" s="34"/>
      <c r="W148" s="34"/>
      <c r="X148" s="34"/>
      <c r="Y148" s="34"/>
      <c r="Z148" s="34"/>
      <c r="AA148" s="34"/>
      <c r="AB148" s="34"/>
      <c r="AC148" s="34"/>
      <c r="AD148" s="34"/>
      <c r="AE148" s="34"/>
    </row>
    <row r="149" spans="1:65" s="2" customFormat="1" ht="16.5" customHeight="1">
      <c r="A149" s="34"/>
      <c r="B149" s="35"/>
      <c r="C149" s="36"/>
      <c r="D149" s="36"/>
      <c r="E149" s="261" t="str">
        <f>E9</f>
        <v>007 - Elektroinstalace a hromosvod (SEE)</v>
      </c>
      <c r="F149" s="311"/>
      <c r="G149" s="311"/>
      <c r="H149" s="311"/>
      <c r="I149" s="36"/>
      <c r="J149" s="36"/>
      <c r="K149" s="36"/>
      <c r="L149" s="51"/>
      <c r="S149" s="34"/>
      <c r="T149" s="34"/>
      <c r="U149" s="34"/>
      <c r="V149" s="34"/>
      <c r="W149" s="34"/>
      <c r="X149" s="34"/>
      <c r="Y149" s="34"/>
      <c r="Z149" s="34"/>
      <c r="AA149" s="34"/>
      <c r="AB149" s="34"/>
      <c r="AC149" s="34"/>
      <c r="AD149" s="34"/>
      <c r="AE149" s="34"/>
    </row>
    <row r="150" spans="1:65" s="2" customFormat="1" ht="6.95" customHeight="1">
      <c r="A150" s="34"/>
      <c r="B150" s="35"/>
      <c r="C150" s="36"/>
      <c r="D150" s="36"/>
      <c r="E150" s="36"/>
      <c r="F150" s="36"/>
      <c r="G150" s="36"/>
      <c r="H150" s="36"/>
      <c r="I150" s="36"/>
      <c r="J150" s="36"/>
      <c r="K150" s="36"/>
      <c r="L150" s="51"/>
      <c r="S150" s="34"/>
      <c r="T150" s="34"/>
      <c r="U150" s="34"/>
      <c r="V150" s="34"/>
      <c r="W150" s="34"/>
      <c r="X150" s="34"/>
      <c r="Y150" s="34"/>
      <c r="Z150" s="34"/>
      <c r="AA150" s="34"/>
      <c r="AB150" s="34"/>
      <c r="AC150" s="34"/>
      <c r="AD150" s="34"/>
      <c r="AE150" s="34"/>
    </row>
    <row r="151" spans="1:65" s="2" customFormat="1" ht="12" customHeight="1">
      <c r="A151" s="34"/>
      <c r="B151" s="35"/>
      <c r="C151" s="29" t="s">
        <v>20</v>
      </c>
      <c r="D151" s="36"/>
      <c r="E151" s="36"/>
      <c r="F151" s="27" t="str">
        <f>F12</f>
        <v xml:space="preserve"> </v>
      </c>
      <c r="G151" s="36"/>
      <c r="H151" s="36"/>
      <c r="I151" s="29" t="s">
        <v>22</v>
      </c>
      <c r="J151" s="66" t="str">
        <f>IF(J12="","",J12)</f>
        <v>7. 3. 2021</v>
      </c>
      <c r="K151" s="36"/>
      <c r="L151" s="51"/>
      <c r="S151" s="34"/>
      <c r="T151" s="34"/>
      <c r="U151" s="34"/>
      <c r="V151" s="34"/>
      <c r="W151" s="34"/>
      <c r="X151" s="34"/>
      <c r="Y151" s="34"/>
      <c r="Z151" s="34"/>
      <c r="AA151" s="34"/>
      <c r="AB151" s="34"/>
      <c r="AC151" s="34"/>
      <c r="AD151" s="34"/>
      <c r="AE151" s="34"/>
    </row>
    <row r="152" spans="1:65" s="2" customFormat="1" ht="6.95" customHeight="1">
      <c r="A152" s="34"/>
      <c r="B152" s="35"/>
      <c r="C152" s="36"/>
      <c r="D152" s="36"/>
      <c r="E152" s="36"/>
      <c r="F152" s="36"/>
      <c r="G152" s="36"/>
      <c r="H152" s="36"/>
      <c r="I152" s="36"/>
      <c r="J152" s="36"/>
      <c r="K152" s="36"/>
      <c r="L152" s="51"/>
      <c r="S152" s="34"/>
      <c r="T152" s="34"/>
      <c r="U152" s="34"/>
      <c r="V152" s="34"/>
      <c r="W152" s="34"/>
      <c r="X152" s="34"/>
      <c r="Y152" s="34"/>
      <c r="Z152" s="34"/>
      <c r="AA152" s="34"/>
      <c r="AB152" s="34"/>
      <c r="AC152" s="34"/>
      <c r="AD152" s="34"/>
      <c r="AE152" s="34"/>
    </row>
    <row r="153" spans="1:65" s="2" customFormat="1" ht="15.2" customHeight="1">
      <c r="A153" s="34"/>
      <c r="B153" s="35"/>
      <c r="C153" s="29" t="s">
        <v>24</v>
      </c>
      <c r="D153" s="36"/>
      <c r="E153" s="36"/>
      <c r="F153" s="27" t="str">
        <f>E15</f>
        <v>Správa železnic, státní organizace</v>
      </c>
      <c r="G153" s="36"/>
      <c r="H153" s="36"/>
      <c r="I153" s="29" t="s">
        <v>32</v>
      </c>
      <c r="J153" s="32" t="str">
        <f>E21</f>
        <v xml:space="preserve"> </v>
      </c>
      <c r="K153" s="36"/>
      <c r="L153" s="51"/>
      <c r="S153" s="34"/>
      <c r="T153" s="34"/>
      <c r="U153" s="34"/>
      <c r="V153" s="34"/>
      <c r="W153" s="34"/>
      <c r="X153" s="34"/>
      <c r="Y153" s="34"/>
      <c r="Z153" s="34"/>
      <c r="AA153" s="34"/>
      <c r="AB153" s="34"/>
      <c r="AC153" s="34"/>
      <c r="AD153" s="34"/>
      <c r="AE153" s="34"/>
    </row>
    <row r="154" spans="1:65" s="2" customFormat="1" ht="15.2" customHeight="1">
      <c r="A154" s="34"/>
      <c r="B154" s="35"/>
      <c r="C154" s="29" t="s">
        <v>30</v>
      </c>
      <c r="D154" s="36"/>
      <c r="E154" s="36"/>
      <c r="F154" s="27" t="str">
        <f>IF(E18="","",E18)</f>
        <v>Vyplň údaj</v>
      </c>
      <c r="G154" s="36"/>
      <c r="H154" s="36"/>
      <c r="I154" s="29" t="s">
        <v>35</v>
      </c>
      <c r="J154" s="32" t="str">
        <f>E24</f>
        <v/>
      </c>
      <c r="K154" s="36"/>
      <c r="L154" s="51"/>
      <c r="S154" s="34"/>
      <c r="T154" s="34"/>
      <c r="U154" s="34"/>
      <c r="V154" s="34"/>
      <c r="W154" s="34"/>
      <c r="X154" s="34"/>
      <c r="Y154" s="34"/>
      <c r="Z154" s="34"/>
      <c r="AA154" s="34"/>
      <c r="AB154" s="34"/>
      <c r="AC154" s="34"/>
      <c r="AD154" s="34"/>
      <c r="AE154" s="34"/>
    </row>
    <row r="155" spans="1:65" s="2" customFormat="1" ht="10.35" customHeight="1">
      <c r="A155" s="34"/>
      <c r="B155" s="35"/>
      <c r="C155" s="36"/>
      <c r="D155" s="36"/>
      <c r="E155" s="36"/>
      <c r="F155" s="36"/>
      <c r="G155" s="36"/>
      <c r="H155" s="36"/>
      <c r="I155" s="36"/>
      <c r="J155" s="36"/>
      <c r="K155" s="36"/>
      <c r="L155" s="51"/>
      <c r="S155" s="34"/>
      <c r="T155" s="34"/>
      <c r="U155" s="34"/>
      <c r="V155" s="34"/>
      <c r="W155" s="34"/>
      <c r="X155" s="34"/>
      <c r="Y155" s="34"/>
      <c r="Z155" s="34"/>
      <c r="AA155" s="34"/>
      <c r="AB155" s="34"/>
      <c r="AC155" s="34"/>
      <c r="AD155" s="34"/>
      <c r="AE155" s="34"/>
    </row>
    <row r="156" spans="1:65" s="11" customFormat="1" ht="29.25" customHeight="1">
      <c r="A156" s="159"/>
      <c r="B156" s="160"/>
      <c r="C156" s="161" t="s">
        <v>134</v>
      </c>
      <c r="D156" s="162" t="s">
        <v>62</v>
      </c>
      <c r="E156" s="162" t="s">
        <v>58</v>
      </c>
      <c r="F156" s="162" t="s">
        <v>59</v>
      </c>
      <c r="G156" s="162" t="s">
        <v>135</v>
      </c>
      <c r="H156" s="162" t="s">
        <v>136</v>
      </c>
      <c r="I156" s="162" t="s">
        <v>137</v>
      </c>
      <c r="J156" s="163" t="s">
        <v>115</v>
      </c>
      <c r="K156" s="164" t="s">
        <v>138</v>
      </c>
      <c r="L156" s="165"/>
      <c r="M156" s="75" t="s">
        <v>1</v>
      </c>
      <c r="N156" s="76" t="s">
        <v>41</v>
      </c>
      <c r="O156" s="76" t="s">
        <v>139</v>
      </c>
      <c r="P156" s="76" t="s">
        <v>140</v>
      </c>
      <c r="Q156" s="76" t="s">
        <v>141</v>
      </c>
      <c r="R156" s="76" t="s">
        <v>142</v>
      </c>
      <c r="S156" s="76" t="s">
        <v>143</v>
      </c>
      <c r="T156" s="77" t="s">
        <v>144</v>
      </c>
      <c r="U156" s="159"/>
      <c r="V156" s="159"/>
      <c r="W156" s="159"/>
      <c r="X156" s="159"/>
      <c r="Y156" s="159"/>
      <c r="Z156" s="159"/>
      <c r="AA156" s="159"/>
      <c r="AB156" s="159"/>
      <c r="AC156" s="159"/>
      <c r="AD156" s="159"/>
      <c r="AE156" s="159"/>
    </row>
    <row r="157" spans="1:65" s="2" customFormat="1" ht="22.9" customHeight="1">
      <c r="A157" s="34"/>
      <c r="B157" s="35"/>
      <c r="C157" s="82" t="s">
        <v>145</v>
      </c>
      <c r="D157" s="36"/>
      <c r="E157" s="36"/>
      <c r="F157" s="36"/>
      <c r="G157" s="36"/>
      <c r="H157" s="36"/>
      <c r="I157" s="36"/>
      <c r="J157" s="166">
        <f>BK157</f>
        <v>0</v>
      </c>
      <c r="K157" s="36"/>
      <c r="L157" s="39"/>
      <c r="M157" s="78"/>
      <c r="N157" s="167"/>
      <c r="O157" s="79"/>
      <c r="P157" s="168">
        <f>P158+P259</f>
        <v>0</v>
      </c>
      <c r="Q157" s="79"/>
      <c r="R157" s="168">
        <f>R158+R259</f>
        <v>0</v>
      </c>
      <c r="S157" s="79"/>
      <c r="T157" s="169">
        <f>T158+T259</f>
        <v>0</v>
      </c>
      <c r="U157" s="34"/>
      <c r="V157" s="34"/>
      <c r="W157" s="34"/>
      <c r="X157" s="34"/>
      <c r="Y157" s="34"/>
      <c r="Z157" s="34"/>
      <c r="AA157" s="34"/>
      <c r="AB157" s="34"/>
      <c r="AC157" s="34"/>
      <c r="AD157" s="34"/>
      <c r="AE157" s="34"/>
      <c r="AT157" s="17" t="s">
        <v>76</v>
      </c>
      <c r="AU157" s="17" t="s">
        <v>117</v>
      </c>
      <c r="BK157" s="170">
        <f>BK158+BK259</f>
        <v>0</v>
      </c>
    </row>
    <row r="158" spans="1:65" s="12" customFormat="1" ht="25.9" customHeight="1">
      <c r="B158" s="171"/>
      <c r="C158" s="172"/>
      <c r="D158" s="173" t="s">
        <v>76</v>
      </c>
      <c r="E158" s="174" t="s">
        <v>800</v>
      </c>
      <c r="F158" s="174" t="s">
        <v>800</v>
      </c>
      <c r="G158" s="172"/>
      <c r="H158" s="172"/>
      <c r="I158" s="175"/>
      <c r="J158" s="176">
        <f>BK158</f>
        <v>0</v>
      </c>
      <c r="K158" s="172"/>
      <c r="L158" s="177"/>
      <c r="M158" s="178"/>
      <c r="N158" s="179"/>
      <c r="O158" s="179"/>
      <c r="P158" s="180">
        <f>P159+P161+P163+P165+P167+P169+P171+P178+P185+P187+P199+P201+P204+P208+P210+P213+P215+P218+P220+P223+P225+P228+P232+P234+P241+P249+P251+P254+P257</f>
        <v>0</v>
      </c>
      <c r="Q158" s="179"/>
      <c r="R158" s="180">
        <f>R159+R161+R163+R165+R167+R169+R171+R178+R185+R187+R199+R201+R204+R208+R210+R213+R215+R218+R220+R223+R225+R228+R232+R234+R241+R249+R251+R254+R257</f>
        <v>0</v>
      </c>
      <c r="S158" s="179"/>
      <c r="T158" s="181">
        <f>T159+T161+T163+T165+T167+T169+T171+T178+T185+T187+T199+T201+T204+T208+T210+T213+T215+T218+T220+T223+T225+T228+T232+T234+T241+T249+T251+T254+T257</f>
        <v>0</v>
      </c>
      <c r="AR158" s="182" t="s">
        <v>85</v>
      </c>
      <c r="AT158" s="183" t="s">
        <v>76</v>
      </c>
      <c r="AU158" s="183" t="s">
        <v>77</v>
      </c>
      <c r="AY158" s="182" t="s">
        <v>149</v>
      </c>
      <c r="BK158" s="184">
        <f>BK159+BK161+BK163+BK165+BK167+BK169+BK171+BK178+BK185+BK187+BK199+BK201+BK204+BK208+BK210+BK213+BK215+BK218+BK220+BK223+BK225+BK228+BK232+BK234+BK241+BK249+BK251+BK254+BK257</f>
        <v>0</v>
      </c>
    </row>
    <row r="159" spans="1:65" s="12" customFormat="1" ht="22.9" customHeight="1">
      <c r="B159" s="171"/>
      <c r="C159" s="172"/>
      <c r="D159" s="173" t="s">
        <v>76</v>
      </c>
      <c r="E159" s="204" t="s">
        <v>2434</v>
      </c>
      <c r="F159" s="204" t="s">
        <v>2435</v>
      </c>
      <c r="G159" s="172"/>
      <c r="H159" s="172"/>
      <c r="I159" s="175"/>
      <c r="J159" s="205">
        <f>BK159</f>
        <v>0</v>
      </c>
      <c r="K159" s="172"/>
      <c r="L159" s="177"/>
      <c r="M159" s="178"/>
      <c r="N159" s="179"/>
      <c r="O159" s="179"/>
      <c r="P159" s="180">
        <f>P160</f>
        <v>0</v>
      </c>
      <c r="Q159" s="179"/>
      <c r="R159" s="180">
        <f>R160</f>
        <v>0</v>
      </c>
      <c r="S159" s="179"/>
      <c r="T159" s="181">
        <f>T160</f>
        <v>0</v>
      </c>
      <c r="AR159" s="182" t="s">
        <v>85</v>
      </c>
      <c r="AT159" s="183" t="s">
        <v>76</v>
      </c>
      <c r="AU159" s="183" t="s">
        <v>85</v>
      </c>
      <c r="AY159" s="182" t="s">
        <v>149</v>
      </c>
      <c r="BK159" s="184">
        <f>BK160</f>
        <v>0</v>
      </c>
    </row>
    <row r="160" spans="1:65" s="2" customFormat="1" ht="21.75" customHeight="1">
      <c r="A160" s="34"/>
      <c r="B160" s="35"/>
      <c r="C160" s="185" t="s">
        <v>85</v>
      </c>
      <c r="D160" s="185" t="s">
        <v>150</v>
      </c>
      <c r="E160" s="186" t="s">
        <v>2436</v>
      </c>
      <c r="F160" s="187" t="s">
        <v>2437</v>
      </c>
      <c r="G160" s="188" t="s">
        <v>192</v>
      </c>
      <c r="H160" s="189">
        <v>1</v>
      </c>
      <c r="I160" s="190"/>
      <c r="J160" s="191">
        <f>ROUND(I160*H160,2)</f>
        <v>0</v>
      </c>
      <c r="K160" s="192"/>
      <c r="L160" s="39"/>
      <c r="M160" s="193" t="s">
        <v>1</v>
      </c>
      <c r="N160" s="194" t="s">
        <v>42</v>
      </c>
      <c r="O160" s="71"/>
      <c r="P160" s="195">
        <f>O160*H160</f>
        <v>0</v>
      </c>
      <c r="Q160" s="195">
        <v>0</v>
      </c>
      <c r="R160" s="195">
        <f>Q160*H160</f>
        <v>0</v>
      </c>
      <c r="S160" s="195">
        <v>0</v>
      </c>
      <c r="T160" s="196">
        <f>S160*H160</f>
        <v>0</v>
      </c>
      <c r="U160" s="34"/>
      <c r="V160" s="34"/>
      <c r="W160" s="34"/>
      <c r="X160" s="34"/>
      <c r="Y160" s="34"/>
      <c r="Z160" s="34"/>
      <c r="AA160" s="34"/>
      <c r="AB160" s="34"/>
      <c r="AC160" s="34"/>
      <c r="AD160" s="34"/>
      <c r="AE160" s="34"/>
      <c r="AR160" s="197" t="s">
        <v>148</v>
      </c>
      <c r="AT160" s="197" t="s">
        <v>150</v>
      </c>
      <c r="AU160" s="197" t="s">
        <v>87</v>
      </c>
      <c r="AY160" s="17" t="s">
        <v>149</v>
      </c>
      <c r="BE160" s="198">
        <f>IF(N160="základní",J160,0)</f>
        <v>0</v>
      </c>
      <c r="BF160" s="198">
        <f>IF(N160="snížená",J160,0)</f>
        <v>0</v>
      </c>
      <c r="BG160" s="198">
        <f>IF(N160="zákl. přenesená",J160,0)</f>
        <v>0</v>
      </c>
      <c r="BH160" s="198">
        <f>IF(N160="sníž. přenesená",J160,0)</f>
        <v>0</v>
      </c>
      <c r="BI160" s="198">
        <f>IF(N160="nulová",J160,0)</f>
        <v>0</v>
      </c>
      <c r="BJ160" s="17" t="s">
        <v>85</v>
      </c>
      <c r="BK160" s="198">
        <f>ROUND(I160*H160,2)</f>
        <v>0</v>
      </c>
      <c r="BL160" s="17" t="s">
        <v>148</v>
      </c>
      <c r="BM160" s="197" t="s">
        <v>87</v>
      </c>
    </row>
    <row r="161" spans="1:65" s="12" customFormat="1" ht="22.9" customHeight="1">
      <c r="B161" s="171"/>
      <c r="C161" s="172"/>
      <c r="D161" s="173" t="s">
        <v>76</v>
      </c>
      <c r="E161" s="204" t="s">
        <v>2438</v>
      </c>
      <c r="F161" s="204" t="s">
        <v>2439</v>
      </c>
      <c r="G161" s="172"/>
      <c r="H161" s="172"/>
      <c r="I161" s="175"/>
      <c r="J161" s="205">
        <f>BK161</f>
        <v>0</v>
      </c>
      <c r="K161" s="172"/>
      <c r="L161" s="177"/>
      <c r="M161" s="178"/>
      <c r="N161" s="179"/>
      <c r="O161" s="179"/>
      <c r="P161" s="180">
        <f>P162</f>
        <v>0</v>
      </c>
      <c r="Q161" s="179"/>
      <c r="R161" s="180">
        <f>R162</f>
        <v>0</v>
      </c>
      <c r="S161" s="179"/>
      <c r="T161" s="181">
        <f>T162</f>
        <v>0</v>
      </c>
      <c r="AR161" s="182" t="s">
        <v>85</v>
      </c>
      <c r="AT161" s="183" t="s">
        <v>76</v>
      </c>
      <c r="AU161" s="183" t="s">
        <v>85</v>
      </c>
      <c r="AY161" s="182" t="s">
        <v>149</v>
      </c>
      <c r="BK161" s="184">
        <f>BK162</f>
        <v>0</v>
      </c>
    </row>
    <row r="162" spans="1:65" s="2" customFormat="1" ht="16.5" customHeight="1">
      <c r="A162" s="34"/>
      <c r="B162" s="35"/>
      <c r="C162" s="185" t="s">
        <v>87</v>
      </c>
      <c r="D162" s="185" t="s">
        <v>150</v>
      </c>
      <c r="E162" s="186" t="s">
        <v>2440</v>
      </c>
      <c r="F162" s="187" t="s">
        <v>2441</v>
      </c>
      <c r="G162" s="188" t="s">
        <v>192</v>
      </c>
      <c r="H162" s="189">
        <v>1</v>
      </c>
      <c r="I162" s="190"/>
      <c r="J162" s="191">
        <f>ROUND(I162*H162,2)</f>
        <v>0</v>
      </c>
      <c r="K162" s="192"/>
      <c r="L162" s="39"/>
      <c r="M162" s="193" t="s">
        <v>1</v>
      </c>
      <c r="N162" s="194" t="s">
        <v>42</v>
      </c>
      <c r="O162" s="71"/>
      <c r="P162" s="195">
        <f>O162*H162</f>
        <v>0</v>
      </c>
      <c r="Q162" s="195">
        <v>0</v>
      </c>
      <c r="R162" s="195">
        <f>Q162*H162</f>
        <v>0</v>
      </c>
      <c r="S162" s="195">
        <v>0</v>
      </c>
      <c r="T162" s="196">
        <f>S162*H162</f>
        <v>0</v>
      </c>
      <c r="U162" s="34"/>
      <c r="V162" s="34"/>
      <c r="W162" s="34"/>
      <c r="X162" s="34"/>
      <c r="Y162" s="34"/>
      <c r="Z162" s="34"/>
      <c r="AA162" s="34"/>
      <c r="AB162" s="34"/>
      <c r="AC162" s="34"/>
      <c r="AD162" s="34"/>
      <c r="AE162" s="34"/>
      <c r="AR162" s="197" t="s">
        <v>148</v>
      </c>
      <c r="AT162" s="197" t="s">
        <v>150</v>
      </c>
      <c r="AU162" s="197" t="s">
        <v>87</v>
      </c>
      <c r="AY162" s="17" t="s">
        <v>149</v>
      </c>
      <c r="BE162" s="198">
        <f>IF(N162="základní",J162,0)</f>
        <v>0</v>
      </c>
      <c r="BF162" s="198">
        <f>IF(N162="snížená",J162,0)</f>
        <v>0</v>
      </c>
      <c r="BG162" s="198">
        <f>IF(N162="zákl. přenesená",J162,0)</f>
        <v>0</v>
      </c>
      <c r="BH162" s="198">
        <f>IF(N162="sníž. přenesená",J162,0)</f>
        <v>0</v>
      </c>
      <c r="BI162" s="198">
        <f>IF(N162="nulová",J162,0)</f>
        <v>0</v>
      </c>
      <c r="BJ162" s="17" t="s">
        <v>85</v>
      </c>
      <c r="BK162" s="198">
        <f>ROUND(I162*H162,2)</f>
        <v>0</v>
      </c>
      <c r="BL162" s="17" t="s">
        <v>148</v>
      </c>
      <c r="BM162" s="197" t="s">
        <v>148</v>
      </c>
    </row>
    <row r="163" spans="1:65" s="12" customFormat="1" ht="22.9" customHeight="1">
      <c r="B163" s="171"/>
      <c r="C163" s="172"/>
      <c r="D163" s="173" t="s">
        <v>76</v>
      </c>
      <c r="E163" s="204" t="s">
        <v>2442</v>
      </c>
      <c r="F163" s="204" t="s">
        <v>2443</v>
      </c>
      <c r="G163" s="172"/>
      <c r="H163" s="172"/>
      <c r="I163" s="175"/>
      <c r="J163" s="205">
        <f>BK163</f>
        <v>0</v>
      </c>
      <c r="K163" s="172"/>
      <c r="L163" s="177"/>
      <c r="M163" s="178"/>
      <c r="N163" s="179"/>
      <c r="O163" s="179"/>
      <c r="P163" s="180">
        <f>P164</f>
        <v>0</v>
      </c>
      <c r="Q163" s="179"/>
      <c r="R163" s="180">
        <f>R164</f>
        <v>0</v>
      </c>
      <c r="S163" s="179"/>
      <c r="T163" s="181">
        <f>T164</f>
        <v>0</v>
      </c>
      <c r="AR163" s="182" t="s">
        <v>85</v>
      </c>
      <c r="AT163" s="183" t="s">
        <v>76</v>
      </c>
      <c r="AU163" s="183" t="s">
        <v>85</v>
      </c>
      <c r="AY163" s="182" t="s">
        <v>149</v>
      </c>
      <c r="BK163" s="184">
        <f>BK164</f>
        <v>0</v>
      </c>
    </row>
    <row r="164" spans="1:65" s="2" customFormat="1" ht="21.75" customHeight="1">
      <c r="A164" s="34"/>
      <c r="B164" s="35"/>
      <c r="C164" s="185" t="s">
        <v>158</v>
      </c>
      <c r="D164" s="185" t="s">
        <v>150</v>
      </c>
      <c r="E164" s="186" t="s">
        <v>2444</v>
      </c>
      <c r="F164" s="187" t="s">
        <v>2445</v>
      </c>
      <c r="G164" s="188" t="s">
        <v>192</v>
      </c>
      <c r="H164" s="189">
        <v>1</v>
      </c>
      <c r="I164" s="190"/>
      <c r="J164" s="191">
        <f>ROUND(I164*H164,2)</f>
        <v>0</v>
      </c>
      <c r="K164" s="192"/>
      <c r="L164" s="39"/>
      <c r="M164" s="193" t="s">
        <v>1</v>
      </c>
      <c r="N164" s="194" t="s">
        <v>42</v>
      </c>
      <c r="O164" s="71"/>
      <c r="P164" s="195">
        <f>O164*H164</f>
        <v>0</v>
      </c>
      <c r="Q164" s="195">
        <v>0</v>
      </c>
      <c r="R164" s="195">
        <f>Q164*H164</f>
        <v>0</v>
      </c>
      <c r="S164" s="195">
        <v>0</v>
      </c>
      <c r="T164" s="196">
        <f>S164*H164</f>
        <v>0</v>
      </c>
      <c r="U164" s="34"/>
      <c r="V164" s="34"/>
      <c r="W164" s="34"/>
      <c r="X164" s="34"/>
      <c r="Y164" s="34"/>
      <c r="Z164" s="34"/>
      <c r="AA164" s="34"/>
      <c r="AB164" s="34"/>
      <c r="AC164" s="34"/>
      <c r="AD164" s="34"/>
      <c r="AE164" s="34"/>
      <c r="AR164" s="197" t="s">
        <v>148</v>
      </c>
      <c r="AT164" s="197" t="s">
        <v>150</v>
      </c>
      <c r="AU164" s="197" t="s">
        <v>87</v>
      </c>
      <c r="AY164" s="17" t="s">
        <v>149</v>
      </c>
      <c r="BE164" s="198">
        <f>IF(N164="základní",J164,0)</f>
        <v>0</v>
      </c>
      <c r="BF164" s="198">
        <f>IF(N164="snížená",J164,0)</f>
        <v>0</v>
      </c>
      <c r="BG164" s="198">
        <f>IF(N164="zákl. přenesená",J164,0)</f>
        <v>0</v>
      </c>
      <c r="BH164" s="198">
        <f>IF(N164="sníž. přenesená",J164,0)</f>
        <v>0</v>
      </c>
      <c r="BI164" s="198">
        <f>IF(N164="nulová",J164,0)</f>
        <v>0</v>
      </c>
      <c r="BJ164" s="17" t="s">
        <v>85</v>
      </c>
      <c r="BK164" s="198">
        <f>ROUND(I164*H164,2)</f>
        <v>0</v>
      </c>
      <c r="BL164" s="17" t="s">
        <v>148</v>
      </c>
      <c r="BM164" s="197" t="s">
        <v>189</v>
      </c>
    </row>
    <row r="165" spans="1:65" s="12" customFormat="1" ht="22.9" customHeight="1">
      <c r="B165" s="171"/>
      <c r="C165" s="172"/>
      <c r="D165" s="173" t="s">
        <v>76</v>
      </c>
      <c r="E165" s="204" t="s">
        <v>2446</v>
      </c>
      <c r="F165" s="204" t="s">
        <v>2447</v>
      </c>
      <c r="G165" s="172"/>
      <c r="H165" s="172"/>
      <c r="I165" s="175"/>
      <c r="J165" s="205">
        <f>BK165</f>
        <v>0</v>
      </c>
      <c r="K165" s="172"/>
      <c r="L165" s="177"/>
      <c r="M165" s="178"/>
      <c r="N165" s="179"/>
      <c r="O165" s="179"/>
      <c r="P165" s="180">
        <f>P166</f>
        <v>0</v>
      </c>
      <c r="Q165" s="179"/>
      <c r="R165" s="180">
        <f>R166</f>
        <v>0</v>
      </c>
      <c r="S165" s="179"/>
      <c r="T165" s="181">
        <f>T166</f>
        <v>0</v>
      </c>
      <c r="AR165" s="182" t="s">
        <v>85</v>
      </c>
      <c r="AT165" s="183" t="s">
        <v>76</v>
      </c>
      <c r="AU165" s="183" t="s">
        <v>85</v>
      </c>
      <c r="AY165" s="182" t="s">
        <v>149</v>
      </c>
      <c r="BK165" s="184">
        <f>BK166</f>
        <v>0</v>
      </c>
    </row>
    <row r="166" spans="1:65" s="2" customFormat="1" ht="16.5" customHeight="1">
      <c r="A166" s="34"/>
      <c r="B166" s="35"/>
      <c r="C166" s="185" t="s">
        <v>148</v>
      </c>
      <c r="D166" s="185" t="s">
        <v>150</v>
      </c>
      <c r="E166" s="186" t="s">
        <v>2448</v>
      </c>
      <c r="F166" s="187" t="s">
        <v>2449</v>
      </c>
      <c r="G166" s="188" t="s">
        <v>192</v>
      </c>
      <c r="H166" s="189">
        <v>1</v>
      </c>
      <c r="I166" s="190"/>
      <c r="J166" s="191">
        <f>ROUND(I166*H166,2)</f>
        <v>0</v>
      </c>
      <c r="K166" s="192"/>
      <c r="L166" s="39"/>
      <c r="M166" s="193" t="s">
        <v>1</v>
      </c>
      <c r="N166" s="194" t="s">
        <v>42</v>
      </c>
      <c r="O166" s="71"/>
      <c r="P166" s="195">
        <f>O166*H166</f>
        <v>0</v>
      </c>
      <c r="Q166" s="195">
        <v>0</v>
      </c>
      <c r="R166" s="195">
        <f>Q166*H166</f>
        <v>0</v>
      </c>
      <c r="S166" s="195">
        <v>0</v>
      </c>
      <c r="T166" s="196">
        <f>S166*H166</f>
        <v>0</v>
      </c>
      <c r="U166" s="34"/>
      <c r="V166" s="34"/>
      <c r="W166" s="34"/>
      <c r="X166" s="34"/>
      <c r="Y166" s="34"/>
      <c r="Z166" s="34"/>
      <c r="AA166" s="34"/>
      <c r="AB166" s="34"/>
      <c r="AC166" s="34"/>
      <c r="AD166" s="34"/>
      <c r="AE166" s="34"/>
      <c r="AR166" s="197" t="s">
        <v>148</v>
      </c>
      <c r="AT166" s="197" t="s">
        <v>150</v>
      </c>
      <c r="AU166" s="197" t="s">
        <v>87</v>
      </c>
      <c r="AY166" s="17" t="s">
        <v>149</v>
      </c>
      <c r="BE166" s="198">
        <f>IF(N166="základní",J166,0)</f>
        <v>0</v>
      </c>
      <c r="BF166" s="198">
        <f>IF(N166="snížená",J166,0)</f>
        <v>0</v>
      </c>
      <c r="BG166" s="198">
        <f>IF(N166="zákl. přenesená",J166,0)</f>
        <v>0</v>
      </c>
      <c r="BH166" s="198">
        <f>IF(N166="sníž. přenesená",J166,0)</f>
        <v>0</v>
      </c>
      <c r="BI166" s="198">
        <f>IF(N166="nulová",J166,0)</f>
        <v>0</v>
      </c>
      <c r="BJ166" s="17" t="s">
        <v>85</v>
      </c>
      <c r="BK166" s="198">
        <f>ROUND(I166*H166,2)</f>
        <v>0</v>
      </c>
      <c r="BL166" s="17" t="s">
        <v>148</v>
      </c>
      <c r="BM166" s="197" t="s">
        <v>199</v>
      </c>
    </row>
    <row r="167" spans="1:65" s="12" customFormat="1" ht="22.9" customHeight="1">
      <c r="B167" s="171"/>
      <c r="C167" s="172"/>
      <c r="D167" s="173" t="s">
        <v>76</v>
      </c>
      <c r="E167" s="204" t="s">
        <v>2450</v>
      </c>
      <c r="F167" s="204" t="s">
        <v>2451</v>
      </c>
      <c r="G167" s="172"/>
      <c r="H167" s="172"/>
      <c r="I167" s="175"/>
      <c r="J167" s="205">
        <f>BK167</f>
        <v>0</v>
      </c>
      <c r="K167" s="172"/>
      <c r="L167" s="177"/>
      <c r="M167" s="178"/>
      <c r="N167" s="179"/>
      <c r="O167" s="179"/>
      <c r="P167" s="180">
        <f>P168</f>
        <v>0</v>
      </c>
      <c r="Q167" s="179"/>
      <c r="R167" s="180">
        <f>R168</f>
        <v>0</v>
      </c>
      <c r="S167" s="179"/>
      <c r="T167" s="181">
        <f>T168</f>
        <v>0</v>
      </c>
      <c r="AR167" s="182" t="s">
        <v>85</v>
      </c>
      <c r="AT167" s="183" t="s">
        <v>76</v>
      </c>
      <c r="AU167" s="183" t="s">
        <v>85</v>
      </c>
      <c r="AY167" s="182" t="s">
        <v>149</v>
      </c>
      <c r="BK167" s="184">
        <f>BK168</f>
        <v>0</v>
      </c>
    </row>
    <row r="168" spans="1:65" s="2" customFormat="1" ht="16.5" customHeight="1">
      <c r="A168" s="34"/>
      <c r="B168" s="35"/>
      <c r="C168" s="185" t="s">
        <v>181</v>
      </c>
      <c r="D168" s="185" t="s">
        <v>150</v>
      </c>
      <c r="E168" s="186" t="s">
        <v>2452</v>
      </c>
      <c r="F168" s="187" t="s">
        <v>2453</v>
      </c>
      <c r="G168" s="188" t="s">
        <v>192</v>
      </c>
      <c r="H168" s="189">
        <v>1</v>
      </c>
      <c r="I168" s="190"/>
      <c r="J168" s="191">
        <f>ROUND(I168*H168,2)</f>
        <v>0</v>
      </c>
      <c r="K168" s="192"/>
      <c r="L168" s="39"/>
      <c r="M168" s="193" t="s">
        <v>1</v>
      </c>
      <c r="N168" s="194" t="s">
        <v>42</v>
      </c>
      <c r="O168" s="71"/>
      <c r="P168" s="195">
        <f>O168*H168</f>
        <v>0</v>
      </c>
      <c r="Q168" s="195">
        <v>0</v>
      </c>
      <c r="R168" s="195">
        <f>Q168*H168</f>
        <v>0</v>
      </c>
      <c r="S168" s="195">
        <v>0</v>
      </c>
      <c r="T168" s="196">
        <f>S168*H168</f>
        <v>0</v>
      </c>
      <c r="U168" s="34"/>
      <c r="V168" s="34"/>
      <c r="W168" s="34"/>
      <c r="X168" s="34"/>
      <c r="Y168" s="34"/>
      <c r="Z168" s="34"/>
      <c r="AA168" s="34"/>
      <c r="AB168" s="34"/>
      <c r="AC168" s="34"/>
      <c r="AD168" s="34"/>
      <c r="AE168" s="34"/>
      <c r="AR168" s="197" t="s">
        <v>148</v>
      </c>
      <c r="AT168" s="197" t="s">
        <v>150</v>
      </c>
      <c r="AU168" s="197" t="s">
        <v>87</v>
      </c>
      <c r="AY168" s="17" t="s">
        <v>149</v>
      </c>
      <c r="BE168" s="198">
        <f>IF(N168="základní",J168,0)</f>
        <v>0</v>
      </c>
      <c r="BF168" s="198">
        <f>IF(N168="snížená",J168,0)</f>
        <v>0</v>
      </c>
      <c r="BG168" s="198">
        <f>IF(N168="zákl. přenesená",J168,0)</f>
        <v>0</v>
      </c>
      <c r="BH168" s="198">
        <f>IF(N168="sníž. přenesená",J168,0)</f>
        <v>0</v>
      </c>
      <c r="BI168" s="198">
        <f>IF(N168="nulová",J168,0)</f>
        <v>0</v>
      </c>
      <c r="BJ168" s="17" t="s">
        <v>85</v>
      </c>
      <c r="BK168" s="198">
        <f>ROUND(I168*H168,2)</f>
        <v>0</v>
      </c>
      <c r="BL168" s="17" t="s">
        <v>148</v>
      </c>
      <c r="BM168" s="197" t="s">
        <v>209</v>
      </c>
    </row>
    <row r="169" spans="1:65" s="12" customFormat="1" ht="22.9" customHeight="1">
      <c r="B169" s="171"/>
      <c r="C169" s="172"/>
      <c r="D169" s="173" t="s">
        <v>76</v>
      </c>
      <c r="E169" s="204" t="s">
        <v>2454</v>
      </c>
      <c r="F169" s="204" t="s">
        <v>2455</v>
      </c>
      <c r="G169" s="172"/>
      <c r="H169" s="172"/>
      <c r="I169" s="175"/>
      <c r="J169" s="205">
        <f>BK169</f>
        <v>0</v>
      </c>
      <c r="K169" s="172"/>
      <c r="L169" s="177"/>
      <c r="M169" s="178"/>
      <c r="N169" s="179"/>
      <c r="O169" s="179"/>
      <c r="P169" s="180">
        <f>P170</f>
        <v>0</v>
      </c>
      <c r="Q169" s="179"/>
      <c r="R169" s="180">
        <f>R170</f>
        <v>0</v>
      </c>
      <c r="S169" s="179"/>
      <c r="T169" s="181">
        <f>T170</f>
        <v>0</v>
      </c>
      <c r="AR169" s="182" t="s">
        <v>85</v>
      </c>
      <c r="AT169" s="183" t="s">
        <v>76</v>
      </c>
      <c r="AU169" s="183" t="s">
        <v>85</v>
      </c>
      <c r="AY169" s="182" t="s">
        <v>149</v>
      </c>
      <c r="BK169" s="184">
        <f>BK170</f>
        <v>0</v>
      </c>
    </row>
    <row r="170" spans="1:65" s="2" customFormat="1" ht="16.5" customHeight="1">
      <c r="A170" s="34"/>
      <c r="B170" s="35"/>
      <c r="C170" s="185" t="s">
        <v>189</v>
      </c>
      <c r="D170" s="185" t="s">
        <v>150</v>
      </c>
      <c r="E170" s="186" t="s">
        <v>2456</v>
      </c>
      <c r="F170" s="187" t="s">
        <v>2457</v>
      </c>
      <c r="G170" s="188" t="s">
        <v>841</v>
      </c>
      <c r="H170" s="189">
        <v>4</v>
      </c>
      <c r="I170" s="190"/>
      <c r="J170" s="191">
        <f>ROUND(I170*H170,2)</f>
        <v>0</v>
      </c>
      <c r="K170" s="192"/>
      <c r="L170" s="39"/>
      <c r="M170" s="193" t="s">
        <v>1</v>
      </c>
      <c r="N170" s="194" t="s">
        <v>42</v>
      </c>
      <c r="O170" s="71"/>
      <c r="P170" s="195">
        <f>O170*H170</f>
        <v>0</v>
      </c>
      <c r="Q170" s="195">
        <v>0</v>
      </c>
      <c r="R170" s="195">
        <f>Q170*H170</f>
        <v>0</v>
      </c>
      <c r="S170" s="195">
        <v>0</v>
      </c>
      <c r="T170" s="196">
        <f>S170*H170</f>
        <v>0</v>
      </c>
      <c r="U170" s="34"/>
      <c r="V170" s="34"/>
      <c r="W170" s="34"/>
      <c r="X170" s="34"/>
      <c r="Y170" s="34"/>
      <c r="Z170" s="34"/>
      <c r="AA170" s="34"/>
      <c r="AB170" s="34"/>
      <c r="AC170" s="34"/>
      <c r="AD170" s="34"/>
      <c r="AE170" s="34"/>
      <c r="AR170" s="197" t="s">
        <v>148</v>
      </c>
      <c r="AT170" s="197" t="s">
        <v>150</v>
      </c>
      <c r="AU170" s="197" t="s">
        <v>87</v>
      </c>
      <c r="AY170" s="17" t="s">
        <v>149</v>
      </c>
      <c r="BE170" s="198">
        <f>IF(N170="základní",J170,0)</f>
        <v>0</v>
      </c>
      <c r="BF170" s="198">
        <f>IF(N170="snížená",J170,0)</f>
        <v>0</v>
      </c>
      <c r="BG170" s="198">
        <f>IF(N170="zákl. přenesená",J170,0)</f>
        <v>0</v>
      </c>
      <c r="BH170" s="198">
        <f>IF(N170="sníž. přenesená",J170,0)</f>
        <v>0</v>
      </c>
      <c r="BI170" s="198">
        <f>IF(N170="nulová",J170,0)</f>
        <v>0</v>
      </c>
      <c r="BJ170" s="17" t="s">
        <v>85</v>
      </c>
      <c r="BK170" s="198">
        <f>ROUND(I170*H170,2)</f>
        <v>0</v>
      </c>
      <c r="BL170" s="17" t="s">
        <v>148</v>
      </c>
      <c r="BM170" s="197" t="s">
        <v>243</v>
      </c>
    </row>
    <row r="171" spans="1:65" s="12" customFormat="1" ht="22.9" customHeight="1">
      <c r="B171" s="171"/>
      <c r="C171" s="172"/>
      <c r="D171" s="173" t="s">
        <v>76</v>
      </c>
      <c r="E171" s="204" t="s">
        <v>2458</v>
      </c>
      <c r="F171" s="204" t="s">
        <v>2459</v>
      </c>
      <c r="G171" s="172"/>
      <c r="H171" s="172"/>
      <c r="I171" s="175"/>
      <c r="J171" s="205">
        <f>BK171</f>
        <v>0</v>
      </c>
      <c r="K171" s="172"/>
      <c r="L171" s="177"/>
      <c r="M171" s="178"/>
      <c r="N171" s="179"/>
      <c r="O171" s="179"/>
      <c r="P171" s="180">
        <f>SUM(P172:P177)</f>
        <v>0</v>
      </c>
      <c r="Q171" s="179"/>
      <c r="R171" s="180">
        <f>SUM(R172:R177)</f>
        <v>0</v>
      </c>
      <c r="S171" s="179"/>
      <c r="T171" s="181">
        <f>SUM(T172:T177)</f>
        <v>0</v>
      </c>
      <c r="AR171" s="182" t="s">
        <v>85</v>
      </c>
      <c r="AT171" s="183" t="s">
        <v>76</v>
      </c>
      <c r="AU171" s="183" t="s">
        <v>85</v>
      </c>
      <c r="AY171" s="182" t="s">
        <v>149</v>
      </c>
      <c r="BK171" s="184">
        <f>SUM(BK172:BK177)</f>
        <v>0</v>
      </c>
    </row>
    <row r="172" spans="1:65" s="2" customFormat="1" ht="21.75" customHeight="1">
      <c r="A172" s="34"/>
      <c r="B172" s="35"/>
      <c r="C172" s="185" t="s">
        <v>194</v>
      </c>
      <c r="D172" s="185" t="s">
        <v>150</v>
      </c>
      <c r="E172" s="186" t="s">
        <v>2460</v>
      </c>
      <c r="F172" s="187" t="s">
        <v>2461</v>
      </c>
      <c r="G172" s="188" t="s">
        <v>841</v>
      </c>
      <c r="H172" s="189">
        <v>1</v>
      </c>
      <c r="I172" s="190"/>
      <c r="J172" s="191">
        <f t="shared" ref="J172:J177" si="0">ROUND(I172*H172,2)</f>
        <v>0</v>
      </c>
      <c r="K172" s="192"/>
      <c r="L172" s="39"/>
      <c r="M172" s="193" t="s">
        <v>1</v>
      </c>
      <c r="N172" s="194" t="s">
        <v>42</v>
      </c>
      <c r="O172" s="71"/>
      <c r="P172" s="195">
        <f t="shared" ref="P172:P177" si="1">O172*H172</f>
        <v>0</v>
      </c>
      <c r="Q172" s="195">
        <v>0</v>
      </c>
      <c r="R172" s="195">
        <f t="shared" ref="R172:R177" si="2">Q172*H172</f>
        <v>0</v>
      </c>
      <c r="S172" s="195">
        <v>0</v>
      </c>
      <c r="T172" s="196">
        <f t="shared" ref="T172:T177" si="3">S172*H172</f>
        <v>0</v>
      </c>
      <c r="U172" s="34"/>
      <c r="V172" s="34"/>
      <c r="W172" s="34"/>
      <c r="X172" s="34"/>
      <c r="Y172" s="34"/>
      <c r="Z172" s="34"/>
      <c r="AA172" s="34"/>
      <c r="AB172" s="34"/>
      <c r="AC172" s="34"/>
      <c r="AD172" s="34"/>
      <c r="AE172" s="34"/>
      <c r="AR172" s="197" t="s">
        <v>148</v>
      </c>
      <c r="AT172" s="197" t="s">
        <v>150</v>
      </c>
      <c r="AU172" s="197" t="s">
        <v>87</v>
      </c>
      <c r="AY172" s="17" t="s">
        <v>149</v>
      </c>
      <c r="BE172" s="198">
        <f t="shared" ref="BE172:BE177" si="4">IF(N172="základní",J172,0)</f>
        <v>0</v>
      </c>
      <c r="BF172" s="198">
        <f t="shared" ref="BF172:BF177" si="5">IF(N172="snížená",J172,0)</f>
        <v>0</v>
      </c>
      <c r="BG172" s="198">
        <f t="shared" ref="BG172:BG177" si="6">IF(N172="zákl. přenesená",J172,0)</f>
        <v>0</v>
      </c>
      <c r="BH172" s="198">
        <f t="shared" ref="BH172:BH177" si="7">IF(N172="sníž. přenesená",J172,0)</f>
        <v>0</v>
      </c>
      <c r="BI172" s="198">
        <f t="shared" ref="BI172:BI177" si="8">IF(N172="nulová",J172,0)</f>
        <v>0</v>
      </c>
      <c r="BJ172" s="17" t="s">
        <v>85</v>
      </c>
      <c r="BK172" s="198">
        <f t="shared" ref="BK172:BK177" si="9">ROUND(I172*H172,2)</f>
        <v>0</v>
      </c>
      <c r="BL172" s="17" t="s">
        <v>148</v>
      </c>
      <c r="BM172" s="197" t="s">
        <v>252</v>
      </c>
    </row>
    <row r="173" spans="1:65" s="2" customFormat="1" ht="21.75" customHeight="1">
      <c r="A173" s="34"/>
      <c r="B173" s="35"/>
      <c r="C173" s="185" t="s">
        <v>199</v>
      </c>
      <c r="D173" s="185" t="s">
        <v>150</v>
      </c>
      <c r="E173" s="186" t="s">
        <v>2462</v>
      </c>
      <c r="F173" s="187" t="s">
        <v>2463</v>
      </c>
      <c r="G173" s="188" t="s">
        <v>841</v>
      </c>
      <c r="H173" s="189">
        <v>1</v>
      </c>
      <c r="I173" s="190"/>
      <c r="J173" s="191">
        <f t="shared" si="0"/>
        <v>0</v>
      </c>
      <c r="K173" s="192"/>
      <c r="L173" s="39"/>
      <c r="M173" s="193" t="s">
        <v>1</v>
      </c>
      <c r="N173" s="194" t="s">
        <v>42</v>
      </c>
      <c r="O173" s="71"/>
      <c r="P173" s="195">
        <f t="shared" si="1"/>
        <v>0</v>
      </c>
      <c r="Q173" s="195">
        <v>0</v>
      </c>
      <c r="R173" s="195">
        <f t="shared" si="2"/>
        <v>0</v>
      </c>
      <c r="S173" s="195">
        <v>0</v>
      </c>
      <c r="T173" s="196">
        <f t="shared" si="3"/>
        <v>0</v>
      </c>
      <c r="U173" s="34"/>
      <c r="V173" s="34"/>
      <c r="W173" s="34"/>
      <c r="X173" s="34"/>
      <c r="Y173" s="34"/>
      <c r="Z173" s="34"/>
      <c r="AA173" s="34"/>
      <c r="AB173" s="34"/>
      <c r="AC173" s="34"/>
      <c r="AD173" s="34"/>
      <c r="AE173" s="34"/>
      <c r="AR173" s="197" t="s">
        <v>148</v>
      </c>
      <c r="AT173" s="197" t="s">
        <v>150</v>
      </c>
      <c r="AU173" s="197" t="s">
        <v>87</v>
      </c>
      <c r="AY173" s="17" t="s">
        <v>149</v>
      </c>
      <c r="BE173" s="198">
        <f t="shared" si="4"/>
        <v>0</v>
      </c>
      <c r="BF173" s="198">
        <f t="shared" si="5"/>
        <v>0</v>
      </c>
      <c r="BG173" s="198">
        <f t="shared" si="6"/>
        <v>0</v>
      </c>
      <c r="BH173" s="198">
        <f t="shared" si="7"/>
        <v>0</v>
      </c>
      <c r="BI173" s="198">
        <f t="shared" si="8"/>
        <v>0</v>
      </c>
      <c r="BJ173" s="17" t="s">
        <v>85</v>
      </c>
      <c r="BK173" s="198">
        <f t="shared" si="9"/>
        <v>0</v>
      </c>
      <c r="BL173" s="17" t="s">
        <v>148</v>
      </c>
      <c r="BM173" s="197" t="s">
        <v>260</v>
      </c>
    </row>
    <row r="174" spans="1:65" s="2" customFormat="1" ht="21.75" customHeight="1">
      <c r="A174" s="34"/>
      <c r="B174" s="35"/>
      <c r="C174" s="185" t="s">
        <v>187</v>
      </c>
      <c r="D174" s="185" t="s">
        <v>150</v>
      </c>
      <c r="E174" s="186" t="s">
        <v>2464</v>
      </c>
      <c r="F174" s="187" t="s">
        <v>2465</v>
      </c>
      <c r="G174" s="188" t="s">
        <v>841</v>
      </c>
      <c r="H174" s="189">
        <v>2</v>
      </c>
      <c r="I174" s="190"/>
      <c r="J174" s="191">
        <f t="shared" si="0"/>
        <v>0</v>
      </c>
      <c r="K174" s="192"/>
      <c r="L174" s="39"/>
      <c r="M174" s="193" t="s">
        <v>1</v>
      </c>
      <c r="N174" s="194" t="s">
        <v>42</v>
      </c>
      <c r="O174" s="71"/>
      <c r="P174" s="195">
        <f t="shared" si="1"/>
        <v>0</v>
      </c>
      <c r="Q174" s="195">
        <v>0</v>
      </c>
      <c r="R174" s="195">
        <f t="shared" si="2"/>
        <v>0</v>
      </c>
      <c r="S174" s="195">
        <v>0</v>
      </c>
      <c r="T174" s="196">
        <f t="shared" si="3"/>
        <v>0</v>
      </c>
      <c r="U174" s="34"/>
      <c r="V174" s="34"/>
      <c r="W174" s="34"/>
      <c r="X174" s="34"/>
      <c r="Y174" s="34"/>
      <c r="Z174" s="34"/>
      <c r="AA174" s="34"/>
      <c r="AB174" s="34"/>
      <c r="AC174" s="34"/>
      <c r="AD174" s="34"/>
      <c r="AE174" s="34"/>
      <c r="AR174" s="197" t="s">
        <v>148</v>
      </c>
      <c r="AT174" s="197" t="s">
        <v>150</v>
      </c>
      <c r="AU174" s="197" t="s">
        <v>87</v>
      </c>
      <c r="AY174" s="17" t="s">
        <v>149</v>
      </c>
      <c r="BE174" s="198">
        <f t="shared" si="4"/>
        <v>0</v>
      </c>
      <c r="BF174" s="198">
        <f t="shared" si="5"/>
        <v>0</v>
      </c>
      <c r="BG174" s="198">
        <f t="shared" si="6"/>
        <v>0</v>
      </c>
      <c r="BH174" s="198">
        <f t="shared" si="7"/>
        <v>0</v>
      </c>
      <c r="BI174" s="198">
        <f t="shared" si="8"/>
        <v>0</v>
      </c>
      <c r="BJ174" s="17" t="s">
        <v>85</v>
      </c>
      <c r="BK174" s="198">
        <f t="shared" si="9"/>
        <v>0</v>
      </c>
      <c r="BL174" s="17" t="s">
        <v>148</v>
      </c>
      <c r="BM174" s="197" t="s">
        <v>270</v>
      </c>
    </row>
    <row r="175" spans="1:65" s="2" customFormat="1" ht="21.75" customHeight="1">
      <c r="A175" s="34"/>
      <c r="B175" s="35"/>
      <c r="C175" s="185" t="s">
        <v>209</v>
      </c>
      <c r="D175" s="185" t="s">
        <v>150</v>
      </c>
      <c r="E175" s="186" t="s">
        <v>2466</v>
      </c>
      <c r="F175" s="187" t="s">
        <v>2467</v>
      </c>
      <c r="G175" s="188" t="s">
        <v>841</v>
      </c>
      <c r="H175" s="189">
        <v>2</v>
      </c>
      <c r="I175" s="190"/>
      <c r="J175" s="191">
        <f t="shared" si="0"/>
        <v>0</v>
      </c>
      <c r="K175" s="192"/>
      <c r="L175" s="39"/>
      <c r="M175" s="193" t="s">
        <v>1</v>
      </c>
      <c r="N175" s="194" t="s">
        <v>42</v>
      </c>
      <c r="O175" s="71"/>
      <c r="P175" s="195">
        <f t="shared" si="1"/>
        <v>0</v>
      </c>
      <c r="Q175" s="195">
        <v>0</v>
      </c>
      <c r="R175" s="195">
        <f t="shared" si="2"/>
        <v>0</v>
      </c>
      <c r="S175" s="195">
        <v>0</v>
      </c>
      <c r="T175" s="196">
        <f t="shared" si="3"/>
        <v>0</v>
      </c>
      <c r="U175" s="34"/>
      <c r="V175" s="34"/>
      <c r="W175" s="34"/>
      <c r="X175" s="34"/>
      <c r="Y175" s="34"/>
      <c r="Z175" s="34"/>
      <c r="AA175" s="34"/>
      <c r="AB175" s="34"/>
      <c r="AC175" s="34"/>
      <c r="AD175" s="34"/>
      <c r="AE175" s="34"/>
      <c r="AR175" s="197" t="s">
        <v>148</v>
      </c>
      <c r="AT175" s="197" t="s">
        <v>150</v>
      </c>
      <c r="AU175" s="197" t="s">
        <v>87</v>
      </c>
      <c r="AY175" s="17" t="s">
        <v>149</v>
      </c>
      <c r="BE175" s="198">
        <f t="shared" si="4"/>
        <v>0</v>
      </c>
      <c r="BF175" s="198">
        <f t="shared" si="5"/>
        <v>0</v>
      </c>
      <c r="BG175" s="198">
        <f t="shared" si="6"/>
        <v>0</v>
      </c>
      <c r="BH175" s="198">
        <f t="shared" si="7"/>
        <v>0</v>
      </c>
      <c r="BI175" s="198">
        <f t="shared" si="8"/>
        <v>0</v>
      </c>
      <c r="BJ175" s="17" t="s">
        <v>85</v>
      </c>
      <c r="BK175" s="198">
        <f t="shared" si="9"/>
        <v>0</v>
      </c>
      <c r="BL175" s="17" t="s">
        <v>148</v>
      </c>
      <c r="BM175" s="197" t="s">
        <v>282</v>
      </c>
    </row>
    <row r="176" spans="1:65" s="2" customFormat="1" ht="21.75" customHeight="1">
      <c r="A176" s="34"/>
      <c r="B176" s="35"/>
      <c r="C176" s="185" t="s">
        <v>214</v>
      </c>
      <c r="D176" s="185" t="s">
        <v>150</v>
      </c>
      <c r="E176" s="186" t="s">
        <v>2468</v>
      </c>
      <c r="F176" s="187" t="s">
        <v>2469</v>
      </c>
      <c r="G176" s="188" t="s">
        <v>841</v>
      </c>
      <c r="H176" s="189">
        <v>6</v>
      </c>
      <c r="I176" s="190"/>
      <c r="J176" s="191">
        <f t="shared" si="0"/>
        <v>0</v>
      </c>
      <c r="K176" s="192"/>
      <c r="L176" s="39"/>
      <c r="M176" s="193" t="s">
        <v>1</v>
      </c>
      <c r="N176" s="194" t="s">
        <v>42</v>
      </c>
      <c r="O176" s="71"/>
      <c r="P176" s="195">
        <f t="shared" si="1"/>
        <v>0</v>
      </c>
      <c r="Q176" s="195">
        <v>0</v>
      </c>
      <c r="R176" s="195">
        <f t="shared" si="2"/>
        <v>0</v>
      </c>
      <c r="S176" s="195">
        <v>0</v>
      </c>
      <c r="T176" s="196">
        <f t="shared" si="3"/>
        <v>0</v>
      </c>
      <c r="U176" s="34"/>
      <c r="V176" s="34"/>
      <c r="W176" s="34"/>
      <c r="X176" s="34"/>
      <c r="Y176" s="34"/>
      <c r="Z176" s="34"/>
      <c r="AA176" s="34"/>
      <c r="AB176" s="34"/>
      <c r="AC176" s="34"/>
      <c r="AD176" s="34"/>
      <c r="AE176" s="34"/>
      <c r="AR176" s="197" t="s">
        <v>148</v>
      </c>
      <c r="AT176" s="197" t="s">
        <v>150</v>
      </c>
      <c r="AU176" s="197" t="s">
        <v>87</v>
      </c>
      <c r="AY176" s="17" t="s">
        <v>149</v>
      </c>
      <c r="BE176" s="198">
        <f t="shared" si="4"/>
        <v>0</v>
      </c>
      <c r="BF176" s="198">
        <f t="shared" si="5"/>
        <v>0</v>
      </c>
      <c r="BG176" s="198">
        <f t="shared" si="6"/>
        <v>0</v>
      </c>
      <c r="BH176" s="198">
        <f t="shared" si="7"/>
        <v>0</v>
      </c>
      <c r="BI176" s="198">
        <f t="shared" si="8"/>
        <v>0</v>
      </c>
      <c r="BJ176" s="17" t="s">
        <v>85</v>
      </c>
      <c r="BK176" s="198">
        <f t="shared" si="9"/>
        <v>0</v>
      </c>
      <c r="BL176" s="17" t="s">
        <v>148</v>
      </c>
      <c r="BM176" s="197" t="s">
        <v>293</v>
      </c>
    </row>
    <row r="177" spans="1:65" s="2" customFormat="1" ht="16.5" customHeight="1">
      <c r="A177" s="34"/>
      <c r="B177" s="35"/>
      <c r="C177" s="185" t="s">
        <v>222</v>
      </c>
      <c r="D177" s="185" t="s">
        <v>150</v>
      </c>
      <c r="E177" s="186" t="s">
        <v>2470</v>
      </c>
      <c r="F177" s="187" t="s">
        <v>2471</v>
      </c>
      <c r="G177" s="188" t="s">
        <v>841</v>
      </c>
      <c r="H177" s="189">
        <v>6</v>
      </c>
      <c r="I177" s="190"/>
      <c r="J177" s="191">
        <f t="shared" si="0"/>
        <v>0</v>
      </c>
      <c r="K177" s="192"/>
      <c r="L177" s="39"/>
      <c r="M177" s="193" t="s">
        <v>1</v>
      </c>
      <c r="N177" s="194" t="s">
        <v>42</v>
      </c>
      <c r="O177" s="71"/>
      <c r="P177" s="195">
        <f t="shared" si="1"/>
        <v>0</v>
      </c>
      <c r="Q177" s="195">
        <v>0</v>
      </c>
      <c r="R177" s="195">
        <f t="shared" si="2"/>
        <v>0</v>
      </c>
      <c r="S177" s="195">
        <v>0</v>
      </c>
      <c r="T177" s="196">
        <f t="shared" si="3"/>
        <v>0</v>
      </c>
      <c r="U177" s="34"/>
      <c r="V177" s="34"/>
      <c r="W177" s="34"/>
      <c r="X177" s="34"/>
      <c r="Y177" s="34"/>
      <c r="Z177" s="34"/>
      <c r="AA177" s="34"/>
      <c r="AB177" s="34"/>
      <c r="AC177" s="34"/>
      <c r="AD177" s="34"/>
      <c r="AE177" s="34"/>
      <c r="AR177" s="197" t="s">
        <v>148</v>
      </c>
      <c r="AT177" s="197" t="s">
        <v>150</v>
      </c>
      <c r="AU177" s="197" t="s">
        <v>87</v>
      </c>
      <c r="AY177" s="17" t="s">
        <v>149</v>
      </c>
      <c r="BE177" s="198">
        <f t="shared" si="4"/>
        <v>0</v>
      </c>
      <c r="BF177" s="198">
        <f t="shared" si="5"/>
        <v>0</v>
      </c>
      <c r="BG177" s="198">
        <f t="shared" si="6"/>
        <v>0</v>
      </c>
      <c r="BH177" s="198">
        <f t="shared" si="7"/>
        <v>0</v>
      </c>
      <c r="BI177" s="198">
        <f t="shared" si="8"/>
        <v>0</v>
      </c>
      <c r="BJ177" s="17" t="s">
        <v>85</v>
      </c>
      <c r="BK177" s="198">
        <f t="shared" si="9"/>
        <v>0</v>
      </c>
      <c r="BL177" s="17" t="s">
        <v>148</v>
      </c>
      <c r="BM177" s="197" t="s">
        <v>304</v>
      </c>
    </row>
    <row r="178" spans="1:65" s="12" customFormat="1" ht="22.9" customHeight="1">
      <c r="B178" s="171"/>
      <c r="C178" s="172"/>
      <c r="D178" s="173" t="s">
        <v>76</v>
      </c>
      <c r="E178" s="204" t="s">
        <v>2472</v>
      </c>
      <c r="F178" s="204" t="s">
        <v>2473</v>
      </c>
      <c r="G178" s="172"/>
      <c r="H178" s="172"/>
      <c r="I178" s="175"/>
      <c r="J178" s="205">
        <f>BK178</f>
        <v>0</v>
      </c>
      <c r="K178" s="172"/>
      <c r="L178" s="177"/>
      <c r="M178" s="178"/>
      <c r="N178" s="179"/>
      <c r="O178" s="179"/>
      <c r="P178" s="180">
        <f>SUM(P179:P184)</f>
        <v>0</v>
      </c>
      <c r="Q178" s="179"/>
      <c r="R178" s="180">
        <f>SUM(R179:R184)</f>
        <v>0</v>
      </c>
      <c r="S178" s="179"/>
      <c r="T178" s="181">
        <f>SUM(T179:T184)</f>
        <v>0</v>
      </c>
      <c r="AR178" s="182" t="s">
        <v>85</v>
      </c>
      <c r="AT178" s="183" t="s">
        <v>76</v>
      </c>
      <c r="AU178" s="183" t="s">
        <v>85</v>
      </c>
      <c r="AY178" s="182" t="s">
        <v>149</v>
      </c>
      <c r="BK178" s="184">
        <f>SUM(BK179:BK184)</f>
        <v>0</v>
      </c>
    </row>
    <row r="179" spans="1:65" s="2" customFormat="1" ht="16.5" customHeight="1">
      <c r="A179" s="34"/>
      <c r="B179" s="35"/>
      <c r="C179" s="185" t="s">
        <v>230</v>
      </c>
      <c r="D179" s="185" t="s">
        <v>150</v>
      </c>
      <c r="E179" s="186" t="s">
        <v>2474</v>
      </c>
      <c r="F179" s="187" t="s">
        <v>2475</v>
      </c>
      <c r="G179" s="188" t="s">
        <v>841</v>
      </c>
      <c r="H179" s="189">
        <v>11</v>
      </c>
      <c r="I179" s="190"/>
      <c r="J179" s="191">
        <f t="shared" ref="J179:J184" si="10">ROUND(I179*H179,2)</f>
        <v>0</v>
      </c>
      <c r="K179" s="192"/>
      <c r="L179" s="39"/>
      <c r="M179" s="193" t="s">
        <v>1</v>
      </c>
      <c r="N179" s="194" t="s">
        <v>42</v>
      </c>
      <c r="O179" s="71"/>
      <c r="P179" s="195">
        <f t="shared" ref="P179:P184" si="11">O179*H179</f>
        <v>0</v>
      </c>
      <c r="Q179" s="195">
        <v>0</v>
      </c>
      <c r="R179" s="195">
        <f t="shared" ref="R179:R184" si="12">Q179*H179</f>
        <v>0</v>
      </c>
      <c r="S179" s="195">
        <v>0</v>
      </c>
      <c r="T179" s="196">
        <f t="shared" ref="T179:T184" si="13">S179*H179</f>
        <v>0</v>
      </c>
      <c r="U179" s="34"/>
      <c r="V179" s="34"/>
      <c r="W179" s="34"/>
      <c r="X179" s="34"/>
      <c r="Y179" s="34"/>
      <c r="Z179" s="34"/>
      <c r="AA179" s="34"/>
      <c r="AB179" s="34"/>
      <c r="AC179" s="34"/>
      <c r="AD179" s="34"/>
      <c r="AE179" s="34"/>
      <c r="AR179" s="197" t="s">
        <v>148</v>
      </c>
      <c r="AT179" s="197" t="s">
        <v>150</v>
      </c>
      <c r="AU179" s="197" t="s">
        <v>87</v>
      </c>
      <c r="AY179" s="17" t="s">
        <v>149</v>
      </c>
      <c r="BE179" s="198">
        <f t="shared" ref="BE179:BE184" si="14">IF(N179="základní",J179,0)</f>
        <v>0</v>
      </c>
      <c r="BF179" s="198">
        <f t="shared" ref="BF179:BF184" si="15">IF(N179="snížená",J179,0)</f>
        <v>0</v>
      </c>
      <c r="BG179" s="198">
        <f t="shared" ref="BG179:BG184" si="16">IF(N179="zákl. přenesená",J179,0)</f>
        <v>0</v>
      </c>
      <c r="BH179" s="198">
        <f t="shared" ref="BH179:BH184" si="17">IF(N179="sníž. přenesená",J179,0)</f>
        <v>0</v>
      </c>
      <c r="BI179" s="198">
        <f t="shared" ref="BI179:BI184" si="18">IF(N179="nulová",J179,0)</f>
        <v>0</v>
      </c>
      <c r="BJ179" s="17" t="s">
        <v>85</v>
      </c>
      <c r="BK179" s="198">
        <f t="shared" ref="BK179:BK184" si="19">ROUND(I179*H179,2)</f>
        <v>0</v>
      </c>
      <c r="BL179" s="17" t="s">
        <v>148</v>
      </c>
      <c r="BM179" s="197" t="s">
        <v>315</v>
      </c>
    </row>
    <row r="180" spans="1:65" s="2" customFormat="1" ht="16.5" customHeight="1">
      <c r="A180" s="34"/>
      <c r="B180" s="35"/>
      <c r="C180" s="185" t="s">
        <v>235</v>
      </c>
      <c r="D180" s="185" t="s">
        <v>150</v>
      </c>
      <c r="E180" s="186" t="s">
        <v>2476</v>
      </c>
      <c r="F180" s="187" t="s">
        <v>2477</v>
      </c>
      <c r="G180" s="188" t="s">
        <v>841</v>
      </c>
      <c r="H180" s="189">
        <v>5</v>
      </c>
      <c r="I180" s="190"/>
      <c r="J180" s="191">
        <f t="shared" si="10"/>
        <v>0</v>
      </c>
      <c r="K180" s="192"/>
      <c r="L180" s="39"/>
      <c r="M180" s="193" t="s">
        <v>1</v>
      </c>
      <c r="N180" s="194" t="s">
        <v>42</v>
      </c>
      <c r="O180" s="71"/>
      <c r="P180" s="195">
        <f t="shared" si="11"/>
        <v>0</v>
      </c>
      <c r="Q180" s="195">
        <v>0</v>
      </c>
      <c r="R180" s="195">
        <f t="shared" si="12"/>
        <v>0</v>
      </c>
      <c r="S180" s="195">
        <v>0</v>
      </c>
      <c r="T180" s="196">
        <f t="shared" si="13"/>
        <v>0</v>
      </c>
      <c r="U180" s="34"/>
      <c r="V180" s="34"/>
      <c r="W180" s="34"/>
      <c r="X180" s="34"/>
      <c r="Y180" s="34"/>
      <c r="Z180" s="34"/>
      <c r="AA180" s="34"/>
      <c r="AB180" s="34"/>
      <c r="AC180" s="34"/>
      <c r="AD180" s="34"/>
      <c r="AE180" s="34"/>
      <c r="AR180" s="197" t="s">
        <v>148</v>
      </c>
      <c r="AT180" s="197" t="s">
        <v>150</v>
      </c>
      <c r="AU180" s="197" t="s">
        <v>87</v>
      </c>
      <c r="AY180" s="17" t="s">
        <v>149</v>
      </c>
      <c r="BE180" s="198">
        <f t="shared" si="14"/>
        <v>0</v>
      </c>
      <c r="BF180" s="198">
        <f t="shared" si="15"/>
        <v>0</v>
      </c>
      <c r="BG180" s="198">
        <f t="shared" si="16"/>
        <v>0</v>
      </c>
      <c r="BH180" s="198">
        <f t="shared" si="17"/>
        <v>0</v>
      </c>
      <c r="BI180" s="198">
        <f t="shared" si="18"/>
        <v>0</v>
      </c>
      <c r="BJ180" s="17" t="s">
        <v>85</v>
      </c>
      <c r="BK180" s="198">
        <f t="shared" si="19"/>
        <v>0</v>
      </c>
      <c r="BL180" s="17" t="s">
        <v>148</v>
      </c>
      <c r="BM180" s="197" t="s">
        <v>285</v>
      </c>
    </row>
    <row r="181" spans="1:65" s="2" customFormat="1" ht="16.5" customHeight="1">
      <c r="A181" s="34"/>
      <c r="B181" s="35"/>
      <c r="C181" s="185" t="s">
        <v>8</v>
      </c>
      <c r="D181" s="185" t="s">
        <v>150</v>
      </c>
      <c r="E181" s="186" t="s">
        <v>2478</v>
      </c>
      <c r="F181" s="187" t="s">
        <v>2479</v>
      </c>
      <c r="G181" s="188" t="s">
        <v>841</v>
      </c>
      <c r="H181" s="189">
        <v>1</v>
      </c>
      <c r="I181" s="190"/>
      <c r="J181" s="191">
        <f t="shared" si="10"/>
        <v>0</v>
      </c>
      <c r="K181" s="192"/>
      <c r="L181" s="39"/>
      <c r="M181" s="193" t="s">
        <v>1</v>
      </c>
      <c r="N181" s="194" t="s">
        <v>42</v>
      </c>
      <c r="O181" s="71"/>
      <c r="P181" s="195">
        <f t="shared" si="11"/>
        <v>0</v>
      </c>
      <c r="Q181" s="195">
        <v>0</v>
      </c>
      <c r="R181" s="195">
        <f t="shared" si="12"/>
        <v>0</v>
      </c>
      <c r="S181" s="195">
        <v>0</v>
      </c>
      <c r="T181" s="196">
        <f t="shared" si="13"/>
        <v>0</v>
      </c>
      <c r="U181" s="34"/>
      <c r="V181" s="34"/>
      <c r="W181" s="34"/>
      <c r="X181" s="34"/>
      <c r="Y181" s="34"/>
      <c r="Z181" s="34"/>
      <c r="AA181" s="34"/>
      <c r="AB181" s="34"/>
      <c r="AC181" s="34"/>
      <c r="AD181" s="34"/>
      <c r="AE181" s="34"/>
      <c r="AR181" s="197" t="s">
        <v>148</v>
      </c>
      <c r="AT181" s="197" t="s">
        <v>150</v>
      </c>
      <c r="AU181" s="197" t="s">
        <v>87</v>
      </c>
      <c r="AY181" s="17" t="s">
        <v>149</v>
      </c>
      <c r="BE181" s="198">
        <f t="shared" si="14"/>
        <v>0</v>
      </c>
      <c r="BF181" s="198">
        <f t="shared" si="15"/>
        <v>0</v>
      </c>
      <c r="BG181" s="198">
        <f t="shared" si="16"/>
        <v>0</v>
      </c>
      <c r="BH181" s="198">
        <f t="shared" si="17"/>
        <v>0</v>
      </c>
      <c r="BI181" s="198">
        <f t="shared" si="18"/>
        <v>0</v>
      </c>
      <c r="BJ181" s="17" t="s">
        <v>85</v>
      </c>
      <c r="BK181" s="198">
        <f t="shared" si="19"/>
        <v>0</v>
      </c>
      <c r="BL181" s="17" t="s">
        <v>148</v>
      </c>
      <c r="BM181" s="197" t="s">
        <v>336</v>
      </c>
    </row>
    <row r="182" spans="1:65" s="2" customFormat="1" ht="16.5" customHeight="1">
      <c r="A182" s="34"/>
      <c r="B182" s="35"/>
      <c r="C182" s="185" t="s">
        <v>243</v>
      </c>
      <c r="D182" s="185" t="s">
        <v>150</v>
      </c>
      <c r="E182" s="186" t="s">
        <v>2480</v>
      </c>
      <c r="F182" s="187" t="s">
        <v>2481</v>
      </c>
      <c r="G182" s="188" t="s">
        <v>841</v>
      </c>
      <c r="H182" s="189">
        <v>8</v>
      </c>
      <c r="I182" s="190"/>
      <c r="J182" s="191">
        <f t="shared" si="10"/>
        <v>0</v>
      </c>
      <c r="K182" s="192"/>
      <c r="L182" s="39"/>
      <c r="M182" s="193" t="s">
        <v>1</v>
      </c>
      <c r="N182" s="194" t="s">
        <v>42</v>
      </c>
      <c r="O182" s="71"/>
      <c r="P182" s="195">
        <f t="shared" si="11"/>
        <v>0</v>
      </c>
      <c r="Q182" s="195">
        <v>0</v>
      </c>
      <c r="R182" s="195">
        <f t="shared" si="12"/>
        <v>0</v>
      </c>
      <c r="S182" s="195">
        <v>0</v>
      </c>
      <c r="T182" s="196">
        <f t="shared" si="13"/>
        <v>0</v>
      </c>
      <c r="U182" s="34"/>
      <c r="V182" s="34"/>
      <c r="W182" s="34"/>
      <c r="X182" s="34"/>
      <c r="Y182" s="34"/>
      <c r="Z182" s="34"/>
      <c r="AA182" s="34"/>
      <c r="AB182" s="34"/>
      <c r="AC182" s="34"/>
      <c r="AD182" s="34"/>
      <c r="AE182" s="34"/>
      <c r="AR182" s="197" t="s">
        <v>148</v>
      </c>
      <c r="AT182" s="197" t="s">
        <v>150</v>
      </c>
      <c r="AU182" s="197" t="s">
        <v>87</v>
      </c>
      <c r="AY182" s="17" t="s">
        <v>149</v>
      </c>
      <c r="BE182" s="198">
        <f t="shared" si="14"/>
        <v>0</v>
      </c>
      <c r="BF182" s="198">
        <f t="shared" si="15"/>
        <v>0</v>
      </c>
      <c r="BG182" s="198">
        <f t="shared" si="16"/>
        <v>0</v>
      </c>
      <c r="BH182" s="198">
        <f t="shared" si="17"/>
        <v>0</v>
      </c>
      <c r="BI182" s="198">
        <f t="shared" si="18"/>
        <v>0</v>
      </c>
      <c r="BJ182" s="17" t="s">
        <v>85</v>
      </c>
      <c r="BK182" s="198">
        <f t="shared" si="19"/>
        <v>0</v>
      </c>
      <c r="BL182" s="17" t="s">
        <v>148</v>
      </c>
      <c r="BM182" s="197" t="s">
        <v>346</v>
      </c>
    </row>
    <row r="183" spans="1:65" s="2" customFormat="1" ht="21.75" customHeight="1">
      <c r="A183" s="34"/>
      <c r="B183" s="35"/>
      <c r="C183" s="185" t="s">
        <v>248</v>
      </c>
      <c r="D183" s="185" t="s">
        <v>150</v>
      </c>
      <c r="E183" s="186" t="s">
        <v>2482</v>
      </c>
      <c r="F183" s="187" t="s">
        <v>2483</v>
      </c>
      <c r="G183" s="188" t="s">
        <v>841</v>
      </c>
      <c r="H183" s="189">
        <v>8</v>
      </c>
      <c r="I183" s="190"/>
      <c r="J183" s="191">
        <f t="shared" si="10"/>
        <v>0</v>
      </c>
      <c r="K183" s="192"/>
      <c r="L183" s="39"/>
      <c r="M183" s="193" t="s">
        <v>1</v>
      </c>
      <c r="N183" s="194" t="s">
        <v>42</v>
      </c>
      <c r="O183" s="71"/>
      <c r="P183" s="195">
        <f t="shared" si="11"/>
        <v>0</v>
      </c>
      <c r="Q183" s="195">
        <v>0</v>
      </c>
      <c r="R183" s="195">
        <f t="shared" si="12"/>
        <v>0</v>
      </c>
      <c r="S183" s="195">
        <v>0</v>
      </c>
      <c r="T183" s="196">
        <f t="shared" si="13"/>
        <v>0</v>
      </c>
      <c r="U183" s="34"/>
      <c r="V183" s="34"/>
      <c r="W183" s="34"/>
      <c r="X183" s="34"/>
      <c r="Y183" s="34"/>
      <c r="Z183" s="34"/>
      <c r="AA183" s="34"/>
      <c r="AB183" s="34"/>
      <c r="AC183" s="34"/>
      <c r="AD183" s="34"/>
      <c r="AE183" s="34"/>
      <c r="AR183" s="197" t="s">
        <v>148</v>
      </c>
      <c r="AT183" s="197" t="s">
        <v>150</v>
      </c>
      <c r="AU183" s="197" t="s">
        <v>87</v>
      </c>
      <c r="AY183" s="17" t="s">
        <v>149</v>
      </c>
      <c r="BE183" s="198">
        <f t="shared" si="14"/>
        <v>0</v>
      </c>
      <c r="BF183" s="198">
        <f t="shared" si="15"/>
        <v>0</v>
      </c>
      <c r="BG183" s="198">
        <f t="shared" si="16"/>
        <v>0</v>
      </c>
      <c r="BH183" s="198">
        <f t="shared" si="17"/>
        <v>0</v>
      </c>
      <c r="BI183" s="198">
        <f t="shared" si="18"/>
        <v>0</v>
      </c>
      <c r="BJ183" s="17" t="s">
        <v>85</v>
      </c>
      <c r="BK183" s="198">
        <f t="shared" si="19"/>
        <v>0</v>
      </c>
      <c r="BL183" s="17" t="s">
        <v>148</v>
      </c>
      <c r="BM183" s="197" t="s">
        <v>355</v>
      </c>
    </row>
    <row r="184" spans="1:65" s="2" customFormat="1" ht="16.5" customHeight="1">
      <c r="A184" s="34"/>
      <c r="B184" s="35"/>
      <c r="C184" s="185" t="s">
        <v>252</v>
      </c>
      <c r="D184" s="185" t="s">
        <v>150</v>
      </c>
      <c r="E184" s="186" t="s">
        <v>2484</v>
      </c>
      <c r="F184" s="187" t="s">
        <v>2485</v>
      </c>
      <c r="G184" s="188" t="s">
        <v>841</v>
      </c>
      <c r="H184" s="189">
        <v>8</v>
      </c>
      <c r="I184" s="190"/>
      <c r="J184" s="191">
        <f t="shared" si="10"/>
        <v>0</v>
      </c>
      <c r="K184" s="192"/>
      <c r="L184" s="39"/>
      <c r="M184" s="193" t="s">
        <v>1</v>
      </c>
      <c r="N184" s="194" t="s">
        <v>42</v>
      </c>
      <c r="O184" s="71"/>
      <c r="P184" s="195">
        <f t="shared" si="11"/>
        <v>0</v>
      </c>
      <c r="Q184" s="195">
        <v>0</v>
      </c>
      <c r="R184" s="195">
        <f t="shared" si="12"/>
        <v>0</v>
      </c>
      <c r="S184" s="195">
        <v>0</v>
      </c>
      <c r="T184" s="196">
        <f t="shared" si="13"/>
        <v>0</v>
      </c>
      <c r="U184" s="34"/>
      <c r="V184" s="34"/>
      <c r="W184" s="34"/>
      <c r="X184" s="34"/>
      <c r="Y184" s="34"/>
      <c r="Z184" s="34"/>
      <c r="AA184" s="34"/>
      <c r="AB184" s="34"/>
      <c r="AC184" s="34"/>
      <c r="AD184" s="34"/>
      <c r="AE184" s="34"/>
      <c r="AR184" s="197" t="s">
        <v>148</v>
      </c>
      <c r="AT184" s="197" t="s">
        <v>150</v>
      </c>
      <c r="AU184" s="197" t="s">
        <v>87</v>
      </c>
      <c r="AY184" s="17" t="s">
        <v>149</v>
      </c>
      <c r="BE184" s="198">
        <f t="shared" si="14"/>
        <v>0</v>
      </c>
      <c r="BF184" s="198">
        <f t="shared" si="15"/>
        <v>0</v>
      </c>
      <c r="BG184" s="198">
        <f t="shared" si="16"/>
        <v>0</v>
      </c>
      <c r="BH184" s="198">
        <f t="shared" si="17"/>
        <v>0</v>
      </c>
      <c r="BI184" s="198">
        <f t="shared" si="18"/>
        <v>0</v>
      </c>
      <c r="BJ184" s="17" t="s">
        <v>85</v>
      </c>
      <c r="BK184" s="198">
        <f t="shared" si="19"/>
        <v>0</v>
      </c>
      <c r="BL184" s="17" t="s">
        <v>148</v>
      </c>
      <c r="BM184" s="197" t="s">
        <v>366</v>
      </c>
    </row>
    <row r="185" spans="1:65" s="12" customFormat="1" ht="22.9" customHeight="1">
      <c r="B185" s="171"/>
      <c r="C185" s="172"/>
      <c r="D185" s="173" t="s">
        <v>76</v>
      </c>
      <c r="E185" s="204" t="s">
        <v>2486</v>
      </c>
      <c r="F185" s="204" t="s">
        <v>2487</v>
      </c>
      <c r="G185" s="172"/>
      <c r="H185" s="172"/>
      <c r="I185" s="175"/>
      <c r="J185" s="205">
        <f>BK185</f>
        <v>0</v>
      </c>
      <c r="K185" s="172"/>
      <c r="L185" s="177"/>
      <c r="M185" s="178"/>
      <c r="N185" s="179"/>
      <c r="O185" s="179"/>
      <c r="P185" s="180">
        <f>P186</f>
        <v>0</v>
      </c>
      <c r="Q185" s="179"/>
      <c r="R185" s="180">
        <f>R186</f>
        <v>0</v>
      </c>
      <c r="S185" s="179"/>
      <c r="T185" s="181">
        <f>T186</f>
        <v>0</v>
      </c>
      <c r="AR185" s="182" t="s">
        <v>85</v>
      </c>
      <c r="AT185" s="183" t="s">
        <v>76</v>
      </c>
      <c r="AU185" s="183" t="s">
        <v>85</v>
      </c>
      <c r="AY185" s="182" t="s">
        <v>149</v>
      </c>
      <c r="BK185" s="184">
        <f>BK186</f>
        <v>0</v>
      </c>
    </row>
    <row r="186" spans="1:65" s="2" customFormat="1" ht="21.75" customHeight="1">
      <c r="A186" s="34"/>
      <c r="B186" s="35"/>
      <c r="C186" s="185" t="s">
        <v>256</v>
      </c>
      <c r="D186" s="185" t="s">
        <v>150</v>
      </c>
      <c r="E186" s="186" t="s">
        <v>2488</v>
      </c>
      <c r="F186" s="187" t="s">
        <v>2489</v>
      </c>
      <c r="G186" s="188" t="s">
        <v>192</v>
      </c>
      <c r="H186" s="189">
        <v>1</v>
      </c>
      <c r="I186" s="190"/>
      <c r="J186" s="191">
        <f>ROUND(I186*H186,2)</f>
        <v>0</v>
      </c>
      <c r="K186" s="192"/>
      <c r="L186" s="39"/>
      <c r="M186" s="193" t="s">
        <v>1</v>
      </c>
      <c r="N186" s="194" t="s">
        <v>42</v>
      </c>
      <c r="O186" s="71"/>
      <c r="P186" s="195">
        <f>O186*H186</f>
        <v>0</v>
      </c>
      <c r="Q186" s="195">
        <v>0</v>
      </c>
      <c r="R186" s="195">
        <f>Q186*H186</f>
        <v>0</v>
      </c>
      <c r="S186" s="195">
        <v>0</v>
      </c>
      <c r="T186" s="196">
        <f>S186*H186</f>
        <v>0</v>
      </c>
      <c r="U186" s="34"/>
      <c r="V186" s="34"/>
      <c r="W186" s="34"/>
      <c r="X186" s="34"/>
      <c r="Y186" s="34"/>
      <c r="Z186" s="34"/>
      <c r="AA186" s="34"/>
      <c r="AB186" s="34"/>
      <c r="AC186" s="34"/>
      <c r="AD186" s="34"/>
      <c r="AE186" s="34"/>
      <c r="AR186" s="197" t="s">
        <v>148</v>
      </c>
      <c r="AT186" s="197" t="s">
        <v>150</v>
      </c>
      <c r="AU186" s="197" t="s">
        <v>87</v>
      </c>
      <c r="AY186" s="17" t="s">
        <v>149</v>
      </c>
      <c r="BE186" s="198">
        <f>IF(N186="základní",J186,0)</f>
        <v>0</v>
      </c>
      <c r="BF186" s="198">
        <f>IF(N186="snížená",J186,0)</f>
        <v>0</v>
      </c>
      <c r="BG186" s="198">
        <f>IF(N186="zákl. přenesená",J186,0)</f>
        <v>0</v>
      </c>
      <c r="BH186" s="198">
        <f>IF(N186="sníž. přenesená",J186,0)</f>
        <v>0</v>
      </c>
      <c r="BI186" s="198">
        <f>IF(N186="nulová",J186,0)</f>
        <v>0</v>
      </c>
      <c r="BJ186" s="17" t="s">
        <v>85</v>
      </c>
      <c r="BK186" s="198">
        <f>ROUND(I186*H186,2)</f>
        <v>0</v>
      </c>
      <c r="BL186" s="17" t="s">
        <v>148</v>
      </c>
      <c r="BM186" s="197" t="s">
        <v>375</v>
      </c>
    </row>
    <row r="187" spans="1:65" s="12" customFormat="1" ht="22.9" customHeight="1">
      <c r="B187" s="171"/>
      <c r="C187" s="172"/>
      <c r="D187" s="173" t="s">
        <v>76</v>
      </c>
      <c r="E187" s="204" t="s">
        <v>2490</v>
      </c>
      <c r="F187" s="204" t="s">
        <v>2491</v>
      </c>
      <c r="G187" s="172"/>
      <c r="H187" s="172"/>
      <c r="I187" s="175"/>
      <c r="J187" s="205">
        <f>BK187</f>
        <v>0</v>
      </c>
      <c r="K187" s="172"/>
      <c r="L187" s="177"/>
      <c r="M187" s="178"/>
      <c r="N187" s="179"/>
      <c r="O187" s="179"/>
      <c r="P187" s="180">
        <f>SUM(P188:P198)</f>
        <v>0</v>
      </c>
      <c r="Q187" s="179"/>
      <c r="R187" s="180">
        <f>SUM(R188:R198)</f>
        <v>0</v>
      </c>
      <c r="S187" s="179"/>
      <c r="T187" s="181">
        <f>SUM(T188:T198)</f>
        <v>0</v>
      </c>
      <c r="AR187" s="182" t="s">
        <v>85</v>
      </c>
      <c r="AT187" s="183" t="s">
        <v>76</v>
      </c>
      <c r="AU187" s="183" t="s">
        <v>85</v>
      </c>
      <c r="AY187" s="182" t="s">
        <v>149</v>
      </c>
      <c r="BK187" s="184">
        <f>SUM(BK188:BK198)</f>
        <v>0</v>
      </c>
    </row>
    <row r="188" spans="1:65" s="2" customFormat="1" ht="16.5" customHeight="1">
      <c r="A188" s="34"/>
      <c r="B188" s="35"/>
      <c r="C188" s="185" t="s">
        <v>260</v>
      </c>
      <c r="D188" s="185" t="s">
        <v>150</v>
      </c>
      <c r="E188" s="186" t="s">
        <v>2492</v>
      </c>
      <c r="F188" s="187" t="s">
        <v>2493</v>
      </c>
      <c r="G188" s="188" t="s">
        <v>202</v>
      </c>
      <c r="H188" s="189">
        <v>20</v>
      </c>
      <c r="I188" s="190"/>
      <c r="J188" s="191">
        <f t="shared" ref="J188:J198" si="20">ROUND(I188*H188,2)</f>
        <v>0</v>
      </c>
      <c r="K188" s="192"/>
      <c r="L188" s="39"/>
      <c r="M188" s="193" t="s">
        <v>1</v>
      </c>
      <c r="N188" s="194" t="s">
        <v>42</v>
      </c>
      <c r="O188" s="71"/>
      <c r="P188" s="195">
        <f t="shared" ref="P188:P198" si="21">O188*H188</f>
        <v>0</v>
      </c>
      <c r="Q188" s="195">
        <v>0</v>
      </c>
      <c r="R188" s="195">
        <f t="shared" ref="R188:R198" si="22">Q188*H188</f>
        <v>0</v>
      </c>
      <c r="S188" s="195">
        <v>0</v>
      </c>
      <c r="T188" s="196">
        <f t="shared" ref="T188:T198" si="23">S188*H188</f>
        <v>0</v>
      </c>
      <c r="U188" s="34"/>
      <c r="V188" s="34"/>
      <c r="W188" s="34"/>
      <c r="X188" s="34"/>
      <c r="Y188" s="34"/>
      <c r="Z188" s="34"/>
      <c r="AA188" s="34"/>
      <c r="AB188" s="34"/>
      <c r="AC188" s="34"/>
      <c r="AD188" s="34"/>
      <c r="AE188" s="34"/>
      <c r="AR188" s="197" t="s">
        <v>148</v>
      </c>
      <c r="AT188" s="197" t="s">
        <v>150</v>
      </c>
      <c r="AU188" s="197" t="s">
        <v>87</v>
      </c>
      <c r="AY188" s="17" t="s">
        <v>149</v>
      </c>
      <c r="BE188" s="198">
        <f t="shared" ref="BE188:BE198" si="24">IF(N188="základní",J188,0)</f>
        <v>0</v>
      </c>
      <c r="BF188" s="198">
        <f t="shared" ref="BF188:BF198" si="25">IF(N188="snížená",J188,0)</f>
        <v>0</v>
      </c>
      <c r="BG188" s="198">
        <f t="shared" ref="BG188:BG198" si="26">IF(N188="zákl. přenesená",J188,0)</f>
        <v>0</v>
      </c>
      <c r="BH188" s="198">
        <f t="shared" ref="BH188:BH198" si="27">IF(N188="sníž. přenesená",J188,0)</f>
        <v>0</v>
      </c>
      <c r="BI188" s="198">
        <f t="shared" ref="BI188:BI198" si="28">IF(N188="nulová",J188,0)</f>
        <v>0</v>
      </c>
      <c r="BJ188" s="17" t="s">
        <v>85</v>
      </c>
      <c r="BK188" s="198">
        <f t="shared" ref="BK188:BK198" si="29">ROUND(I188*H188,2)</f>
        <v>0</v>
      </c>
      <c r="BL188" s="17" t="s">
        <v>148</v>
      </c>
      <c r="BM188" s="197" t="s">
        <v>386</v>
      </c>
    </row>
    <row r="189" spans="1:65" s="2" customFormat="1" ht="16.5" customHeight="1">
      <c r="A189" s="34"/>
      <c r="B189" s="35"/>
      <c r="C189" s="185" t="s">
        <v>7</v>
      </c>
      <c r="D189" s="185" t="s">
        <v>150</v>
      </c>
      <c r="E189" s="186" t="s">
        <v>2494</v>
      </c>
      <c r="F189" s="187" t="s">
        <v>2495</v>
      </c>
      <c r="G189" s="188" t="s">
        <v>202</v>
      </c>
      <c r="H189" s="189">
        <v>490</v>
      </c>
      <c r="I189" s="190"/>
      <c r="J189" s="191">
        <f t="shared" si="20"/>
        <v>0</v>
      </c>
      <c r="K189" s="192"/>
      <c r="L189" s="39"/>
      <c r="M189" s="193" t="s">
        <v>1</v>
      </c>
      <c r="N189" s="194" t="s">
        <v>42</v>
      </c>
      <c r="O189" s="71"/>
      <c r="P189" s="195">
        <f t="shared" si="21"/>
        <v>0</v>
      </c>
      <c r="Q189" s="195">
        <v>0</v>
      </c>
      <c r="R189" s="195">
        <f t="shared" si="22"/>
        <v>0</v>
      </c>
      <c r="S189" s="195">
        <v>0</v>
      </c>
      <c r="T189" s="196">
        <f t="shared" si="23"/>
        <v>0</v>
      </c>
      <c r="U189" s="34"/>
      <c r="V189" s="34"/>
      <c r="W189" s="34"/>
      <c r="X189" s="34"/>
      <c r="Y189" s="34"/>
      <c r="Z189" s="34"/>
      <c r="AA189" s="34"/>
      <c r="AB189" s="34"/>
      <c r="AC189" s="34"/>
      <c r="AD189" s="34"/>
      <c r="AE189" s="34"/>
      <c r="AR189" s="197" t="s">
        <v>148</v>
      </c>
      <c r="AT189" s="197" t="s">
        <v>150</v>
      </c>
      <c r="AU189" s="197" t="s">
        <v>87</v>
      </c>
      <c r="AY189" s="17" t="s">
        <v>149</v>
      </c>
      <c r="BE189" s="198">
        <f t="shared" si="24"/>
        <v>0</v>
      </c>
      <c r="BF189" s="198">
        <f t="shared" si="25"/>
        <v>0</v>
      </c>
      <c r="BG189" s="198">
        <f t="shared" si="26"/>
        <v>0</v>
      </c>
      <c r="BH189" s="198">
        <f t="shared" si="27"/>
        <v>0</v>
      </c>
      <c r="BI189" s="198">
        <f t="shared" si="28"/>
        <v>0</v>
      </c>
      <c r="BJ189" s="17" t="s">
        <v>85</v>
      </c>
      <c r="BK189" s="198">
        <f t="shared" si="29"/>
        <v>0</v>
      </c>
      <c r="BL189" s="17" t="s">
        <v>148</v>
      </c>
      <c r="BM189" s="197" t="s">
        <v>398</v>
      </c>
    </row>
    <row r="190" spans="1:65" s="2" customFormat="1" ht="16.5" customHeight="1">
      <c r="A190" s="34"/>
      <c r="B190" s="35"/>
      <c r="C190" s="185" t="s">
        <v>270</v>
      </c>
      <c r="D190" s="185" t="s">
        <v>150</v>
      </c>
      <c r="E190" s="186" t="s">
        <v>2496</v>
      </c>
      <c r="F190" s="187" t="s">
        <v>2497</v>
      </c>
      <c r="G190" s="188" t="s">
        <v>202</v>
      </c>
      <c r="H190" s="189">
        <v>480</v>
      </c>
      <c r="I190" s="190"/>
      <c r="J190" s="191">
        <f t="shared" si="20"/>
        <v>0</v>
      </c>
      <c r="K190" s="192"/>
      <c r="L190" s="39"/>
      <c r="M190" s="193" t="s">
        <v>1</v>
      </c>
      <c r="N190" s="194" t="s">
        <v>42</v>
      </c>
      <c r="O190" s="71"/>
      <c r="P190" s="195">
        <f t="shared" si="21"/>
        <v>0</v>
      </c>
      <c r="Q190" s="195">
        <v>0</v>
      </c>
      <c r="R190" s="195">
        <f t="shared" si="22"/>
        <v>0</v>
      </c>
      <c r="S190" s="195">
        <v>0</v>
      </c>
      <c r="T190" s="196">
        <f t="shared" si="23"/>
        <v>0</v>
      </c>
      <c r="U190" s="34"/>
      <c r="V190" s="34"/>
      <c r="W190" s="34"/>
      <c r="X190" s="34"/>
      <c r="Y190" s="34"/>
      <c r="Z190" s="34"/>
      <c r="AA190" s="34"/>
      <c r="AB190" s="34"/>
      <c r="AC190" s="34"/>
      <c r="AD190" s="34"/>
      <c r="AE190" s="34"/>
      <c r="AR190" s="197" t="s">
        <v>148</v>
      </c>
      <c r="AT190" s="197" t="s">
        <v>150</v>
      </c>
      <c r="AU190" s="197" t="s">
        <v>87</v>
      </c>
      <c r="AY190" s="17" t="s">
        <v>149</v>
      </c>
      <c r="BE190" s="198">
        <f t="shared" si="24"/>
        <v>0</v>
      </c>
      <c r="BF190" s="198">
        <f t="shared" si="25"/>
        <v>0</v>
      </c>
      <c r="BG190" s="198">
        <f t="shared" si="26"/>
        <v>0</v>
      </c>
      <c r="BH190" s="198">
        <f t="shared" si="27"/>
        <v>0</v>
      </c>
      <c r="BI190" s="198">
        <f t="shared" si="28"/>
        <v>0</v>
      </c>
      <c r="BJ190" s="17" t="s">
        <v>85</v>
      </c>
      <c r="BK190" s="198">
        <f t="shared" si="29"/>
        <v>0</v>
      </c>
      <c r="BL190" s="17" t="s">
        <v>148</v>
      </c>
      <c r="BM190" s="197" t="s">
        <v>407</v>
      </c>
    </row>
    <row r="191" spans="1:65" s="2" customFormat="1" ht="16.5" customHeight="1">
      <c r="A191" s="34"/>
      <c r="B191" s="35"/>
      <c r="C191" s="185" t="s">
        <v>278</v>
      </c>
      <c r="D191" s="185" t="s">
        <v>150</v>
      </c>
      <c r="E191" s="186" t="s">
        <v>2498</v>
      </c>
      <c r="F191" s="187" t="s">
        <v>2499</v>
      </c>
      <c r="G191" s="188" t="s">
        <v>202</v>
      </c>
      <c r="H191" s="189">
        <v>25</v>
      </c>
      <c r="I191" s="190"/>
      <c r="J191" s="191">
        <f t="shared" si="20"/>
        <v>0</v>
      </c>
      <c r="K191" s="192"/>
      <c r="L191" s="39"/>
      <c r="M191" s="193" t="s">
        <v>1</v>
      </c>
      <c r="N191" s="194" t="s">
        <v>42</v>
      </c>
      <c r="O191" s="71"/>
      <c r="P191" s="195">
        <f t="shared" si="21"/>
        <v>0</v>
      </c>
      <c r="Q191" s="195">
        <v>0</v>
      </c>
      <c r="R191" s="195">
        <f t="shared" si="22"/>
        <v>0</v>
      </c>
      <c r="S191" s="195">
        <v>0</v>
      </c>
      <c r="T191" s="196">
        <f t="shared" si="23"/>
        <v>0</v>
      </c>
      <c r="U191" s="34"/>
      <c r="V191" s="34"/>
      <c r="W191" s="34"/>
      <c r="X191" s="34"/>
      <c r="Y191" s="34"/>
      <c r="Z191" s="34"/>
      <c r="AA191" s="34"/>
      <c r="AB191" s="34"/>
      <c r="AC191" s="34"/>
      <c r="AD191" s="34"/>
      <c r="AE191" s="34"/>
      <c r="AR191" s="197" t="s">
        <v>148</v>
      </c>
      <c r="AT191" s="197" t="s">
        <v>150</v>
      </c>
      <c r="AU191" s="197" t="s">
        <v>87</v>
      </c>
      <c r="AY191" s="17" t="s">
        <v>149</v>
      </c>
      <c r="BE191" s="198">
        <f t="shared" si="24"/>
        <v>0</v>
      </c>
      <c r="BF191" s="198">
        <f t="shared" si="25"/>
        <v>0</v>
      </c>
      <c r="BG191" s="198">
        <f t="shared" si="26"/>
        <v>0</v>
      </c>
      <c r="BH191" s="198">
        <f t="shared" si="27"/>
        <v>0</v>
      </c>
      <c r="BI191" s="198">
        <f t="shared" si="28"/>
        <v>0</v>
      </c>
      <c r="BJ191" s="17" t="s">
        <v>85</v>
      </c>
      <c r="BK191" s="198">
        <f t="shared" si="29"/>
        <v>0</v>
      </c>
      <c r="BL191" s="17" t="s">
        <v>148</v>
      </c>
      <c r="BM191" s="197" t="s">
        <v>417</v>
      </c>
    </row>
    <row r="192" spans="1:65" s="2" customFormat="1" ht="16.5" customHeight="1">
      <c r="A192" s="34"/>
      <c r="B192" s="35"/>
      <c r="C192" s="185" t="s">
        <v>282</v>
      </c>
      <c r="D192" s="185" t="s">
        <v>150</v>
      </c>
      <c r="E192" s="186" t="s">
        <v>2500</v>
      </c>
      <c r="F192" s="187" t="s">
        <v>2501</v>
      </c>
      <c r="G192" s="188" t="s">
        <v>202</v>
      </c>
      <c r="H192" s="189">
        <v>150</v>
      </c>
      <c r="I192" s="190"/>
      <c r="J192" s="191">
        <f t="shared" si="20"/>
        <v>0</v>
      </c>
      <c r="K192" s="192"/>
      <c r="L192" s="39"/>
      <c r="M192" s="193" t="s">
        <v>1</v>
      </c>
      <c r="N192" s="194" t="s">
        <v>42</v>
      </c>
      <c r="O192" s="71"/>
      <c r="P192" s="195">
        <f t="shared" si="21"/>
        <v>0</v>
      </c>
      <c r="Q192" s="195">
        <v>0</v>
      </c>
      <c r="R192" s="195">
        <f t="shared" si="22"/>
        <v>0</v>
      </c>
      <c r="S192" s="195">
        <v>0</v>
      </c>
      <c r="T192" s="196">
        <f t="shared" si="23"/>
        <v>0</v>
      </c>
      <c r="U192" s="34"/>
      <c r="V192" s="34"/>
      <c r="W192" s="34"/>
      <c r="X192" s="34"/>
      <c r="Y192" s="34"/>
      <c r="Z192" s="34"/>
      <c r="AA192" s="34"/>
      <c r="AB192" s="34"/>
      <c r="AC192" s="34"/>
      <c r="AD192" s="34"/>
      <c r="AE192" s="34"/>
      <c r="AR192" s="197" t="s">
        <v>148</v>
      </c>
      <c r="AT192" s="197" t="s">
        <v>150</v>
      </c>
      <c r="AU192" s="197" t="s">
        <v>87</v>
      </c>
      <c r="AY192" s="17" t="s">
        <v>149</v>
      </c>
      <c r="BE192" s="198">
        <f t="shared" si="24"/>
        <v>0</v>
      </c>
      <c r="BF192" s="198">
        <f t="shared" si="25"/>
        <v>0</v>
      </c>
      <c r="BG192" s="198">
        <f t="shared" si="26"/>
        <v>0</v>
      </c>
      <c r="BH192" s="198">
        <f t="shared" si="27"/>
        <v>0</v>
      </c>
      <c r="BI192" s="198">
        <f t="shared" si="28"/>
        <v>0</v>
      </c>
      <c r="BJ192" s="17" t="s">
        <v>85</v>
      </c>
      <c r="BK192" s="198">
        <f t="shared" si="29"/>
        <v>0</v>
      </c>
      <c r="BL192" s="17" t="s">
        <v>148</v>
      </c>
      <c r="BM192" s="197" t="s">
        <v>426</v>
      </c>
    </row>
    <row r="193" spans="1:65" s="2" customFormat="1" ht="16.5" customHeight="1">
      <c r="A193" s="34"/>
      <c r="B193" s="35"/>
      <c r="C193" s="185" t="s">
        <v>287</v>
      </c>
      <c r="D193" s="185" t="s">
        <v>150</v>
      </c>
      <c r="E193" s="186" t="s">
        <v>2502</v>
      </c>
      <c r="F193" s="187" t="s">
        <v>2503</v>
      </c>
      <c r="G193" s="188" t="s">
        <v>202</v>
      </c>
      <c r="H193" s="189">
        <v>40</v>
      </c>
      <c r="I193" s="190"/>
      <c r="J193" s="191">
        <f t="shared" si="20"/>
        <v>0</v>
      </c>
      <c r="K193" s="192"/>
      <c r="L193" s="39"/>
      <c r="M193" s="193" t="s">
        <v>1</v>
      </c>
      <c r="N193" s="194" t="s">
        <v>42</v>
      </c>
      <c r="O193" s="71"/>
      <c r="P193" s="195">
        <f t="shared" si="21"/>
        <v>0</v>
      </c>
      <c r="Q193" s="195">
        <v>0</v>
      </c>
      <c r="R193" s="195">
        <f t="shared" si="22"/>
        <v>0</v>
      </c>
      <c r="S193" s="195">
        <v>0</v>
      </c>
      <c r="T193" s="196">
        <f t="shared" si="23"/>
        <v>0</v>
      </c>
      <c r="U193" s="34"/>
      <c r="V193" s="34"/>
      <c r="W193" s="34"/>
      <c r="X193" s="34"/>
      <c r="Y193" s="34"/>
      <c r="Z193" s="34"/>
      <c r="AA193" s="34"/>
      <c r="AB193" s="34"/>
      <c r="AC193" s="34"/>
      <c r="AD193" s="34"/>
      <c r="AE193" s="34"/>
      <c r="AR193" s="197" t="s">
        <v>148</v>
      </c>
      <c r="AT193" s="197" t="s">
        <v>150</v>
      </c>
      <c r="AU193" s="197" t="s">
        <v>87</v>
      </c>
      <c r="AY193" s="17" t="s">
        <v>149</v>
      </c>
      <c r="BE193" s="198">
        <f t="shared" si="24"/>
        <v>0</v>
      </c>
      <c r="BF193" s="198">
        <f t="shared" si="25"/>
        <v>0</v>
      </c>
      <c r="BG193" s="198">
        <f t="shared" si="26"/>
        <v>0</v>
      </c>
      <c r="BH193" s="198">
        <f t="shared" si="27"/>
        <v>0</v>
      </c>
      <c r="BI193" s="198">
        <f t="shared" si="28"/>
        <v>0</v>
      </c>
      <c r="BJ193" s="17" t="s">
        <v>85</v>
      </c>
      <c r="BK193" s="198">
        <f t="shared" si="29"/>
        <v>0</v>
      </c>
      <c r="BL193" s="17" t="s">
        <v>148</v>
      </c>
      <c r="BM193" s="197" t="s">
        <v>435</v>
      </c>
    </row>
    <row r="194" spans="1:65" s="2" customFormat="1" ht="16.5" customHeight="1">
      <c r="A194" s="34"/>
      <c r="B194" s="35"/>
      <c r="C194" s="185" t="s">
        <v>293</v>
      </c>
      <c r="D194" s="185" t="s">
        <v>150</v>
      </c>
      <c r="E194" s="186" t="s">
        <v>2504</v>
      </c>
      <c r="F194" s="187" t="s">
        <v>2505</v>
      </c>
      <c r="G194" s="188" t="s">
        <v>202</v>
      </c>
      <c r="H194" s="189">
        <v>20</v>
      </c>
      <c r="I194" s="190"/>
      <c r="J194" s="191">
        <f t="shared" si="20"/>
        <v>0</v>
      </c>
      <c r="K194" s="192"/>
      <c r="L194" s="39"/>
      <c r="M194" s="193" t="s">
        <v>1</v>
      </c>
      <c r="N194" s="194" t="s">
        <v>42</v>
      </c>
      <c r="O194" s="71"/>
      <c r="P194" s="195">
        <f t="shared" si="21"/>
        <v>0</v>
      </c>
      <c r="Q194" s="195">
        <v>0</v>
      </c>
      <c r="R194" s="195">
        <f t="shared" si="22"/>
        <v>0</v>
      </c>
      <c r="S194" s="195">
        <v>0</v>
      </c>
      <c r="T194" s="196">
        <f t="shared" si="23"/>
        <v>0</v>
      </c>
      <c r="U194" s="34"/>
      <c r="V194" s="34"/>
      <c r="W194" s="34"/>
      <c r="X194" s="34"/>
      <c r="Y194" s="34"/>
      <c r="Z194" s="34"/>
      <c r="AA194" s="34"/>
      <c r="AB194" s="34"/>
      <c r="AC194" s="34"/>
      <c r="AD194" s="34"/>
      <c r="AE194" s="34"/>
      <c r="AR194" s="197" t="s">
        <v>148</v>
      </c>
      <c r="AT194" s="197" t="s">
        <v>150</v>
      </c>
      <c r="AU194" s="197" t="s">
        <v>87</v>
      </c>
      <c r="AY194" s="17" t="s">
        <v>149</v>
      </c>
      <c r="BE194" s="198">
        <f t="shared" si="24"/>
        <v>0</v>
      </c>
      <c r="BF194" s="198">
        <f t="shared" si="25"/>
        <v>0</v>
      </c>
      <c r="BG194" s="198">
        <f t="shared" si="26"/>
        <v>0</v>
      </c>
      <c r="BH194" s="198">
        <f t="shared" si="27"/>
        <v>0</v>
      </c>
      <c r="BI194" s="198">
        <f t="shared" si="28"/>
        <v>0</v>
      </c>
      <c r="BJ194" s="17" t="s">
        <v>85</v>
      </c>
      <c r="BK194" s="198">
        <f t="shared" si="29"/>
        <v>0</v>
      </c>
      <c r="BL194" s="17" t="s">
        <v>148</v>
      </c>
      <c r="BM194" s="197" t="s">
        <v>444</v>
      </c>
    </row>
    <row r="195" spans="1:65" s="2" customFormat="1" ht="16.5" customHeight="1">
      <c r="A195" s="34"/>
      <c r="B195" s="35"/>
      <c r="C195" s="185" t="s">
        <v>299</v>
      </c>
      <c r="D195" s="185" t="s">
        <v>150</v>
      </c>
      <c r="E195" s="186" t="s">
        <v>2506</v>
      </c>
      <c r="F195" s="187" t="s">
        <v>2507</v>
      </c>
      <c r="G195" s="188" t="s">
        <v>202</v>
      </c>
      <c r="H195" s="189">
        <v>20</v>
      </c>
      <c r="I195" s="190"/>
      <c r="J195" s="191">
        <f t="shared" si="20"/>
        <v>0</v>
      </c>
      <c r="K195" s="192"/>
      <c r="L195" s="39"/>
      <c r="M195" s="193" t="s">
        <v>1</v>
      </c>
      <c r="N195" s="194" t="s">
        <v>42</v>
      </c>
      <c r="O195" s="71"/>
      <c r="P195" s="195">
        <f t="shared" si="21"/>
        <v>0</v>
      </c>
      <c r="Q195" s="195">
        <v>0</v>
      </c>
      <c r="R195" s="195">
        <f t="shared" si="22"/>
        <v>0</v>
      </c>
      <c r="S195" s="195">
        <v>0</v>
      </c>
      <c r="T195" s="196">
        <f t="shared" si="23"/>
        <v>0</v>
      </c>
      <c r="U195" s="34"/>
      <c r="V195" s="34"/>
      <c r="W195" s="34"/>
      <c r="X195" s="34"/>
      <c r="Y195" s="34"/>
      <c r="Z195" s="34"/>
      <c r="AA195" s="34"/>
      <c r="AB195" s="34"/>
      <c r="AC195" s="34"/>
      <c r="AD195" s="34"/>
      <c r="AE195" s="34"/>
      <c r="AR195" s="197" t="s">
        <v>148</v>
      </c>
      <c r="AT195" s="197" t="s">
        <v>150</v>
      </c>
      <c r="AU195" s="197" t="s">
        <v>87</v>
      </c>
      <c r="AY195" s="17" t="s">
        <v>149</v>
      </c>
      <c r="BE195" s="198">
        <f t="shared" si="24"/>
        <v>0</v>
      </c>
      <c r="BF195" s="198">
        <f t="shared" si="25"/>
        <v>0</v>
      </c>
      <c r="BG195" s="198">
        <f t="shared" si="26"/>
        <v>0</v>
      </c>
      <c r="BH195" s="198">
        <f t="shared" si="27"/>
        <v>0</v>
      </c>
      <c r="BI195" s="198">
        <f t="shared" si="28"/>
        <v>0</v>
      </c>
      <c r="BJ195" s="17" t="s">
        <v>85</v>
      </c>
      <c r="BK195" s="198">
        <f t="shared" si="29"/>
        <v>0</v>
      </c>
      <c r="BL195" s="17" t="s">
        <v>148</v>
      </c>
      <c r="BM195" s="197" t="s">
        <v>452</v>
      </c>
    </row>
    <row r="196" spans="1:65" s="2" customFormat="1" ht="16.5" customHeight="1">
      <c r="A196" s="34"/>
      <c r="B196" s="35"/>
      <c r="C196" s="185" t="s">
        <v>304</v>
      </c>
      <c r="D196" s="185" t="s">
        <v>150</v>
      </c>
      <c r="E196" s="186" t="s">
        <v>2508</v>
      </c>
      <c r="F196" s="187" t="s">
        <v>2509</v>
      </c>
      <c r="G196" s="188" t="s">
        <v>202</v>
      </c>
      <c r="H196" s="189">
        <v>20</v>
      </c>
      <c r="I196" s="190"/>
      <c r="J196" s="191">
        <f t="shared" si="20"/>
        <v>0</v>
      </c>
      <c r="K196" s="192"/>
      <c r="L196" s="39"/>
      <c r="M196" s="193" t="s">
        <v>1</v>
      </c>
      <c r="N196" s="194" t="s">
        <v>42</v>
      </c>
      <c r="O196" s="71"/>
      <c r="P196" s="195">
        <f t="shared" si="21"/>
        <v>0</v>
      </c>
      <c r="Q196" s="195">
        <v>0</v>
      </c>
      <c r="R196" s="195">
        <f t="shared" si="22"/>
        <v>0</v>
      </c>
      <c r="S196" s="195">
        <v>0</v>
      </c>
      <c r="T196" s="196">
        <f t="shared" si="23"/>
        <v>0</v>
      </c>
      <c r="U196" s="34"/>
      <c r="V196" s="34"/>
      <c r="W196" s="34"/>
      <c r="X196" s="34"/>
      <c r="Y196" s="34"/>
      <c r="Z196" s="34"/>
      <c r="AA196" s="34"/>
      <c r="AB196" s="34"/>
      <c r="AC196" s="34"/>
      <c r="AD196" s="34"/>
      <c r="AE196" s="34"/>
      <c r="AR196" s="197" t="s">
        <v>148</v>
      </c>
      <c r="AT196" s="197" t="s">
        <v>150</v>
      </c>
      <c r="AU196" s="197" t="s">
        <v>87</v>
      </c>
      <c r="AY196" s="17" t="s">
        <v>149</v>
      </c>
      <c r="BE196" s="198">
        <f t="shared" si="24"/>
        <v>0</v>
      </c>
      <c r="BF196" s="198">
        <f t="shared" si="25"/>
        <v>0</v>
      </c>
      <c r="BG196" s="198">
        <f t="shared" si="26"/>
        <v>0</v>
      </c>
      <c r="BH196" s="198">
        <f t="shared" si="27"/>
        <v>0</v>
      </c>
      <c r="BI196" s="198">
        <f t="shared" si="28"/>
        <v>0</v>
      </c>
      <c r="BJ196" s="17" t="s">
        <v>85</v>
      </c>
      <c r="BK196" s="198">
        <f t="shared" si="29"/>
        <v>0</v>
      </c>
      <c r="BL196" s="17" t="s">
        <v>148</v>
      </c>
      <c r="BM196" s="197" t="s">
        <v>462</v>
      </c>
    </row>
    <row r="197" spans="1:65" s="2" customFormat="1" ht="16.5" customHeight="1">
      <c r="A197" s="34"/>
      <c r="B197" s="35"/>
      <c r="C197" s="185" t="s">
        <v>310</v>
      </c>
      <c r="D197" s="185" t="s">
        <v>150</v>
      </c>
      <c r="E197" s="186" t="s">
        <v>2510</v>
      </c>
      <c r="F197" s="187" t="s">
        <v>2511</v>
      </c>
      <c r="G197" s="188" t="s">
        <v>202</v>
      </c>
      <c r="H197" s="189">
        <v>25</v>
      </c>
      <c r="I197" s="190"/>
      <c r="J197" s="191">
        <f t="shared" si="20"/>
        <v>0</v>
      </c>
      <c r="K197" s="192"/>
      <c r="L197" s="39"/>
      <c r="M197" s="193" t="s">
        <v>1</v>
      </c>
      <c r="N197" s="194" t="s">
        <v>42</v>
      </c>
      <c r="O197" s="71"/>
      <c r="P197" s="195">
        <f t="shared" si="21"/>
        <v>0</v>
      </c>
      <c r="Q197" s="195">
        <v>0</v>
      </c>
      <c r="R197" s="195">
        <f t="shared" si="22"/>
        <v>0</v>
      </c>
      <c r="S197" s="195">
        <v>0</v>
      </c>
      <c r="T197" s="196">
        <f t="shared" si="23"/>
        <v>0</v>
      </c>
      <c r="U197" s="34"/>
      <c r="V197" s="34"/>
      <c r="W197" s="34"/>
      <c r="X197" s="34"/>
      <c r="Y197" s="34"/>
      <c r="Z197" s="34"/>
      <c r="AA197" s="34"/>
      <c r="AB197" s="34"/>
      <c r="AC197" s="34"/>
      <c r="AD197" s="34"/>
      <c r="AE197" s="34"/>
      <c r="AR197" s="197" t="s">
        <v>148</v>
      </c>
      <c r="AT197" s="197" t="s">
        <v>150</v>
      </c>
      <c r="AU197" s="197" t="s">
        <v>87</v>
      </c>
      <c r="AY197" s="17" t="s">
        <v>149</v>
      </c>
      <c r="BE197" s="198">
        <f t="shared" si="24"/>
        <v>0</v>
      </c>
      <c r="BF197" s="198">
        <f t="shared" si="25"/>
        <v>0</v>
      </c>
      <c r="BG197" s="198">
        <f t="shared" si="26"/>
        <v>0</v>
      </c>
      <c r="BH197" s="198">
        <f t="shared" si="27"/>
        <v>0</v>
      </c>
      <c r="BI197" s="198">
        <f t="shared" si="28"/>
        <v>0</v>
      </c>
      <c r="BJ197" s="17" t="s">
        <v>85</v>
      </c>
      <c r="BK197" s="198">
        <f t="shared" si="29"/>
        <v>0</v>
      </c>
      <c r="BL197" s="17" t="s">
        <v>148</v>
      </c>
      <c r="BM197" s="197" t="s">
        <v>471</v>
      </c>
    </row>
    <row r="198" spans="1:65" s="2" customFormat="1" ht="16.5" customHeight="1">
      <c r="A198" s="34"/>
      <c r="B198" s="35"/>
      <c r="C198" s="185" t="s">
        <v>315</v>
      </c>
      <c r="D198" s="185" t="s">
        <v>150</v>
      </c>
      <c r="E198" s="186" t="s">
        <v>2512</v>
      </c>
      <c r="F198" s="187" t="s">
        <v>2513</v>
      </c>
      <c r="G198" s="188" t="s">
        <v>202</v>
      </c>
      <c r="H198" s="189">
        <v>15</v>
      </c>
      <c r="I198" s="190"/>
      <c r="J198" s="191">
        <f t="shared" si="20"/>
        <v>0</v>
      </c>
      <c r="K198" s="192"/>
      <c r="L198" s="39"/>
      <c r="M198" s="193" t="s">
        <v>1</v>
      </c>
      <c r="N198" s="194" t="s">
        <v>42</v>
      </c>
      <c r="O198" s="71"/>
      <c r="P198" s="195">
        <f t="shared" si="21"/>
        <v>0</v>
      </c>
      <c r="Q198" s="195">
        <v>0</v>
      </c>
      <c r="R198" s="195">
        <f t="shared" si="22"/>
        <v>0</v>
      </c>
      <c r="S198" s="195">
        <v>0</v>
      </c>
      <c r="T198" s="196">
        <f t="shared" si="23"/>
        <v>0</v>
      </c>
      <c r="U198" s="34"/>
      <c r="V198" s="34"/>
      <c r="W198" s="34"/>
      <c r="X198" s="34"/>
      <c r="Y198" s="34"/>
      <c r="Z198" s="34"/>
      <c r="AA198" s="34"/>
      <c r="AB198" s="34"/>
      <c r="AC198" s="34"/>
      <c r="AD198" s="34"/>
      <c r="AE198" s="34"/>
      <c r="AR198" s="197" t="s">
        <v>148</v>
      </c>
      <c r="AT198" s="197" t="s">
        <v>150</v>
      </c>
      <c r="AU198" s="197" t="s">
        <v>87</v>
      </c>
      <c r="AY198" s="17" t="s">
        <v>149</v>
      </c>
      <c r="BE198" s="198">
        <f t="shared" si="24"/>
        <v>0</v>
      </c>
      <c r="BF198" s="198">
        <f t="shared" si="25"/>
        <v>0</v>
      </c>
      <c r="BG198" s="198">
        <f t="shared" si="26"/>
        <v>0</v>
      </c>
      <c r="BH198" s="198">
        <f t="shared" si="27"/>
        <v>0</v>
      </c>
      <c r="BI198" s="198">
        <f t="shared" si="28"/>
        <v>0</v>
      </c>
      <c r="BJ198" s="17" t="s">
        <v>85</v>
      </c>
      <c r="BK198" s="198">
        <f t="shared" si="29"/>
        <v>0</v>
      </c>
      <c r="BL198" s="17" t="s">
        <v>148</v>
      </c>
      <c r="BM198" s="197" t="s">
        <v>164</v>
      </c>
    </row>
    <row r="199" spans="1:65" s="12" customFormat="1" ht="22.9" customHeight="1">
      <c r="B199" s="171"/>
      <c r="C199" s="172"/>
      <c r="D199" s="173" t="s">
        <v>76</v>
      </c>
      <c r="E199" s="204" t="s">
        <v>2514</v>
      </c>
      <c r="F199" s="204" t="s">
        <v>2515</v>
      </c>
      <c r="G199" s="172"/>
      <c r="H199" s="172"/>
      <c r="I199" s="175"/>
      <c r="J199" s="205">
        <f>BK199</f>
        <v>0</v>
      </c>
      <c r="K199" s="172"/>
      <c r="L199" s="177"/>
      <c r="M199" s="178"/>
      <c r="N199" s="179"/>
      <c r="O199" s="179"/>
      <c r="P199" s="180">
        <f>P200</f>
        <v>0</v>
      </c>
      <c r="Q199" s="179"/>
      <c r="R199" s="180">
        <f>R200</f>
        <v>0</v>
      </c>
      <c r="S199" s="179"/>
      <c r="T199" s="181">
        <f>T200</f>
        <v>0</v>
      </c>
      <c r="AR199" s="182" t="s">
        <v>85</v>
      </c>
      <c r="AT199" s="183" t="s">
        <v>76</v>
      </c>
      <c r="AU199" s="183" t="s">
        <v>85</v>
      </c>
      <c r="AY199" s="182" t="s">
        <v>149</v>
      </c>
      <c r="BK199" s="184">
        <f>BK200</f>
        <v>0</v>
      </c>
    </row>
    <row r="200" spans="1:65" s="2" customFormat="1" ht="16.5" customHeight="1">
      <c r="A200" s="34"/>
      <c r="B200" s="35"/>
      <c r="C200" s="185" t="s">
        <v>321</v>
      </c>
      <c r="D200" s="185" t="s">
        <v>150</v>
      </c>
      <c r="E200" s="186" t="s">
        <v>2516</v>
      </c>
      <c r="F200" s="187" t="s">
        <v>2517</v>
      </c>
      <c r="G200" s="188" t="s">
        <v>202</v>
      </c>
      <c r="H200" s="189">
        <v>30</v>
      </c>
      <c r="I200" s="190"/>
      <c r="J200" s="191">
        <f>ROUND(I200*H200,2)</f>
        <v>0</v>
      </c>
      <c r="K200" s="192"/>
      <c r="L200" s="39"/>
      <c r="M200" s="193" t="s">
        <v>1</v>
      </c>
      <c r="N200" s="194" t="s">
        <v>42</v>
      </c>
      <c r="O200" s="71"/>
      <c r="P200" s="195">
        <f>O200*H200</f>
        <v>0</v>
      </c>
      <c r="Q200" s="195">
        <v>0</v>
      </c>
      <c r="R200" s="195">
        <f>Q200*H200</f>
        <v>0</v>
      </c>
      <c r="S200" s="195">
        <v>0</v>
      </c>
      <c r="T200" s="196">
        <f>S200*H200</f>
        <v>0</v>
      </c>
      <c r="U200" s="34"/>
      <c r="V200" s="34"/>
      <c r="W200" s="34"/>
      <c r="X200" s="34"/>
      <c r="Y200" s="34"/>
      <c r="Z200" s="34"/>
      <c r="AA200" s="34"/>
      <c r="AB200" s="34"/>
      <c r="AC200" s="34"/>
      <c r="AD200" s="34"/>
      <c r="AE200" s="34"/>
      <c r="AR200" s="197" t="s">
        <v>148</v>
      </c>
      <c r="AT200" s="197" t="s">
        <v>150</v>
      </c>
      <c r="AU200" s="197" t="s">
        <v>87</v>
      </c>
      <c r="AY200" s="17" t="s">
        <v>149</v>
      </c>
      <c r="BE200" s="198">
        <f>IF(N200="základní",J200,0)</f>
        <v>0</v>
      </c>
      <c r="BF200" s="198">
        <f>IF(N200="snížená",J200,0)</f>
        <v>0</v>
      </c>
      <c r="BG200" s="198">
        <f>IF(N200="zákl. přenesená",J200,0)</f>
        <v>0</v>
      </c>
      <c r="BH200" s="198">
        <f>IF(N200="sníž. přenesená",J200,0)</f>
        <v>0</v>
      </c>
      <c r="BI200" s="198">
        <f>IF(N200="nulová",J200,0)</f>
        <v>0</v>
      </c>
      <c r="BJ200" s="17" t="s">
        <v>85</v>
      </c>
      <c r="BK200" s="198">
        <f>ROUND(I200*H200,2)</f>
        <v>0</v>
      </c>
      <c r="BL200" s="17" t="s">
        <v>148</v>
      </c>
      <c r="BM200" s="197" t="s">
        <v>488</v>
      </c>
    </row>
    <row r="201" spans="1:65" s="12" customFormat="1" ht="22.9" customHeight="1">
      <c r="B201" s="171"/>
      <c r="C201" s="172"/>
      <c r="D201" s="173" t="s">
        <v>76</v>
      </c>
      <c r="E201" s="204" t="s">
        <v>2518</v>
      </c>
      <c r="F201" s="204" t="s">
        <v>2519</v>
      </c>
      <c r="G201" s="172"/>
      <c r="H201" s="172"/>
      <c r="I201" s="175"/>
      <c r="J201" s="205">
        <f>BK201</f>
        <v>0</v>
      </c>
      <c r="K201" s="172"/>
      <c r="L201" s="177"/>
      <c r="M201" s="178"/>
      <c r="N201" s="179"/>
      <c r="O201" s="179"/>
      <c r="P201" s="180">
        <f>SUM(P202:P203)</f>
        <v>0</v>
      </c>
      <c r="Q201" s="179"/>
      <c r="R201" s="180">
        <f>SUM(R202:R203)</f>
        <v>0</v>
      </c>
      <c r="S201" s="179"/>
      <c r="T201" s="181">
        <f>SUM(T202:T203)</f>
        <v>0</v>
      </c>
      <c r="AR201" s="182" t="s">
        <v>85</v>
      </c>
      <c r="AT201" s="183" t="s">
        <v>76</v>
      </c>
      <c r="AU201" s="183" t="s">
        <v>85</v>
      </c>
      <c r="AY201" s="182" t="s">
        <v>149</v>
      </c>
      <c r="BK201" s="184">
        <f>SUM(BK202:BK203)</f>
        <v>0</v>
      </c>
    </row>
    <row r="202" spans="1:65" s="2" customFormat="1" ht="16.5" customHeight="1">
      <c r="A202" s="34"/>
      <c r="B202" s="35"/>
      <c r="C202" s="185" t="s">
        <v>285</v>
      </c>
      <c r="D202" s="185" t="s">
        <v>150</v>
      </c>
      <c r="E202" s="186" t="s">
        <v>2520</v>
      </c>
      <c r="F202" s="187" t="s">
        <v>2521</v>
      </c>
      <c r="G202" s="188" t="s">
        <v>841</v>
      </c>
      <c r="H202" s="189">
        <v>48</v>
      </c>
      <c r="I202" s="190"/>
      <c r="J202" s="191">
        <f>ROUND(I202*H202,2)</f>
        <v>0</v>
      </c>
      <c r="K202" s="192"/>
      <c r="L202" s="39"/>
      <c r="M202" s="193" t="s">
        <v>1</v>
      </c>
      <c r="N202" s="194" t="s">
        <v>42</v>
      </c>
      <c r="O202" s="71"/>
      <c r="P202" s="195">
        <f>O202*H202</f>
        <v>0</v>
      </c>
      <c r="Q202" s="195">
        <v>0</v>
      </c>
      <c r="R202" s="195">
        <f>Q202*H202</f>
        <v>0</v>
      </c>
      <c r="S202" s="195">
        <v>0</v>
      </c>
      <c r="T202" s="196">
        <f>S202*H202</f>
        <v>0</v>
      </c>
      <c r="U202" s="34"/>
      <c r="V202" s="34"/>
      <c r="W202" s="34"/>
      <c r="X202" s="34"/>
      <c r="Y202" s="34"/>
      <c r="Z202" s="34"/>
      <c r="AA202" s="34"/>
      <c r="AB202" s="34"/>
      <c r="AC202" s="34"/>
      <c r="AD202" s="34"/>
      <c r="AE202" s="34"/>
      <c r="AR202" s="197" t="s">
        <v>148</v>
      </c>
      <c r="AT202" s="197" t="s">
        <v>150</v>
      </c>
      <c r="AU202" s="197" t="s">
        <v>87</v>
      </c>
      <c r="AY202" s="17" t="s">
        <v>149</v>
      </c>
      <c r="BE202" s="198">
        <f>IF(N202="základní",J202,0)</f>
        <v>0</v>
      </c>
      <c r="BF202" s="198">
        <f>IF(N202="snížená",J202,0)</f>
        <v>0</v>
      </c>
      <c r="BG202" s="198">
        <f>IF(N202="zákl. přenesená",J202,0)</f>
        <v>0</v>
      </c>
      <c r="BH202" s="198">
        <f>IF(N202="sníž. přenesená",J202,0)</f>
        <v>0</v>
      </c>
      <c r="BI202" s="198">
        <f>IF(N202="nulová",J202,0)</f>
        <v>0</v>
      </c>
      <c r="BJ202" s="17" t="s">
        <v>85</v>
      </c>
      <c r="BK202" s="198">
        <f>ROUND(I202*H202,2)</f>
        <v>0</v>
      </c>
      <c r="BL202" s="17" t="s">
        <v>148</v>
      </c>
      <c r="BM202" s="197" t="s">
        <v>496</v>
      </c>
    </row>
    <row r="203" spans="1:65" s="2" customFormat="1" ht="16.5" customHeight="1">
      <c r="A203" s="34"/>
      <c r="B203" s="35"/>
      <c r="C203" s="185" t="s">
        <v>331</v>
      </c>
      <c r="D203" s="185" t="s">
        <v>150</v>
      </c>
      <c r="E203" s="186" t="s">
        <v>2522</v>
      </c>
      <c r="F203" s="187" t="s">
        <v>2523</v>
      </c>
      <c r="G203" s="188" t="s">
        <v>841</v>
      </c>
      <c r="H203" s="189">
        <v>10</v>
      </c>
      <c r="I203" s="190"/>
      <c r="J203" s="191">
        <f>ROUND(I203*H203,2)</f>
        <v>0</v>
      </c>
      <c r="K203" s="192"/>
      <c r="L203" s="39"/>
      <c r="M203" s="193" t="s">
        <v>1</v>
      </c>
      <c r="N203" s="194" t="s">
        <v>42</v>
      </c>
      <c r="O203" s="71"/>
      <c r="P203" s="195">
        <f>O203*H203</f>
        <v>0</v>
      </c>
      <c r="Q203" s="195">
        <v>0</v>
      </c>
      <c r="R203" s="195">
        <f>Q203*H203</f>
        <v>0</v>
      </c>
      <c r="S203" s="195">
        <v>0</v>
      </c>
      <c r="T203" s="196">
        <f>S203*H203</f>
        <v>0</v>
      </c>
      <c r="U203" s="34"/>
      <c r="V203" s="34"/>
      <c r="W203" s="34"/>
      <c r="X203" s="34"/>
      <c r="Y203" s="34"/>
      <c r="Z203" s="34"/>
      <c r="AA203" s="34"/>
      <c r="AB203" s="34"/>
      <c r="AC203" s="34"/>
      <c r="AD203" s="34"/>
      <c r="AE203" s="34"/>
      <c r="AR203" s="197" t="s">
        <v>148</v>
      </c>
      <c r="AT203" s="197" t="s">
        <v>150</v>
      </c>
      <c r="AU203" s="197" t="s">
        <v>87</v>
      </c>
      <c r="AY203" s="17" t="s">
        <v>149</v>
      </c>
      <c r="BE203" s="198">
        <f>IF(N203="základní",J203,0)</f>
        <v>0</v>
      </c>
      <c r="BF203" s="198">
        <f>IF(N203="snížená",J203,0)</f>
        <v>0</v>
      </c>
      <c r="BG203" s="198">
        <f>IF(N203="zákl. přenesená",J203,0)</f>
        <v>0</v>
      </c>
      <c r="BH203" s="198">
        <f>IF(N203="sníž. přenesená",J203,0)</f>
        <v>0</v>
      </c>
      <c r="BI203" s="198">
        <f>IF(N203="nulová",J203,0)</f>
        <v>0</v>
      </c>
      <c r="BJ203" s="17" t="s">
        <v>85</v>
      </c>
      <c r="BK203" s="198">
        <f>ROUND(I203*H203,2)</f>
        <v>0</v>
      </c>
      <c r="BL203" s="17" t="s">
        <v>148</v>
      </c>
      <c r="BM203" s="197" t="s">
        <v>504</v>
      </c>
    </row>
    <row r="204" spans="1:65" s="12" customFormat="1" ht="22.9" customHeight="1">
      <c r="B204" s="171"/>
      <c r="C204" s="172"/>
      <c r="D204" s="173" t="s">
        <v>76</v>
      </c>
      <c r="E204" s="204" t="s">
        <v>2524</v>
      </c>
      <c r="F204" s="204" t="s">
        <v>2525</v>
      </c>
      <c r="G204" s="172"/>
      <c r="H204" s="172"/>
      <c r="I204" s="175"/>
      <c r="J204" s="205">
        <f>BK204</f>
        <v>0</v>
      </c>
      <c r="K204" s="172"/>
      <c r="L204" s="177"/>
      <c r="M204" s="178"/>
      <c r="N204" s="179"/>
      <c r="O204" s="179"/>
      <c r="P204" s="180">
        <f>SUM(P205:P207)</f>
        <v>0</v>
      </c>
      <c r="Q204" s="179"/>
      <c r="R204" s="180">
        <f>SUM(R205:R207)</f>
        <v>0</v>
      </c>
      <c r="S204" s="179"/>
      <c r="T204" s="181">
        <f>SUM(T205:T207)</f>
        <v>0</v>
      </c>
      <c r="AR204" s="182" t="s">
        <v>85</v>
      </c>
      <c r="AT204" s="183" t="s">
        <v>76</v>
      </c>
      <c r="AU204" s="183" t="s">
        <v>85</v>
      </c>
      <c r="AY204" s="182" t="s">
        <v>149</v>
      </c>
      <c r="BK204" s="184">
        <f>SUM(BK205:BK207)</f>
        <v>0</v>
      </c>
    </row>
    <row r="205" spans="1:65" s="2" customFormat="1" ht="21.75" customHeight="1">
      <c r="A205" s="34"/>
      <c r="B205" s="35"/>
      <c r="C205" s="185" t="s">
        <v>336</v>
      </c>
      <c r="D205" s="185" t="s">
        <v>150</v>
      </c>
      <c r="E205" s="186" t="s">
        <v>2526</v>
      </c>
      <c r="F205" s="187" t="s">
        <v>2527</v>
      </c>
      <c r="G205" s="188" t="s">
        <v>841</v>
      </c>
      <c r="H205" s="189">
        <v>3</v>
      </c>
      <c r="I205" s="190"/>
      <c r="J205" s="191">
        <f>ROUND(I205*H205,2)</f>
        <v>0</v>
      </c>
      <c r="K205" s="192"/>
      <c r="L205" s="39"/>
      <c r="M205" s="193" t="s">
        <v>1</v>
      </c>
      <c r="N205" s="194" t="s">
        <v>42</v>
      </c>
      <c r="O205" s="71"/>
      <c r="P205" s="195">
        <f>O205*H205</f>
        <v>0</v>
      </c>
      <c r="Q205" s="195">
        <v>0</v>
      </c>
      <c r="R205" s="195">
        <f>Q205*H205</f>
        <v>0</v>
      </c>
      <c r="S205" s="195">
        <v>0</v>
      </c>
      <c r="T205" s="196">
        <f>S205*H205</f>
        <v>0</v>
      </c>
      <c r="U205" s="34"/>
      <c r="V205" s="34"/>
      <c r="W205" s="34"/>
      <c r="X205" s="34"/>
      <c r="Y205" s="34"/>
      <c r="Z205" s="34"/>
      <c r="AA205" s="34"/>
      <c r="AB205" s="34"/>
      <c r="AC205" s="34"/>
      <c r="AD205" s="34"/>
      <c r="AE205" s="34"/>
      <c r="AR205" s="197" t="s">
        <v>148</v>
      </c>
      <c r="AT205" s="197" t="s">
        <v>150</v>
      </c>
      <c r="AU205" s="197" t="s">
        <v>87</v>
      </c>
      <c r="AY205" s="17" t="s">
        <v>149</v>
      </c>
      <c r="BE205" s="198">
        <f>IF(N205="základní",J205,0)</f>
        <v>0</v>
      </c>
      <c r="BF205" s="198">
        <f>IF(N205="snížená",J205,0)</f>
        <v>0</v>
      </c>
      <c r="BG205" s="198">
        <f>IF(N205="zákl. přenesená",J205,0)</f>
        <v>0</v>
      </c>
      <c r="BH205" s="198">
        <f>IF(N205="sníž. přenesená",J205,0)</f>
        <v>0</v>
      </c>
      <c r="BI205" s="198">
        <f>IF(N205="nulová",J205,0)</f>
        <v>0</v>
      </c>
      <c r="BJ205" s="17" t="s">
        <v>85</v>
      </c>
      <c r="BK205" s="198">
        <f>ROUND(I205*H205,2)</f>
        <v>0</v>
      </c>
      <c r="BL205" s="17" t="s">
        <v>148</v>
      </c>
      <c r="BM205" s="197" t="s">
        <v>512</v>
      </c>
    </row>
    <row r="206" spans="1:65" s="2" customFormat="1" ht="21.75" customHeight="1">
      <c r="A206" s="34"/>
      <c r="B206" s="35"/>
      <c r="C206" s="185" t="s">
        <v>340</v>
      </c>
      <c r="D206" s="185" t="s">
        <v>150</v>
      </c>
      <c r="E206" s="186" t="s">
        <v>2528</v>
      </c>
      <c r="F206" s="187" t="s">
        <v>2529</v>
      </c>
      <c r="G206" s="188" t="s">
        <v>841</v>
      </c>
      <c r="H206" s="189">
        <v>1</v>
      </c>
      <c r="I206" s="190"/>
      <c r="J206" s="191">
        <f>ROUND(I206*H206,2)</f>
        <v>0</v>
      </c>
      <c r="K206" s="192"/>
      <c r="L206" s="39"/>
      <c r="M206" s="193" t="s">
        <v>1</v>
      </c>
      <c r="N206" s="194" t="s">
        <v>42</v>
      </c>
      <c r="O206" s="71"/>
      <c r="P206" s="195">
        <f>O206*H206</f>
        <v>0</v>
      </c>
      <c r="Q206" s="195">
        <v>0</v>
      </c>
      <c r="R206" s="195">
        <f>Q206*H206</f>
        <v>0</v>
      </c>
      <c r="S206" s="195">
        <v>0</v>
      </c>
      <c r="T206" s="196">
        <f>S206*H206</f>
        <v>0</v>
      </c>
      <c r="U206" s="34"/>
      <c r="V206" s="34"/>
      <c r="W206" s="34"/>
      <c r="X206" s="34"/>
      <c r="Y206" s="34"/>
      <c r="Z206" s="34"/>
      <c r="AA206" s="34"/>
      <c r="AB206" s="34"/>
      <c r="AC206" s="34"/>
      <c r="AD206" s="34"/>
      <c r="AE206" s="34"/>
      <c r="AR206" s="197" t="s">
        <v>148</v>
      </c>
      <c r="AT206" s="197" t="s">
        <v>150</v>
      </c>
      <c r="AU206" s="197" t="s">
        <v>87</v>
      </c>
      <c r="AY206" s="17" t="s">
        <v>149</v>
      </c>
      <c r="BE206" s="198">
        <f>IF(N206="základní",J206,0)</f>
        <v>0</v>
      </c>
      <c r="BF206" s="198">
        <f>IF(N206="snížená",J206,0)</f>
        <v>0</v>
      </c>
      <c r="BG206" s="198">
        <f>IF(N206="zákl. přenesená",J206,0)</f>
        <v>0</v>
      </c>
      <c r="BH206" s="198">
        <f>IF(N206="sníž. přenesená",J206,0)</f>
        <v>0</v>
      </c>
      <c r="BI206" s="198">
        <f>IF(N206="nulová",J206,0)</f>
        <v>0</v>
      </c>
      <c r="BJ206" s="17" t="s">
        <v>85</v>
      </c>
      <c r="BK206" s="198">
        <f>ROUND(I206*H206,2)</f>
        <v>0</v>
      </c>
      <c r="BL206" s="17" t="s">
        <v>148</v>
      </c>
      <c r="BM206" s="197" t="s">
        <v>522</v>
      </c>
    </row>
    <row r="207" spans="1:65" s="2" customFormat="1" ht="21.75" customHeight="1">
      <c r="A207" s="34"/>
      <c r="B207" s="35"/>
      <c r="C207" s="185" t="s">
        <v>346</v>
      </c>
      <c r="D207" s="185" t="s">
        <v>150</v>
      </c>
      <c r="E207" s="186" t="s">
        <v>2530</v>
      </c>
      <c r="F207" s="187" t="s">
        <v>2531</v>
      </c>
      <c r="G207" s="188" t="s">
        <v>841</v>
      </c>
      <c r="H207" s="189">
        <v>2</v>
      </c>
      <c r="I207" s="190"/>
      <c r="J207" s="191">
        <f>ROUND(I207*H207,2)</f>
        <v>0</v>
      </c>
      <c r="K207" s="192"/>
      <c r="L207" s="39"/>
      <c r="M207" s="193" t="s">
        <v>1</v>
      </c>
      <c r="N207" s="194" t="s">
        <v>42</v>
      </c>
      <c r="O207" s="71"/>
      <c r="P207" s="195">
        <f>O207*H207</f>
        <v>0</v>
      </c>
      <c r="Q207" s="195">
        <v>0</v>
      </c>
      <c r="R207" s="195">
        <f>Q207*H207</f>
        <v>0</v>
      </c>
      <c r="S207" s="195">
        <v>0</v>
      </c>
      <c r="T207" s="196">
        <f>S207*H207</f>
        <v>0</v>
      </c>
      <c r="U207" s="34"/>
      <c r="V207" s="34"/>
      <c r="W207" s="34"/>
      <c r="X207" s="34"/>
      <c r="Y207" s="34"/>
      <c r="Z207" s="34"/>
      <c r="AA207" s="34"/>
      <c r="AB207" s="34"/>
      <c r="AC207" s="34"/>
      <c r="AD207" s="34"/>
      <c r="AE207" s="34"/>
      <c r="AR207" s="197" t="s">
        <v>148</v>
      </c>
      <c r="AT207" s="197" t="s">
        <v>150</v>
      </c>
      <c r="AU207" s="197" t="s">
        <v>87</v>
      </c>
      <c r="AY207" s="17" t="s">
        <v>149</v>
      </c>
      <c r="BE207" s="198">
        <f>IF(N207="základní",J207,0)</f>
        <v>0</v>
      </c>
      <c r="BF207" s="198">
        <f>IF(N207="snížená",J207,0)</f>
        <v>0</v>
      </c>
      <c r="BG207" s="198">
        <f>IF(N207="zákl. přenesená",J207,0)</f>
        <v>0</v>
      </c>
      <c r="BH207" s="198">
        <f>IF(N207="sníž. přenesená",J207,0)</f>
        <v>0</v>
      </c>
      <c r="BI207" s="198">
        <f>IF(N207="nulová",J207,0)</f>
        <v>0</v>
      </c>
      <c r="BJ207" s="17" t="s">
        <v>85</v>
      </c>
      <c r="BK207" s="198">
        <f>ROUND(I207*H207,2)</f>
        <v>0</v>
      </c>
      <c r="BL207" s="17" t="s">
        <v>148</v>
      </c>
      <c r="BM207" s="197" t="s">
        <v>531</v>
      </c>
    </row>
    <row r="208" spans="1:65" s="12" customFormat="1" ht="22.9" customHeight="1">
      <c r="B208" s="171"/>
      <c r="C208" s="172"/>
      <c r="D208" s="173" t="s">
        <v>76</v>
      </c>
      <c r="E208" s="204" t="s">
        <v>2532</v>
      </c>
      <c r="F208" s="204" t="s">
        <v>2533</v>
      </c>
      <c r="G208" s="172"/>
      <c r="H208" s="172"/>
      <c r="I208" s="175"/>
      <c r="J208" s="205">
        <f>BK208</f>
        <v>0</v>
      </c>
      <c r="K208" s="172"/>
      <c r="L208" s="177"/>
      <c r="M208" s="178"/>
      <c r="N208" s="179"/>
      <c r="O208" s="179"/>
      <c r="P208" s="180">
        <f>P209</f>
        <v>0</v>
      </c>
      <c r="Q208" s="179"/>
      <c r="R208" s="180">
        <f>R209</f>
        <v>0</v>
      </c>
      <c r="S208" s="179"/>
      <c r="T208" s="181">
        <f>T209</f>
        <v>0</v>
      </c>
      <c r="AR208" s="182" t="s">
        <v>85</v>
      </c>
      <c r="AT208" s="183" t="s">
        <v>76</v>
      </c>
      <c r="AU208" s="183" t="s">
        <v>85</v>
      </c>
      <c r="AY208" s="182" t="s">
        <v>149</v>
      </c>
      <c r="BK208" s="184">
        <f>BK209</f>
        <v>0</v>
      </c>
    </row>
    <row r="209" spans="1:65" s="2" customFormat="1" ht="21.75" customHeight="1">
      <c r="A209" s="34"/>
      <c r="B209" s="35"/>
      <c r="C209" s="185" t="s">
        <v>351</v>
      </c>
      <c r="D209" s="185" t="s">
        <v>150</v>
      </c>
      <c r="E209" s="186" t="s">
        <v>2534</v>
      </c>
      <c r="F209" s="187" t="s">
        <v>2535</v>
      </c>
      <c r="G209" s="188" t="s">
        <v>841</v>
      </c>
      <c r="H209" s="189">
        <v>2</v>
      </c>
      <c r="I209" s="190"/>
      <c r="J209" s="191">
        <f>ROUND(I209*H209,2)</f>
        <v>0</v>
      </c>
      <c r="K209" s="192"/>
      <c r="L209" s="39"/>
      <c r="M209" s="193" t="s">
        <v>1</v>
      </c>
      <c r="N209" s="194" t="s">
        <v>42</v>
      </c>
      <c r="O209" s="71"/>
      <c r="P209" s="195">
        <f>O209*H209</f>
        <v>0</v>
      </c>
      <c r="Q209" s="195">
        <v>0</v>
      </c>
      <c r="R209" s="195">
        <f>Q209*H209</f>
        <v>0</v>
      </c>
      <c r="S209" s="195">
        <v>0</v>
      </c>
      <c r="T209" s="196">
        <f>S209*H209</f>
        <v>0</v>
      </c>
      <c r="U209" s="34"/>
      <c r="V209" s="34"/>
      <c r="W209" s="34"/>
      <c r="X209" s="34"/>
      <c r="Y209" s="34"/>
      <c r="Z209" s="34"/>
      <c r="AA209" s="34"/>
      <c r="AB209" s="34"/>
      <c r="AC209" s="34"/>
      <c r="AD209" s="34"/>
      <c r="AE209" s="34"/>
      <c r="AR209" s="197" t="s">
        <v>148</v>
      </c>
      <c r="AT209" s="197" t="s">
        <v>150</v>
      </c>
      <c r="AU209" s="197" t="s">
        <v>87</v>
      </c>
      <c r="AY209" s="17" t="s">
        <v>149</v>
      </c>
      <c r="BE209" s="198">
        <f>IF(N209="základní",J209,0)</f>
        <v>0</v>
      </c>
      <c r="BF209" s="198">
        <f>IF(N209="snížená",J209,0)</f>
        <v>0</v>
      </c>
      <c r="BG209" s="198">
        <f>IF(N209="zákl. přenesená",J209,0)</f>
        <v>0</v>
      </c>
      <c r="BH209" s="198">
        <f>IF(N209="sníž. přenesená",J209,0)</f>
        <v>0</v>
      </c>
      <c r="BI209" s="198">
        <f>IF(N209="nulová",J209,0)</f>
        <v>0</v>
      </c>
      <c r="BJ209" s="17" t="s">
        <v>85</v>
      </c>
      <c r="BK209" s="198">
        <f>ROUND(I209*H209,2)</f>
        <v>0</v>
      </c>
      <c r="BL209" s="17" t="s">
        <v>148</v>
      </c>
      <c r="BM209" s="197" t="s">
        <v>541</v>
      </c>
    </row>
    <row r="210" spans="1:65" s="12" customFormat="1" ht="22.9" customHeight="1">
      <c r="B210" s="171"/>
      <c r="C210" s="172"/>
      <c r="D210" s="173" t="s">
        <v>76</v>
      </c>
      <c r="E210" s="204" t="s">
        <v>2536</v>
      </c>
      <c r="F210" s="204" t="s">
        <v>2537</v>
      </c>
      <c r="G210" s="172"/>
      <c r="H210" s="172"/>
      <c r="I210" s="175"/>
      <c r="J210" s="205">
        <f>BK210</f>
        <v>0</v>
      </c>
      <c r="K210" s="172"/>
      <c r="L210" s="177"/>
      <c r="M210" s="178"/>
      <c r="N210" s="179"/>
      <c r="O210" s="179"/>
      <c r="P210" s="180">
        <f>SUM(P211:P212)</f>
        <v>0</v>
      </c>
      <c r="Q210" s="179"/>
      <c r="R210" s="180">
        <f>SUM(R211:R212)</f>
        <v>0</v>
      </c>
      <c r="S210" s="179"/>
      <c r="T210" s="181">
        <f>SUM(T211:T212)</f>
        <v>0</v>
      </c>
      <c r="AR210" s="182" t="s">
        <v>85</v>
      </c>
      <c r="AT210" s="183" t="s">
        <v>76</v>
      </c>
      <c r="AU210" s="183" t="s">
        <v>85</v>
      </c>
      <c r="AY210" s="182" t="s">
        <v>149</v>
      </c>
      <c r="BK210" s="184">
        <f>SUM(BK211:BK212)</f>
        <v>0</v>
      </c>
    </row>
    <row r="211" spans="1:65" s="2" customFormat="1" ht="16.5" customHeight="1">
      <c r="A211" s="34"/>
      <c r="B211" s="35"/>
      <c r="C211" s="185" t="s">
        <v>355</v>
      </c>
      <c r="D211" s="185" t="s">
        <v>150</v>
      </c>
      <c r="E211" s="186" t="s">
        <v>2538</v>
      </c>
      <c r="F211" s="187" t="s">
        <v>2539</v>
      </c>
      <c r="G211" s="188" t="s">
        <v>841</v>
      </c>
      <c r="H211" s="189">
        <v>5</v>
      </c>
      <c r="I211" s="190"/>
      <c r="J211" s="191">
        <f>ROUND(I211*H211,2)</f>
        <v>0</v>
      </c>
      <c r="K211" s="192"/>
      <c r="L211" s="39"/>
      <c r="M211" s="193" t="s">
        <v>1</v>
      </c>
      <c r="N211" s="194" t="s">
        <v>42</v>
      </c>
      <c r="O211" s="71"/>
      <c r="P211" s="195">
        <f>O211*H211</f>
        <v>0</v>
      </c>
      <c r="Q211" s="195">
        <v>0</v>
      </c>
      <c r="R211" s="195">
        <f>Q211*H211</f>
        <v>0</v>
      </c>
      <c r="S211" s="195">
        <v>0</v>
      </c>
      <c r="T211" s="196">
        <f>S211*H211</f>
        <v>0</v>
      </c>
      <c r="U211" s="34"/>
      <c r="V211" s="34"/>
      <c r="W211" s="34"/>
      <c r="X211" s="34"/>
      <c r="Y211" s="34"/>
      <c r="Z211" s="34"/>
      <c r="AA211" s="34"/>
      <c r="AB211" s="34"/>
      <c r="AC211" s="34"/>
      <c r="AD211" s="34"/>
      <c r="AE211" s="34"/>
      <c r="AR211" s="197" t="s">
        <v>148</v>
      </c>
      <c r="AT211" s="197" t="s">
        <v>150</v>
      </c>
      <c r="AU211" s="197" t="s">
        <v>87</v>
      </c>
      <c r="AY211" s="17" t="s">
        <v>149</v>
      </c>
      <c r="BE211" s="198">
        <f>IF(N211="základní",J211,0)</f>
        <v>0</v>
      </c>
      <c r="BF211" s="198">
        <f>IF(N211="snížená",J211,0)</f>
        <v>0</v>
      </c>
      <c r="BG211" s="198">
        <f>IF(N211="zákl. přenesená",J211,0)</f>
        <v>0</v>
      </c>
      <c r="BH211" s="198">
        <f>IF(N211="sníž. přenesená",J211,0)</f>
        <v>0</v>
      </c>
      <c r="BI211" s="198">
        <f>IF(N211="nulová",J211,0)</f>
        <v>0</v>
      </c>
      <c r="BJ211" s="17" t="s">
        <v>85</v>
      </c>
      <c r="BK211" s="198">
        <f>ROUND(I211*H211,2)</f>
        <v>0</v>
      </c>
      <c r="BL211" s="17" t="s">
        <v>148</v>
      </c>
      <c r="BM211" s="197" t="s">
        <v>552</v>
      </c>
    </row>
    <row r="212" spans="1:65" s="2" customFormat="1" ht="16.5" customHeight="1">
      <c r="A212" s="34"/>
      <c r="B212" s="35"/>
      <c r="C212" s="185" t="s">
        <v>362</v>
      </c>
      <c r="D212" s="185" t="s">
        <v>150</v>
      </c>
      <c r="E212" s="186" t="s">
        <v>2540</v>
      </c>
      <c r="F212" s="187" t="s">
        <v>2541</v>
      </c>
      <c r="G212" s="188" t="s">
        <v>841</v>
      </c>
      <c r="H212" s="189">
        <v>1</v>
      </c>
      <c r="I212" s="190"/>
      <c r="J212" s="191">
        <f>ROUND(I212*H212,2)</f>
        <v>0</v>
      </c>
      <c r="K212" s="192"/>
      <c r="L212" s="39"/>
      <c r="M212" s="193" t="s">
        <v>1</v>
      </c>
      <c r="N212" s="194" t="s">
        <v>42</v>
      </c>
      <c r="O212" s="71"/>
      <c r="P212" s="195">
        <f>O212*H212</f>
        <v>0</v>
      </c>
      <c r="Q212" s="195">
        <v>0</v>
      </c>
      <c r="R212" s="195">
        <f>Q212*H212</f>
        <v>0</v>
      </c>
      <c r="S212" s="195">
        <v>0</v>
      </c>
      <c r="T212" s="196">
        <f>S212*H212</f>
        <v>0</v>
      </c>
      <c r="U212" s="34"/>
      <c r="V212" s="34"/>
      <c r="W212" s="34"/>
      <c r="X212" s="34"/>
      <c r="Y212" s="34"/>
      <c r="Z212" s="34"/>
      <c r="AA212" s="34"/>
      <c r="AB212" s="34"/>
      <c r="AC212" s="34"/>
      <c r="AD212" s="34"/>
      <c r="AE212" s="34"/>
      <c r="AR212" s="197" t="s">
        <v>148</v>
      </c>
      <c r="AT212" s="197" t="s">
        <v>150</v>
      </c>
      <c r="AU212" s="197" t="s">
        <v>87</v>
      </c>
      <c r="AY212" s="17" t="s">
        <v>149</v>
      </c>
      <c r="BE212" s="198">
        <f>IF(N212="základní",J212,0)</f>
        <v>0</v>
      </c>
      <c r="BF212" s="198">
        <f>IF(N212="snížená",J212,0)</f>
        <v>0</v>
      </c>
      <c r="BG212" s="198">
        <f>IF(N212="zákl. přenesená",J212,0)</f>
        <v>0</v>
      </c>
      <c r="BH212" s="198">
        <f>IF(N212="sníž. přenesená",J212,0)</f>
        <v>0</v>
      </c>
      <c r="BI212" s="198">
        <f>IF(N212="nulová",J212,0)</f>
        <v>0</v>
      </c>
      <c r="BJ212" s="17" t="s">
        <v>85</v>
      </c>
      <c r="BK212" s="198">
        <f>ROUND(I212*H212,2)</f>
        <v>0</v>
      </c>
      <c r="BL212" s="17" t="s">
        <v>148</v>
      </c>
      <c r="BM212" s="197" t="s">
        <v>564</v>
      </c>
    </row>
    <row r="213" spans="1:65" s="12" customFormat="1" ht="22.9" customHeight="1">
      <c r="B213" s="171"/>
      <c r="C213" s="172"/>
      <c r="D213" s="173" t="s">
        <v>76</v>
      </c>
      <c r="E213" s="204" t="s">
        <v>2542</v>
      </c>
      <c r="F213" s="204" t="s">
        <v>2543</v>
      </c>
      <c r="G213" s="172"/>
      <c r="H213" s="172"/>
      <c r="I213" s="175"/>
      <c r="J213" s="205">
        <f>BK213</f>
        <v>0</v>
      </c>
      <c r="K213" s="172"/>
      <c r="L213" s="177"/>
      <c r="M213" s="178"/>
      <c r="N213" s="179"/>
      <c r="O213" s="179"/>
      <c r="P213" s="180">
        <f>P214</f>
        <v>0</v>
      </c>
      <c r="Q213" s="179"/>
      <c r="R213" s="180">
        <f>R214</f>
        <v>0</v>
      </c>
      <c r="S213" s="179"/>
      <c r="T213" s="181">
        <f>T214</f>
        <v>0</v>
      </c>
      <c r="AR213" s="182" t="s">
        <v>85</v>
      </c>
      <c r="AT213" s="183" t="s">
        <v>76</v>
      </c>
      <c r="AU213" s="183" t="s">
        <v>85</v>
      </c>
      <c r="AY213" s="182" t="s">
        <v>149</v>
      </c>
      <c r="BK213" s="184">
        <f>BK214</f>
        <v>0</v>
      </c>
    </row>
    <row r="214" spans="1:65" s="2" customFormat="1" ht="21.75" customHeight="1">
      <c r="A214" s="34"/>
      <c r="B214" s="35"/>
      <c r="C214" s="185" t="s">
        <v>366</v>
      </c>
      <c r="D214" s="185" t="s">
        <v>150</v>
      </c>
      <c r="E214" s="186" t="s">
        <v>2544</v>
      </c>
      <c r="F214" s="187" t="s">
        <v>2545</v>
      </c>
      <c r="G214" s="188" t="s">
        <v>841</v>
      </c>
      <c r="H214" s="189">
        <v>20</v>
      </c>
      <c r="I214" s="190"/>
      <c r="J214" s="191">
        <f>ROUND(I214*H214,2)</f>
        <v>0</v>
      </c>
      <c r="K214" s="192"/>
      <c r="L214" s="39"/>
      <c r="M214" s="193" t="s">
        <v>1</v>
      </c>
      <c r="N214" s="194" t="s">
        <v>42</v>
      </c>
      <c r="O214" s="71"/>
      <c r="P214" s="195">
        <f>O214*H214</f>
        <v>0</v>
      </c>
      <c r="Q214" s="195">
        <v>0</v>
      </c>
      <c r="R214" s="195">
        <f>Q214*H214</f>
        <v>0</v>
      </c>
      <c r="S214" s="195">
        <v>0</v>
      </c>
      <c r="T214" s="196">
        <f>S214*H214</f>
        <v>0</v>
      </c>
      <c r="U214" s="34"/>
      <c r="V214" s="34"/>
      <c r="W214" s="34"/>
      <c r="X214" s="34"/>
      <c r="Y214" s="34"/>
      <c r="Z214" s="34"/>
      <c r="AA214" s="34"/>
      <c r="AB214" s="34"/>
      <c r="AC214" s="34"/>
      <c r="AD214" s="34"/>
      <c r="AE214" s="34"/>
      <c r="AR214" s="197" t="s">
        <v>148</v>
      </c>
      <c r="AT214" s="197" t="s">
        <v>150</v>
      </c>
      <c r="AU214" s="197" t="s">
        <v>87</v>
      </c>
      <c r="AY214" s="17" t="s">
        <v>149</v>
      </c>
      <c r="BE214" s="198">
        <f>IF(N214="základní",J214,0)</f>
        <v>0</v>
      </c>
      <c r="BF214" s="198">
        <f>IF(N214="snížená",J214,0)</f>
        <v>0</v>
      </c>
      <c r="BG214" s="198">
        <f>IF(N214="zákl. přenesená",J214,0)</f>
        <v>0</v>
      </c>
      <c r="BH214" s="198">
        <f>IF(N214="sníž. přenesená",J214,0)</f>
        <v>0</v>
      </c>
      <c r="BI214" s="198">
        <f>IF(N214="nulová",J214,0)</f>
        <v>0</v>
      </c>
      <c r="BJ214" s="17" t="s">
        <v>85</v>
      </c>
      <c r="BK214" s="198">
        <f>ROUND(I214*H214,2)</f>
        <v>0</v>
      </c>
      <c r="BL214" s="17" t="s">
        <v>148</v>
      </c>
      <c r="BM214" s="197" t="s">
        <v>575</v>
      </c>
    </row>
    <row r="215" spans="1:65" s="12" customFormat="1" ht="22.9" customHeight="1">
      <c r="B215" s="171"/>
      <c r="C215" s="172"/>
      <c r="D215" s="173" t="s">
        <v>76</v>
      </c>
      <c r="E215" s="204" t="s">
        <v>2546</v>
      </c>
      <c r="F215" s="204" t="s">
        <v>2547</v>
      </c>
      <c r="G215" s="172"/>
      <c r="H215" s="172"/>
      <c r="I215" s="175"/>
      <c r="J215" s="205">
        <f>BK215</f>
        <v>0</v>
      </c>
      <c r="K215" s="172"/>
      <c r="L215" s="177"/>
      <c r="M215" s="178"/>
      <c r="N215" s="179"/>
      <c r="O215" s="179"/>
      <c r="P215" s="180">
        <f>SUM(P216:P217)</f>
        <v>0</v>
      </c>
      <c r="Q215" s="179"/>
      <c r="R215" s="180">
        <f>SUM(R216:R217)</f>
        <v>0</v>
      </c>
      <c r="S215" s="179"/>
      <c r="T215" s="181">
        <f>SUM(T216:T217)</f>
        <v>0</v>
      </c>
      <c r="AR215" s="182" t="s">
        <v>85</v>
      </c>
      <c r="AT215" s="183" t="s">
        <v>76</v>
      </c>
      <c r="AU215" s="183" t="s">
        <v>85</v>
      </c>
      <c r="AY215" s="182" t="s">
        <v>149</v>
      </c>
      <c r="BK215" s="184">
        <f>SUM(BK216:BK217)</f>
        <v>0</v>
      </c>
    </row>
    <row r="216" spans="1:65" s="2" customFormat="1" ht="16.5" customHeight="1">
      <c r="A216" s="34"/>
      <c r="B216" s="35"/>
      <c r="C216" s="185" t="s">
        <v>370</v>
      </c>
      <c r="D216" s="185" t="s">
        <v>150</v>
      </c>
      <c r="E216" s="186" t="s">
        <v>2548</v>
      </c>
      <c r="F216" s="187" t="s">
        <v>2549</v>
      </c>
      <c r="G216" s="188" t="s">
        <v>841</v>
      </c>
      <c r="H216" s="189">
        <v>10</v>
      </c>
      <c r="I216" s="190"/>
      <c r="J216" s="191">
        <f>ROUND(I216*H216,2)</f>
        <v>0</v>
      </c>
      <c r="K216" s="192"/>
      <c r="L216" s="39"/>
      <c r="M216" s="193" t="s">
        <v>1</v>
      </c>
      <c r="N216" s="194" t="s">
        <v>42</v>
      </c>
      <c r="O216" s="71"/>
      <c r="P216" s="195">
        <f>O216*H216</f>
        <v>0</v>
      </c>
      <c r="Q216" s="195">
        <v>0</v>
      </c>
      <c r="R216" s="195">
        <f>Q216*H216</f>
        <v>0</v>
      </c>
      <c r="S216" s="195">
        <v>0</v>
      </c>
      <c r="T216" s="196">
        <f>S216*H216</f>
        <v>0</v>
      </c>
      <c r="U216" s="34"/>
      <c r="V216" s="34"/>
      <c r="W216" s="34"/>
      <c r="X216" s="34"/>
      <c r="Y216" s="34"/>
      <c r="Z216" s="34"/>
      <c r="AA216" s="34"/>
      <c r="AB216" s="34"/>
      <c r="AC216" s="34"/>
      <c r="AD216" s="34"/>
      <c r="AE216" s="34"/>
      <c r="AR216" s="197" t="s">
        <v>148</v>
      </c>
      <c r="AT216" s="197" t="s">
        <v>150</v>
      </c>
      <c r="AU216" s="197" t="s">
        <v>87</v>
      </c>
      <c r="AY216" s="17" t="s">
        <v>149</v>
      </c>
      <c r="BE216" s="198">
        <f>IF(N216="základní",J216,0)</f>
        <v>0</v>
      </c>
      <c r="BF216" s="198">
        <f>IF(N216="snížená",J216,0)</f>
        <v>0</v>
      </c>
      <c r="BG216" s="198">
        <f>IF(N216="zákl. přenesená",J216,0)</f>
        <v>0</v>
      </c>
      <c r="BH216" s="198">
        <f>IF(N216="sníž. přenesená",J216,0)</f>
        <v>0</v>
      </c>
      <c r="BI216" s="198">
        <f>IF(N216="nulová",J216,0)</f>
        <v>0</v>
      </c>
      <c r="BJ216" s="17" t="s">
        <v>85</v>
      </c>
      <c r="BK216" s="198">
        <f>ROUND(I216*H216,2)</f>
        <v>0</v>
      </c>
      <c r="BL216" s="17" t="s">
        <v>148</v>
      </c>
      <c r="BM216" s="197" t="s">
        <v>586</v>
      </c>
    </row>
    <row r="217" spans="1:65" s="2" customFormat="1" ht="21.75" customHeight="1">
      <c r="A217" s="34"/>
      <c r="B217" s="35"/>
      <c r="C217" s="185" t="s">
        <v>375</v>
      </c>
      <c r="D217" s="185" t="s">
        <v>150</v>
      </c>
      <c r="E217" s="186" t="s">
        <v>2550</v>
      </c>
      <c r="F217" s="187" t="s">
        <v>2551</v>
      </c>
      <c r="G217" s="188" t="s">
        <v>841</v>
      </c>
      <c r="H217" s="189">
        <v>12</v>
      </c>
      <c r="I217" s="190"/>
      <c r="J217" s="191">
        <f>ROUND(I217*H217,2)</f>
        <v>0</v>
      </c>
      <c r="K217" s="192"/>
      <c r="L217" s="39"/>
      <c r="M217" s="193" t="s">
        <v>1</v>
      </c>
      <c r="N217" s="194" t="s">
        <v>42</v>
      </c>
      <c r="O217" s="71"/>
      <c r="P217" s="195">
        <f>O217*H217</f>
        <v>0</v>
      </c>
      <c r="Q217" s="195">
        <v>0</v>
      </c>
      <c r="R217" s="195">
        <f>Q217*H217</f>
        <v>0</v>
      </c>
      <c r="S217" s="195">
        <v>0</v>
      </c>
      <c r="T217" s="196">
        <f>S217*H217</f>
        <v>0</v>
      </c>
      <c r="U217" s="34"/>
      <c r="V217" s="34"/>
      <c r="W217" s="34"/>
      <c r="X217" s="34"/>
      <c r="Y217" s="34"/>
      <c r="Z217" s="34"/>
      <c r="AA217" s="34"/>
      <c r="AB217" s="34"/>
      <c r="AC217" s="34"/>
      <c r="AD217" s="34"/>
      <c r="AE217" s="34"/>
      <c r="AR217" s="197" t="s">
        <v>148</v>
      </c>
      <c r="AT217" s="197" t="s">
        <v>150</v>
      </c>
      <c r="AU217" s="197" t="s">
        <v>87</v>
      </c>
      <c r="AY217" s="17" t="s">
        <v>149</v>
      </c>
      <c r="BE217" s="198">
        <f>IF(N217="základní",J217,0)</f>
        <v>0</v>
      </c>
      <c r="BF217" s="198">
        <f>IF(N217="snížená",J217,0)</f>
        <v>0</v>
      </c>
      <c r="BG217" s="198">
        <f>IF(N217="zákl. přenesená",J217,0)</f>
        <v>0</v>
      </c>
      <c r="BH217" s="198">
        <f>IF(N217="sníž. přenesená",J217,0)</f>
        <v>0</v>
      </c>
      <c r="BI217" s="198">
        <f>IF(N217="nulová",J217,0)</f>
        <v>0</v>
      </c>
      <c r="BJ217" s="17" t="s">
        <v>85</v>
      </c>
      <c r="BK217" s="198">
        <f>ROUND(I217*H217,2)</f>
        <v>0</v>
      </c>
      <c r="BL217" s="17" t="s">
        <v>148</v>
      </c>
      <c r="BM217" s="197" t="s">
        <v>940</v>
      </c>
    </row>
    <row r="218" spans="1:65" s="12" customFormat="1" ht="22.9" customHeight="1">
      <c r="B218" s="171"/>
      <c r="C218" s="172"/>
      <c r="D218" s="173" t="s">
        <v>76</v>
      </c>
      <c r="E218" s="204" t="s">
        <v>2552</v>
      </c>
      <c r="F218" s="204" t="s">
        <v>2553</v>
      </c>
      <c r="G218" s="172"/>
      <c r="H218" s="172"/>
      <c r="I218" s="175"/>
      <c r="J218" s="205">
        <f>BK218</f>
        <v>0</v>
      </c>
      <c r="K218" s="172"/>
      <c r="L218" s="177"/>
      <c r="M218" s="178"/>
      <c r="N218" s="179"/>
      <c r="O218" s="179"/>
      <c r="P218" s="180">
        <f>P219</f>
        <v>0</v>
      </c>
      <c r="Q218" s="179"/>
      <c r="R218" s="180">
        <f>R219</f>
        <v>0</v>
      </c>
      <c r="S218" s="179"/>
      <c r="T218" s="181">
        <f>T219</f>
        <v>0</v>
      </c>
      <c r="AR218" s="182" t="s">
        <v>85</v>
      </c>
      <c r="AT218" s="183" t="s">
        <v>76</v>
      </c>
      <c r="AU218" s="183" t="s">
        <v>85</v>
      </c>
      <c r="AY218" s="182" t="s">
        <v>149</v>
      </c>
      <c r="BK218" s="184">
        <f>BK219</f>
        <v>0</v>
      </c>
    </row>
    <row r="219" spans="1:65" s="2" customFormat="1" ht="21.75" customHeight="1">
      <c r="A219" s="34"/>
      <c r="B219" s="35"/>
      <c r="C219" s="185" t="s">
        <v>382</v>
      </c>
      <c r="D219" s="185" t="s">
        <v>150</v>
      </c>
      <c r="E219" s="186" t="s">
        <v>2554</v>
      </c>
      <c r="F219" s="187" t="s">
        <v>2555</v>
      </c>
      <c r="G219" s="188" t="s">
        <v>841</v>
      </c>
      <c r="H219" s="189">
        <v>1</v>
      </c>
      <c r="I219" s="190"/>
      <c r="J219" s="191">
        <f>ROUND(I219*H219,2)</f>
        <v>0</v>
      </c>
      <c r="K219" s="192"/>
      <c r="L219" s="39"/>
      <c r="M219" s="193" t="s">
        <v>1</v>
      </c>
      <c r="N219" s="194" t="s">
        <v>42</v>
      </c>
      <c r="O219" s="71"/>
      <c r="P219" s="195">
        <f>O219*H219</f>
        <v>0</v>
      </c>
      <c r="Q219" s="195">
        <v>0</v>
      </c>
      <c r="R219" s="195">
        <f>Q219*H219</f>
        <v>0</v>
      </c>
      <c r="S219" s="195">
        <v>0</v>
      </c>
      <c r="T219" s="196">
        <f>S219*H219</f>
        <v>0</v>
      </c>
      <c r="U219" s="34"/>
      <c r="V219" s="34"/>
      <c r="W219" s="34"/>
      <c r="X219" s="34"/>
      <c r="Y219" s="34"/>
      <c r="Z219" s="34"/>
      <c r="AA219" s="34"/>
      <c r="AB219" s="34"/>
      <c r="AC219" s="34"/>
      <c r="AD219" s="34"/>
      <c r="AE219" s="34"/>
      <c r="AR219" s="197" t="s">
        <v>148</v>
      </c>
      <c r="AT219" s="197" t="s">
        <v>150</v>
      </c>
      <c r="AU219" s="197" t="s">
        <v>87</v>
      </c>
      <c r="AY219" s="17" t="s">
        <v>149</v>
      </c>
      <c r="BE219" s="198">
        <f>IF(N219="základní",J219,0)</f>
        <v>0</v>
      </c>
      <c r="BF219" s="198">
        <f>IF(N219="snížená",J219,0)</f>
        <v>0</v>
      </c>
      <c r="BG219" s="198">
        <f>IF(N219="zákl. přenesená",J219,0)</f>
        <v>0</v>
      </c>
      <c r="BH219" s="198">
        <f>IF(N219="sníž. přenesená",J219,0)</f>
        <v>0</v>
      </c>
      <c r="BI219" s="198">
        <f>IF(N219="nulová",J219,0)</f>
        <v>0</v>
      </c>
      <c r="BJ219" s="17" t="s">
        <v>85</v>
      </c>
      <c r="BK219" s="198">
        <f>ROUND(I219*H219,2)</f>
        <v>0</v>
      </c>
      <c r="BL219" s="17" t="s">
        <v>148</v>
      </c>
      <c r="BM219" s="197" t="s">
        <v>950</v>
      </c>
    </row>
    <row r="220" spans="1:65" s="12" customFormat="1" ht="22.9" customHeight="1">
      <c r="B220" s="171"/>
      <c r="C220" s="172"/>
      <c r="D220" s="173" t="s">
        <v>76</v>
      </c>
      <c r="E220" s="204" t="s">
        <v>2556</v>
      </c>
      <c r="F220" s="204" t="s">
        <v>2557</v>
      </c>
      <c r="G220" s="172"/>
      <c r="H220" s="172"/>
      <c r="I220" s="175"/>
      <c r="J220" s="205">
        <f>BK220</f>
        <v>0</v>
      </c>
      <c r="K220" s="172"/>
      <c r="L220" s="177"/>
      <c r="M220" s="178"/>
      <c r="N220" s="179"/>
      <c r="O220" s="179"/>
      <c r="P220" s="180">
        <f>SUM(P221:P222)</f>
        <v>0</v>
      </c>
      <c r="Q220" s="179"/>
      <c r="R220" s="180">
        <f>SUM(R221:R222)</f>
        <v>0</v>
      </c>
      <c r="S220" s="179"/>
      <c r="T220" s="181">
        <f>SUM(T221:T222)</f>
        <v>0</v>
      </c>
      <c r="AR220" s="182" t="s">
        <v>85</v>
      </c>
      <c r="AT220" s="183" t="s">
        <v>76</v>
      </c>
      <c r="AU220" s="183" t="s">
        <v>85</v>
      </c>
      <c r="AY220" s="182" t="s">
        <v>149</v>
      </c>
      <c r="BK220" s="184">
        <f>SUM(BK221:BK222)</f>
        <v>0</v>
      </c>
    </row>
    <row r="221" spans="1:65" s="2" customFormat="1" ht="21.75" customHeight="1">
      <c r="A221" s="34"/>
      <c r="B221" s="35"/>
      <c r="C221" s="185" t="s">
        <v>386</v>
      </c>
      <c r="D221" s="185" t="s">
        <v>150</v>
      </c>
      <c r="E221" s="186" t="s">
        <v>2558</v>
      </c>
      <c r="F221" s="187" t="s">
        <v>2559</v>
      </c>
      <c r="G221" s="188" t="s">
        <v>841</v>
      </c>
      <c r="H221" s="189">
        <v>1</v>
      </c>
      <c r="I221" s="190"/>
      <c r="J221" s="191">
        <f>ROUND(I221*H221,2)</f>
        <v>0</v>
      </c>
      <c r="K221" s="192"/>
      <c r="L221" s="39"/>
      <c r="M221" s="193" t="s">
        <v>1</v>
      </c>
      <c r="N221" s="194" t="s">
        <v>42</v>
      </c>
      <c r="O221" s="71"/>
      <c r="P221" s="195">
        <f>O221*H221</f>
        <v>0</v>
      </c>
      <c r="Q221" s="195">
        <v>0</v>
      </c>
      <c r="R221" s="195">
        <f>Q221*H221</f>
        <v>0</v>
      </c>
      <c r="S221" s="195">
        <v>0</v>
      </c>
      <c r="T221" s="196">
        <f>S221*H221</f>
        <v>0</v>
      </c>
      <c r="U221" s="34"/>
      <c r="V221" s="34"/>
      <c r="W221" s="34"/>
      <c r="X221" s="34"/>
      <c r="Y221" s="34"/>
      <c r="Z221" s="34"/>
      <c r="AA221" s="34"/>
      <c r="AB221" s="34"/>
      <c r="AC221" s="34"/>
      <c r="AD221" s="34"/>
      <c r="AE221" s="34"/>
      <c r="AR221" s="197" t="s">
        <v>148</v>
      </c>
      <c r="AT221" s="197" t="s">
        <v>150</v>
      </c>
      <c r="AU221" s="197" t="s">
        <v>87</v>
      </c>
      <c r="AY221" s="17" t="s">
        <v>149</v>
      </c>
      <c r="BE221" s="198">
        <f>IF(N221="základní",J221,0)</f>
        <v>0</v>
      </c>
      <c r="BF221" s="198">
        <f>IF(N221="snížená",J221,0)</f>
        <v>0</v>
      </c>
      <c r="BG221" s="198">
        <f>IF(N221="zákl. přenesená",J221,0)</f>
        <v>0</v>
      </c>
      <c r="BH221" s="198">
        <f>IF(N221="sníž. přenesená",J221,0)</f>
        <v>0</v>
      </c>
      <c r="BI221" s="198">
        <f>IF(N221="nulová",J221,0)</f>
        <v>0</v>
      </c>
      <c r="BJ221" s="17" t="s">
        <v>85</v>
      </c>
      <c r="BK221" s="198">
        <f>ROUND(I221*H221,2)</f>
        <v>0</v>
      </c>
      <c r="BL221" s="17" t="s">
        <v>148</v>
      </c>
      <c r="BM221" s="197" t="s">
        <v>959</v>
      </c>
    </row>
    <row r="222" spans="1:65" s="2" customFormat="1" ht="21.75" customHeight="1">
      <c r="A222" s="34"/>
      <c r="B222" s="35"/>
      <c r="C222" s="185" t="s">
        <v>391</v>
      </c>
      <c r="D222" s="185" t="s">
        <v>150</v>
      </c>
      <c r="E222" s="186" t="s">
        <v>2560</v>
      </c>
      <c r="F222" s="187" t="s">
        <v>2561</v>
      </c>
      <c r="G222" s="188" t="s">
        <v>841</v>
      </c>
      <c r="H222" s="189">
        <v>1</v>
      </c>
      <c r="I222" s="190"/>
      <c r="J222" s="191">
        <f>ROUND(I222*H222,2)</f>
        <v>0</v>
      </c>
      <c r="K222" s="192"/>
      <c r="L222" s="39"/>
      <c r="M222" s="193" t="s">
        <v>1</v>
      </c>
      <c r="N222" s="194" t="s">
        <v>42</v>
      </c>
      <c r="O222" s="71"/>
      <c r="P222" s="195">
        <f>O222*H222</f>
        <v>0</v>
      </c>
      <c r="Q222" s="195">
        <v>0</v>
      </c>
      <c r="R222" s="195">
        <f>Q222*H222</f>
        <v>0</v>
      </c>
      <c r="S222" s="195">
        <v>0</v>
      </c>
      <c r="T222" s="196">
        <f>S222*H222</f>
        <v>0</v>
      </c>
      <c r="U222" s="34"/>
      <c r="V222" s="34"/>
      <c r="W222" s="34"/>
      <c r="X222" s="34"/>
      <c r="Y222" s="34"/>
      <c r="Z222" s="34"/>
      <c r="AA222" s="34"/>
      <c r="AB222" s="34"/>
      <c r="AC222" s="34"/>
      <c r="AD222" s="34"/>
      <c r="AE222" s="34"/>
      <c r="AR222" s="197" t="s">
        <v>148</v>
      </c>
      <c r="AT222" s="197" t="s">
        <v>150</v>
      </c>
      <c r="AU222" s="197" t="s">
        <v>87</v>
      </c>
      <c r="AY222" s="17" t="s">
        <v>149</v>
      </c>
      <c r="BE222" s="198">
        <f>IF(N222="základní",J222,0)</f>
        <v>0</v>
      </c>
      <c r="BF222" s="198">
        <f>IF(N222="snížená",J222,0)</f>
        <v>0</v>
      </c>
      <c r="BG222" s="198">
        <f>IF(N222="zákl. přenesená",J222,0)</f>
        <v>0</v>
      </c>
      <c r="BH222" s="198">
        <f>IF(N222="sníž. přenesená",J222,0)</f>
        <v>0</v>
      </c>
      <c r="BI222" s="198">
        <f>IF(N222="nulová",J222,0)</f>
        <v>0</v>
      </c>
      <c r="BJ222" s="17" t="s">
        <v>85</v>
      </c>
      <c r="BK222" s="198">
        <f>ROUND(I222*H222,2)</f>
        <v>0</v>
      </c>
      <c r="BL222" s="17" t="s">
        <v>148</v>
      </c>
      <c r="BM222" s="197" t="s">
        <v>967</v>
      </c>
    </row>
    <row r="223" spans="1:65" s="12" customFormat="1" ht="22.9" customHeight="1">
      <c r="B223" s="171"/>
      <c r="C223" s="172"/>
      <c r="D223" s="173" t="s">
        <v>76</v>
      </c>
      <c r="E223" s="204" t="s">
        <v>2562</v>
      </c>
      <c r="F223" s="204" t="s">
        <v>2563</v>
      </c>
      <c r="G223" s="172"/>
      <c r="H223" s="172"/>
      <c r="I223" s="175"/>
      <c r="J223" s="205">
        <f>BK223</f>
        <v>0</v>
      </c>
      <c r="K223" s="172"/>
      <c r="L223" s="177"/>
      <c r="M223" s="178"/>
      <c r="N223" s="179"/>
      <c r="O223" s="179"/>
      <c r="P223" s="180">
        <f>P224</f>
        <v>0</v>
      </c>
      <c r="Q223" s="179"/>
      <c r="R223" s="180">
        <f>R224</f>
        <v>0</v>
      </c>
      <c r="S223" s="179"/>
      <c r="T223" s="181">
        <f>T224</f>
        <v>0</v>
      </c>
      <c r="AR223" s="182" t="s">
        <v>85</v>
      </c>
      <c r="AT223" s="183" t="s">
        <v>76</v>
      </c>
      <c r="AU223" s="183" t="s">
        <v>85</v>
      </c>
      <c r="AY223" s="182" t="s">
        <v>149</v>
      </c>
      <c r="BK223" s="184">
        <f>BK224</f>
        <v>0</v>
      </c>
    </row>
    <row r="224" spans="1:65" s="2" customFormat="1" ht="16.5" customHeight="1">
      <c r="A224" s="34"/>
      <c r="B224" s="35"/>
      <c r="C224" s="185" t="s">
        <v>398</v>
      </c>
      <c r="D224" s="185" t="s">
        <v>150</v>
      </c>
      <c r="E224" s="186" t="s">
        <v>2564</v>
      </c>
      <c r="F224" s="187" t="s">
        <v>2565</v>
      </c>
      <c r="G224" s="188" t="s">
        <v>841</v>
      </c>
      <c r="H224" s="189">
        <v>300</v>
      </c>
      <c r="I224" s="190"/>
      <c r="J224" s="191">
        <f>ROUND(I224*H224,2)</f>
        <v>0</v>
      </c>
      <c r="K224" s="192"/>
      <c r="L224" s="39"/>
      <c r="M224" s="193" t="s">
        <v>1</v>
      </c>
      <c r="N224" s="194" t="s">
        <v>42</v>
      </c>
      <c r="O224" s="71"/>
      <c r="P224" s="195">
        <f>O224*H224</f>
        <v>0</v>
      </c>
      <c r="Q224" s="195">
        <v>0</v>
      </c>
      <c r="R224" s="195">
        <f>Q224*H224</f>
        <v>0</v>
      </c>
      <c r="S224" s="195">
        <v>0</v>
      </c>
      <c r="T224" s="196">
        <f>S224*H224</f>
        <v>0</v>
      </c>
      <c r="U224" s="34"/>
      <c r="V224" s="34"/>
      <c r="W224" s="34"/>
      <c r="X224" s="34"/>
      <c r="Y224" s="34"/>
      <c r="Z224" s="34"/>
      <c r="AA224" s="34"/>
      <c r="AB224" s="34"/>
      <c r="AC224" s="34"/>
      <c r="AD224" s="34"/>
      <c r="AE224" s="34"/>
      <c r="AR224" s="197" t="s">
        <v>148</v>
      </c>
      <c r="AT224" s="197" t="s">
        <v>150</v>
      </c>
      <c r="AU224" s="197" t="s">
        <v>87</v>
      </c>
      <c r="AY224" s="17" t="s">
        <v>149</v>
      </c>
      <c r="BE224" s="198">
        <f>IF(N224="základní",J224,0)</f>
        <v>0</v>
      </c>
      <c r="BF224" s="198">
        <f>IF(N224="snížená",J224,0)</f>
        <v>0</v>
      </c>
      <c r="BG224" s="198">
        <f>IF(N224="zákl. přenesená",J224,0)</f>
        <v>0</v>
      </c>
      <c r="BH224" s="198">
        <f>IF(N224="sníž. přenesená",J224,0)</f>
        <v>0</v>
      </c>
      <c r="BI224" s="198">
        <f>IF(N224="nulová",J224,0)</f>
        <v>0</v>
      </c>
      <c r="BJ224" s="17" t="s">
        <v>85</v>
      </c>
      <c r="BK224" s="198">
        <f>ROUND(I224*H224,2)</f>
        <v>0</v>
      </c>
      <c r="BL224" s="17" t="s">
        <v>148</v>
      </c>
      <c r="BM224" s="197" t="s">
        <v>976</v>
      </c>
    </row>
    <row r="225" spans="1:65" s="12" customFormat="1" ht="22.9" customHeight="1">
      <c r="B225" s="171"/>
      <c r="C225" s="172"/>
      <c r="D225" s="173" t="s">
        <v>76</v>
      </c>
      <c r="E225" s="204" t="s">
        <v>2566</v>
      </c>
      <c r="F225" s="204" t="s">
        <v>2567</v>
      </c>
      <c r="G225" s="172"/>
      <c r="H225" s="172"/>
      <c r="I225" s="175"/>
      <c r="J225" s="205">
        <f>BK225</f>
        <v>0</v>
      </c>
      <c r="K225" s="172"/>
      <c r="L225" s="177"/>
      <c r="M225" s="178"/>
      <c r="N225" s="179"/>
      <c r="O225" s="179"/>
      <c r="P225" s="180">
        <f>SUM(P226:P227)</f>
        <v>0</v>
      </c>
      <c r="Q225" s="179"/>
      <c r="R225" s="180">
        <f>SUM(R226:R227)</f>
        <v>0</v>
      </c>
      <c r="S225" s="179"/>
      <c r="T225" s="181">
        <f>SUM(T226:T227)</f>
        <v>0</v>
      </c>
      <c r="AR225" s="182" t="s">
        <v>85</v>
      </c>
      <c r="AT225" s="183" t="s">
        <v>76</v>
      </c>
      <c r="AU225" s="183" t="s">
        <v>85</v>
      </c>
      <c r="AY225" s="182" t="s">
        <v>149</v>
      </c>
      <c r="BK225" s="184">
        <f>SUM(BK226:BK227)</f>
        <v>0</v>
      </c>
    </row>
    <row r="226" spans="1:65" s="2" customFormat="1" ht="21.75" customHeight="1">
      <c r="A226" s="34"/>
      <c r="B226" s="35"/>
      <c r="C226" s="185" t="s">
        <v>403</v>
      </c>
      <c r="D226" s="185" t="s">
        <v>150</v>
      </c>
      <c r="E226" s="186" t="s">
        <v>2568</v>
      </c>
      <c r="F226" s="187" t="s">
        <v>2569</v>
      </c>
      <c r="G226" s="188" t="s">
        <v>841</v>
      </c>
      <c r="H226" s="189">
        <v>1</v>
      </c>
      <c r="I226" s="190"/>
      <c r="J226" s="191">
        <f>ROUND(I226*H226,2)</f>
        <v>0</v>
      </c>
      <c r="K226" s="192"/>
      <c r="L226" s="39"/>
      <c r="M226" s="193" t="s">
        <v>1</v>
      </c>
      <c r="N226" s="194" t="s">
        <v>42</v>
      </c>
      <c r="O226" s="71"/>
      <c r="P226" s="195">
        <f>O226*H226</f>
        <v>0</v>
      </c>
      <c r="Q226" s="195">
        <v>0</v>
      </c>
      <c r="R226" s="195">
        <f>Q226*H226</f>
        <v>0</v>
      </c>
      <c r="S226" s="195">
        <v>0</v>
      </c>
      <c r="T226" s="196">
        <f>S226*H226</f>
        <v>0</v>
      </c>
      <c r="U226" s="34"/>
      <c r="V226" s="34"/>
      <c r="W226" s="34"/>
      <c r="X226" s="34"/>
      <c r="Y226" s="34"/>
      <c r="Z226" s="34"/>
      <c r="AA226" s="34"/>
      <c r="AB226" s="34"/>
      <c r="AC226" s="34"/>
      <c r="AD226" s="34"/>
      <c r="AE226" s="34"/>
      <c r="AR226" s="197" t="s">
        <v>148</v>
      </c>
      <c r="AT226" s="197" t="s">
        <v>150</v>
      </c>
      <c r="AU226" s="197" t="s">
        <v>87</v>
      </c>
      <c r="AY226" s="17" t="s">
        <v>149</v>
      </c>
      <c r="BE226" s="198">
        <f>IF(N226="základní",J226,0)</f>
        <v>0</v>
      </c>
      <c r="BF226" s="198">
        <f>IF(N226="snížená",J226,0)</f>
        <v>0</v>
      </c>
      <c r="BG226" s="198">
        <f>IF(N226="zákl. přenesená",J226,0)</f>
        <v>0</v>
      </c>
      <c r="BH226" s="198">
        <f>IF(N226="sníž. přenesená",J226,0)</f>
        <v>0</v>
      </c>
      <c r="BI226" s="198">
        <f>IF(N226="nulová",J226,0)</f>
        <v>0</v>
      </c>
      <c r="BJ226" s="17" t="s">
        <v>85</v>
      </c>
      <c r="BK226" s="198">
        <f>ROUND(I226*H226,2)</f>
        <v>0</v>
      </c>
      <c r="BL226" s="17" t="s">
        <v>148</v>
      </c>
      <c r="BM226" s="197" t="s">
        <v>985</v>
      </c>
    </row>
    <row r="227" spans="1:65" s="2" customFormat="1" ht="21.75" customHeight="1">
      <c r="A227" s="34"/>
      <c r="B227" s="35"/>
      <c r="C227" s="185" t="s">
        <v>407</v>
      </c>
      <c r="D227" s="185" t="s">
        <v>150</v>
      </c>
      <c r="E227" s="186" t="s">
        <v>2570</v>
      </c>
      <c r="F227" s="187" t="s">
        <v>2571</v>
      </c>
      <c r="G227" s="188" t="s">
        <v>841</v>
      </c>
      <c r="H227" s="189">
        <v>1</v>
      </c>
      <c r="I227" s="190"/>
      <c r="J227" s="191">
        <f>ROUND(I227*H227,2)</f>
        <v>0</v>
      </c>
      <c r="K227" s="192"/>
      <c r="L227" s="39"/>
      <c r="M227" s="193" t="s">
        <v>1</v>
      </c>
      <c r="N227" s="194" t="s">
        <v>42</v>
      </c>
      <c r="O227" s="71"/>
      <c r="P227" s="195">
        <f>O227*H227</f>
        <v>0</v>
      </c>
      <c r="Q227" s="195">
        <v>0</v>
      </c>
      <c r="R227" s="195">
        <f>Q227*H227</f>
        <v>0</v>
      </c>
      <c r="S227" s="195">
        <v>0</v>
      </c>
      <c r="T227" s="196">
        <f>S227*H227</f>
        <v>0</v>
      </c>
      <c r="U227" s="34"/>
      <c r="V227" s="34"/>
      <c r="W227" s="34"/>
      <c r="X227" s="34"/>
      <c r="Y227" s="34"/>
      <c r="Z227" s="34"/>
      <c r="AA227" s="34"/>
      <c r="AB227" s="34"/>
      <c r="AC227" s="34"/>
      <c r="AD227" s="34"/>
      <c r="AE227" s="34"/>
      <c r="AR227" s="197" t="s">
        <v>148</v>
      </c>
      <c r="AT227" s="197" t="s">
        <v>150</v>
      </c>
      <c r="AU227" s="197" t="s">
        <v>87</v>
      </c>
      <c r="AY227" s="17" t="s">
        <v>149</v>
      </c>
      <c r="BE227" s="198">
        <f>IF(N227="základní",J227,0)</f>
        <v>0</v>
      </c>
      <c r="BF227" s="198">
        <f>IF(N227="snížená",J227,0)</f>
        <v>0</v>
      </c>
      <c r="BG227" s="198">
        <f>IF(N227="zákl. přenesená",J227,0)</f>
        <v>0</v>
      </c>
      <c r="BH227" s="198">
        <f>IF(N227="sníž. přenesená",J227,0)</f>
        <v>0</v>
      </c>
      <c r="BI227" s="198">
        <f>IF(N227="nulová",J227,0)</f>
        <v>0</v>
      </c>
      <c r="BJ227" s="17" t="s">
        <v>85</v>
      </c>
      <c r="BK227" s="198">
        <f>ROUND(I227*H227,2)</f>
        <v>0</v>
      </c>
      <c r="BL227" s="17" t="s">
        <v>148</v>
      </c>
      <c r="BM227" s="197" t="s">
        <v>994</v>
      </c>
    </row>
    <row r="228" spans="1:65" s="12" customFormat="1" ht="22.9" customHeight="1">
      <c r="B228" s="171"/>
      <c r="C228" s="172"/>
      <c r="D228" s="173" t="s">
        <v>76</v>
      </c>
      <c r="E228" s="204" t="s">
        <v>2572</v>
      </c>
      <c r="F228" s="204" t="s">
        <v>2573</v>
      </c>
      <c r="G228" s="172"/>
      <c r="H228" s="172"/>
      <c r="I228" s="175"/>
      <c r="J228" s="205">
        <f>BK228</f>
        <v>0</v>
      </c>
      <c r="K228" s="172"/>
      <c r="L228" s="177"/>
      <c r="M228" s="178"/>
      <c r="N228" s="179"/>
      <c r="O228" s="179"/>
      <c r="P228" s="180">
        <f>SUM(P229:P231)</f>
        <v>0</v>
      </c>
      <c r="Q228" s="179"/>
      <c r="R228" s="180">
        <f>SUM(R229:R231)</f>
        <v>0</v>
      </c>
      <c r="S228" s="179"/>
      <c r="T228" s="181">
        <f>SUM(T229:T231)</f>
        <v>0</v>
      </c>
      <c r="AR228" s="182" t="s">
        <v>85</v>
      </c>
      <c r="AT228" s="183" t="s">
        <v>76</v>
      </c>
      <c r="AU228" s="183" t="s">
        <v>85</v>
      </c>
      <c r="AY228" s="182" t="s">
        <v>149</v>
      </c>
      <c r="BK228" s="184">
        <f>SUM(BK229:BK231)</f>
        <v>0</v>
      </c>
    </row>
    <row r="229" spans="1:65" s="2" customFormat="1" ht="16.5" customHeight="1">
      <c r="A229" s="34"/>
      <c r="B229" s="35"/>
      <c r="C229" s="185" t="s">
        <v>412</v>
      </c>
      <c r="D229" s="185" t="s">
        <v>150</v>
      </c>
      <c r="E229" s="186" t="s">
        <v>2574</v>
      </c>
      <c r="F229" s="187" t="s">
        <v>2575</v>
      </c>
      <c r="G229" s="188" t="s">
        <v>841</v>
      </c>
      <c r="H229" s="189">
        <v>1</v>
      </c>
      <c r="I229" s="190"/>
      <c r="J229" s="191">
        <f>ROUND(I229*H229,2)</f>
        <v>0</v>
      </c>
      <c r="K229" s="192"/>
      <c r="L229" s="39"/>
      <c r="M229" s="193" t="s">
        <v>1</v>
      </c>
      <c r="N229" s="194" t="s">
        <v>42</v>
      </c>
      <c r="O229" s="71"/>
      <c r="P229" s="195">
        <f>O229*H229</f>
        <v>0</v>
      </c>
      <c r="Q229" s="195">
        <v>0</v>
      </c>
      <c r="R229" s="195">
        <f>Q229*H229</f>
        <v>0</v>
      </c>
      <c r="S229" s="195">
        <v>0</v>
      </c>
      <c r="T229" s="196">
        <f>S229*H229</f>
        <v>0</v>
      </c>
      <c r="U229" s="34"/>
      <c r="V229" s="34"/>
      <c r="W229" s="34"/>
      <c r="X229" s="34"/>
      <c r="Y229" s="34"/>
      <c r="Z229" s="34"/>
      <c r="AA229" s="34"/>
      <c r="AB229" s="34"/>
      <c r="AC229" s="34"/>
      <c r="AD229" s="34"/>
      <c r="AE229" s="34"/>
      <c r="AR229" s="197" t="s">
        <v>148</v>
      </c>
      <c r="AT229" s="197" t="s">
        <v>150</v>
      </c>
      <c r="AU229" s="197" t="s">
        <v>87</v>
      </c>
      <c r="AY229" s="17" t="s">
        <v>149</v>
      </c>
      <c r="BE229" s="198">
        <f>IF(N229="základní",J229,0)</f>
        <v>0</v>
      </c>
      <c r="BF229" s="198">
        <f>IF(N229="snížená",J229,0)</f>
        <v>0</v>
      </c>
      <c r="BG229" s="198">
        <f>IF(N229="zákl. přenesená",J229,0)</f>
        <v>0</v>
      </c>
      <c r="BH229" s="198">
        <f>IF(N229="sníž. přenesená",J229,0)</f>
        <v>0</v>
      </c>
      <c r="BI229" s="198">
        <f>IF(N229="nulová",J229,0)</f>
        <v>0</v>
      </c>
      <c r="BJ229" s="17" t="s">
        <v>85</v>
      </c>
      <c r="BK229" s="198">
        <f>ROUND(I229*H229,2)</f>
        <v>0</v>
      </c>
      <c r="BL229" s="17" t="s">
        <v>148</v>
      </c>
      <c r="BM229" s="197" t="s">
        <v>1002</v>
      </c>
    </row>
    <row r="230" spans="1:65" s="2" customFormat="1" ht="16.5" customHeight="1">
      <c r="A230" s="34"/>
      <c r="B230" s="35"/>
      <c r="C230" s="185" t="s">
        <v>417</v>
      </c>
      <c r="D230" s="185" t="s">
        <v>150</v>
      </c>
      <c r="E230" s="186" t="s">
        <v>2576</v>
      </c>
      <c r="F230" s="187" t="s">
        <v>2577</v>
      </c>
      <c r="G230" s="188" t="s">
        <v>841</v>
      </c>
      <c r="H230" s="189">
        <v>3</v>
      </c>
      <c r="I230" s="190"/>
      <c r="J230" s="191">
        <f>ROUND(I230*H230,2)</f>
        <v>0</v>
      </c>
      <c r="K230" s="192"/>
      <c r="L230" s="39"/>
      <c r="M230" s="193" t="s">
        <v>1</v>
      </c>
      <c r="N230" s="194" t="s">
        <v>42</v>
      </c>
      <c r="O230" s="71"/>
      <c r="P230" s="195">
        <f>O230*H230</f>
        <v>0</v>
      </c>
      <c r="Q230" s="195">
        <v>0</v>
      </c>
      <c r="R230" s="195">
        <f>Q230*H230</f>
        <v>0</v>
      </c>
      <c r="S230" s="195">
        <v>0</v>
      </c>
      <c r="T230" s="196">
        <f>S230*H230</f>
        <v>0</v>
      </c>
      <c r="U230" s="34"/>
      <c r="V230" s="34"/>
      <c r="W230" s="34"/>
      <c r="X230" s="34"/>
      <c r="Y230" s="34"/>
      <c r="Z230" s="34"/>
      <c r="AA230" s="34"/>
      <c r="AB230" s="34"/>
      <c r="AC230" s="34"/>
      <c r="AD230" s="34"/>
      <c r="AE230" s="34"/>
      <c r="AR230" s="197" t="s">
        <v>148</v>
      </c>
      <c r="AT230" s="197" t="s">
        <v>150</v>
      </c>
      <c r="AU230" s="197" t="s">
        <v>87</v>
      </c>
      <c r="AY230" s="17" t="s">
        <v>149</v>
      </c>
      <c r="BE230" s="198">
        <f>IF(N230="základní",J230,0)</f>
        <v>0</v>
      </c>
      <c r="BF230" s="198">
        <f>IF(N230="snížená",J230,0)</f>
        <v>0</v>
      </c>
      <c r="BG230" s="198">
        <f>IF(N230="zákl. přenesená",J230,0)</f>
        <v>0</v>
      </c>
      <c r="BH230" s="198">
        <f>IF(N230="sníž. přenesená",J230,0)</f>
        <v>0</v>
      </c>
      <c r="BI230" s="198">
        <f>IF(N230="nulová",J230,0)</f>
        <v>0</v>
      </c>
      <c r="BJ230" s="17" t="s">
        <v>85</v>
      </c>
      <c r="BK230" s="198">
        <f>ROUND(I230*H230,2)</f>
        <v>0</v>
      </c>
      <c r="BL230" s="17" t="s">
        <v>148</v>
      </c>
      <c r="BM230" s="197" t="s">
        <v>1011</v>
      </c>
    </row>
    <row r="231" spans="1:65" s="2" customFormat="1" ht="16.5" customHeight="1">
      <c r="A231" s="34"/>
      <c r="B231" s="35"/>
      <c r="C231" s="185" t="s">
        <v>422</v>
      </c>
      <c r="D231" s="185" t="s">
        <v>150</v>
      </c>
      <c r="E231" s="186" t="s">
        <v>2578</v>
      </c>
      <c r="F231" s="187" t="s">
        <v>2579</v>
      </c>
      <c r="G231" s="188" t="s">
        <v>841</v>
      </c>
      <c r="H231" s="189">
        <v>3</v>
      </c>
      <c r="I231" s="190"/>
      <c r="J231" s="191">
        <f>ROUND(I231*H231,2)</f>
        <v>0</v>
      </c>
      <c r="K231" s="192"/>
      <c r="L231" s="39"/>
      <c r="M231" s="193" t="s">
        <v>1</v>
      </c>
      <c r="N231" s="194" t="s">
        <v>42</v>
      </c>
      <c r="O231" s="71"/>
      <c r="P231" s="195">
        <f>O231*H231</f>
        <v>0</v>
      </c>
      <c r="Q231" s="195">
        <v>0</v>
      </c>
      <c r="R231" s="195">
        <f>Q231*H231</f>
        <v>0</v>
      </c>
      <c r="S231" s="195">
        <v>0</v>
      </c>
      <c r="T231" s="196">
        <f>S231*H231</f>
        <v>0</v>
      </c>
      <c r="U231" s="34"/>
      <c r="V231" s="34"/>
      <c r="W231" s="34"/>
      <c r="X231" s="34"/>
      <c r="Y231" s="34"/>
      <c r="Z231" s="34"/>
      <c r="AA231" s="34"/>
      <c r="AB231" s="34"/>
      <c r="AC231" s="34"/>
      <c r="AD231" s="34"/>
      <c r="AE231" s="34"/>
      <c r="AR231" s="197" t="s">
        <v>148</v>
      </c>
      <c r="AT231" s="197" t="s">
        <v>150</v>
      </c>
      <c r="AU231" s="197" t="s">
        <v>87</v>
      </c>
      <c r="AY231" s="17" t="s">
        <v>149</v>
      </c>
      <c r="BE231" s="198">
        <f>IF(N231="základní",J231,0)</f>
        <v>0</v>
      </c>
      <c r="BF231" s="198">
        <f>IF(N231="snížená",J231,0)</f>
        <v>0</v>
      </c>
      <c r="BG231" s="198">
        <f>IF(N231="zákl. přenesená",J231,0)</f>
        <v>0</v>
      </c>
      <c r="BH231" s="198">
        <f>IF(N231="sníž. přenesená",J231,0)</f>
        <v>0</v>
      </c>
      <c r="BI231" s="198">
        <f>IF(N231="nulová",J231,0)</f>
        <v>0</v>
      </c>
      <c r="BJ231" s="17" t="s">
        <v>85</v>
      </c>
      <c r="BK231" s="198">
        <f>ROUND(I231*H231,2)</f>
        <v>0</v>
      </c>
      <c r="BL231" s="17" t="s">
        <v>148</v>
      </c>
      <c r="BM231" s="197" t="s">
        <v>1020</v>
      </c>
    </row>
    <row r="232" spans="1:65" s="12" customFormat="1" ht="22.9" customHeight="1">
      <c r="B232" s="171"/>
      <c r="C232" s="172"/>
      <c r="D232" s="173" t="s">
        <v>76</v>
      </c>
      <c r="E232" s="204" t="s">
        <v>2580</v>
      </c>
      <c r="F232" s="204" t="s">
        <v>2581</v>
      </c>
      <c r="G232" s="172"/>
      <c r="H232" s="172"/>
      <c r="I232" s="175"/>
      <c r="J232" s="205">
        <f>BK232</f>
        <v>0</v>
      </c>
      <c r="K232" s="172"/>
      <c r="L232" s="177"/>
      <c r="M232" s="178"/>
      <c r="N232" s="179"/>
      <c r="O232" s="179"/>
      <c r="P232" s="180">
        <f>P233</f>
        <v>0</v>
      </c>
      <c r="Q232" s="179"/>
      <c r="R232" s="180">
        <f>R233</f>
        <v>0</v>
      </c>
      <c r="S232" s="179"/>
      <c r="T232" s="181">
        <f>T233</f>
        <v>0</v>
      </c>
      <c r="AR232" s="182" t="s">
        <v>85</v>
      </c>
      <c r="AT232" s="183" t="s">
        <v>76</v>
      </c>
      <c r="AU232" s="183" t="s">
        <v>85</v>
      </c>
      <c r="AY232" s="182" t="s">
        <v>149</v>
      </c>
      <c r="BK232" s="184">
        <f>BK233</f>
        <v>0</v>
      </c>
    </row>
    <row r="233" spans="1:65" s="2" customFormat="1" ht="21.75" customHeight="1">
      <c r="A233" s="34"/>
      <c r="B233" s="35"/>
      <c r="C233" s="185" t="s">
        <v>426</v>
      </c>
      <c r="D233" s="185" t="s">
        <v>150</v>
      </c>
      <c r="E233" s="186" t="s">
        <v>2582</v>
      </c>
      <c r="F233" s="187" t="s">
        <v>2583</v>
      </c>
      <c r="G233" s="188" t="s">
        <v>202</v>
      </c>
      <c r="H233" s="189">
        <v>12</v>
      </c>
      <c r="I233" s="190"/>
      <c r="J233" s="191">
        <f>ROUND(I233*H233,2)</f>
        <v>0</v>
      </c>
      <c r="K233" s="192"/>
      <c r="L233" s="39"/>
      <c r="M233" s="193" t="s">
        <v>1</v>
      </c>
      <c r="N233" s="194" t="s">
        <v>42</v>
      </c>
      <c r="O233" s="71"/>
      <c r="P233" s="195">
        <f>O233*H233</f>
        <v>0</v>
      </c>
      <c r="Q233" s="195">
        <v>0</v>
      </c>
      <c r="R233" s="195">
        <f>Q233*H233</f>
        <v>0</v>
      </c>
      <c r="S233" s="195">
        <v>0</v>
      </c>
      <c r="T233" s="196">
        <f>S233*H233</f>
        <v>0</v>
      </c>
      <c r="U233" s="34"/>
      <c r="V233" s="34"/>
      <c r="W233" s="34"/>
      <c r="X233" s="34"/>
      <c r="Y233" s="34"/>
      <c r="Z233" s="34"/>
      <c r="AA233" s="34"/>
      <c r="AB233" s="34"/>
      <c r="AC233" s="34"/>
      <c r="AD233" s="34"/>
      <c r="AE233" s="34"/>
      <c r="AR233" s="197" t="s">
        <v>148</v>
      </c>
      <c r="AT233" s="197" t="s">
        <v>150</v>
      </c>
      <c r="AU233" s="197" t="s">
        <v>87</v>
      </c>
      <c r="AY233" s="17" t="s">
        <v>149</v>
      </c>
      <c r="BE233" s="198">
        <f>IF(N233="základní",J233,0)</f>
        <v>0</v>
      </c>
      <c r="BF233" s="198">
        <f>IF(N233="snížená",J233,0)</f>
        <v>0</v>
      </c>
      <c r="BG233" s="198">
        <f>IF(N233="zákl. přenesená",J233,0)</f>
        <v>0</v>
      </c>
      <c r="BH233" s="198">
        <f>IF(N233="sníž. přenesená",J233,0)</f>
        <v>0</v>
      </c>
      <c r="BI233" s="198">
        <f>IF(N233="nulová",J233,0)</f>
        <v>0</v>
      </c>
      <c r="BJ233" s="17" t="s">
        <v>85</v>
      </c>
      <c r="BK233" s="198">
        <f>ROUND(I233*H233,2)</f>
        <v>0</v>
      </c>
      <c r="BL233" s="17" t="s">
        <v>148</v>
      </c>
      <c r="BM233" s="197" t="s">
        <v>1028</v>
      </c>
    </row>
    <row r="234" spans="1:65" s="12" customFormat="1" ht="22.9" customHeight="1">
      <c r="B234" s="171"/>
      <c r="C234" s="172"/>
      <c r="D234" s="173" t="s">
        <v>76</v>
      </c>
      <c r="E234" s="204" t="s">
        <v>2584</v>
      </c>
      <c r="F234" s="204" t="s">
        <v>2585</v>
      </c>
      <c r="G234" s="172"/>
      <c r="H234" s="172"/>
      <c r="I234" s="175"/>
      <c r="J234" s="205">
        <f>BK234</f>
        <v>0</v>
      </c>
      <c r="K234" s="172"/>
      <c r="L234" s="177"/>
      <c r="M234" s="178"/>
      <c r="N234" s="179"/>
      <c r="O234" s="179"/>
      <c r="P234" s="180">
        <f>SUM(P235:P240)</f>
        <v>0</v>
      </c>
      <c r="Q234" s="179"/>
      <c r="R234" s="180">
        <f>SUM(R235:R240)</f>
        <v>0</v>
      </c>
      <c r="S234" s="179"/>
      <c r="T234" s="181">
        <f>SUM(T235:T240)</f>
        <v>0</v>
      </c>
      <c r="AR234" s="182" t="s">
        <v>85</v>
      </c>
      <c r="AT234" s="183" t="s">
        <v>76</v>
      </c>
      <c r="AU234" s="183" t="s">
        <v>85</v>
      </c>
      <c r="AY234" s="182" t="s">
        <v>149</v>
      </c>
      <c r="BK234" s="184">
        <f>SUM(BK235:BK240)</f>
        <v>0</v>
      </c>
    </row>
    <row r="235" spans="1:65" s="2" customFormat="1" ht="21.75" customHeight="1">
      <c r="A235" s="34"/>
      <c r="B235" s="35"/>
      <c r="C235" s="185" t="s">
        <v>431</v>
      </c>
      <c r="D235" s="185" t="s">
        <v>150</v>
      </c>
      <c r="E235" s="186" t="s">
        <v>2586</v>
      </c>
      <c r="F235" s="187" t="s">
        <v>2587</v>
      </c>
      <c r="G235" s="188" t="s">
        <v>192</v>
      </c>
      <c r="H235" s="189">
        <v>1</v>
      </c>
      <c r="I235" s="190"/>
      <c r="J235" s="191">
        <f t="shared" ref="J235:J240" si="30">ROUND(I235*H235,2)</f>
        <v>0</v>
      </c>
      <c r="K235" s="192"/>
      <c r="L235" s="39"/>
      <c r="M235" s="193" t="s">
        <v>1</v>
      </c>
      <c r="N235" s="194" t="s">
        <v>42</v>
      </c>
      <c r="O235" s="71"/>
      <c r="P235" s="195">
        <f t="shared" ref="P235:P240" si="31">O235*H235</f>
        <v>0</v>
      </c>
      <c r="Q235" s="195">
        <v>0</v>
      </c>
      <c r="R235" s="195">
        <f t="shared" ref="R235:R240" si="32">Q235*H235</f>
        <v>0</v>
      </c>
      <c r="S235" s="195">
        <v>0</v>
      </c>
      <c r="T235" s="196">
        <f t="shared" ref="T235:T240" si="33">S235*H235</f>
        <v>0</v>
      </c>
      <c r="U235" s="34"/>
      <c r="V235" s="34"/>
      <c r="W235" s="34"/>
      <c r="X235" s="34"/>
      <c r="Y235" s="34"/>
      <c r="Z235" s="34"/>
      <c r="AA235" s="34"/>
      <c r="AB235" s="34"/>
      <c r="AC235" s="34"/>
      <c r="AD235" s="34"/>
      <c r="AE235" s="34"/>
      <c r="AR235" s="197" t="s">
        <v>148</v>
      </c>
      <c r="AT235" s="197" t="s">
        <v>150</v>
      </c>
      <c r="AU235" s="197" t="s">
        <v>87</v>
      </c>
      <c r="AY235" s="17" t="s">
        <v>149</v>
      </c>
      <c r="BE235" s="198">
        <f t="shared" ref="BE235:BE240" si="34">IF(N235="základní",J235,0)</f>
        <v>0</v>
      </c>
      <c r="BF235" s="198">
        <f t="shared" ref="BF235:BF240" si="35">IF(N235="snížená",J235,0)</f>
        <v>0</v>
      </c>
      <c r="BG235" s="198">
        <f t="shared" ref="BG235:BG240" si="36">IF(N235="zákl. přenesená",J235,0)</f>
        <v>0</v>
      </c>
      <c r="BH235" s="198">
        <f t="shared" ref="BH235:BH240" si="37">IF(N235="sníž. přenesená",J235,0)</f>
        <v>0</v>
      </c>
      <c r="BI235" s="198">
        <f t="shared" ref="BI235:BI240" si="38">IF(N235="nulová",J235,0)</f>
        <v>0</v>
      </c>
      <c r="BJ235" s="17" t="s">
        <v>85</v>
      </c>
      <c r="BK235" s="198">
        <f t="shared" ref="BK235:BK240" si="39">ROUND(I235*H235,2)</f>
        <v>0</v>
      </c>
      <c r="BL235" s="17" t="s">
        <v>148</v>
      </c>
      <c r="BM235" s="197" t="s">
        <v>1038</v>
      </c>
    </row>
    <row r="236" spans="1:65" s="2" customFormat="1" ht="16.5" customHeight="1">
      <c r="A236" s="34"/>
      <c r="B236" s="35"/>
      <c r="C236" s="185" t="s">
        <v>435</v>
      </c>
      <c r="D236" s="185" t="s">
        <v>150</v>
      </c>
      <c r="E236" s="186" t="s">
        <v>2588</v>
      </c>
      <c r="F236" s="187" t="s">
        <v>2589</v>
      </c>
      <c r="G236" s="188" t="s">
        <v>841</v>
      </c>
      <c r="H236" s="189">
        <v>7</v>
      </c>
      <c r="I236" s="190"/>
      <c r="J236" s="191">
        <f t="shared" si="30"/>
        <v>0</v>
      </c>
      <c r="K236" s="192"/>
      <c r="L236" s="39"/>
      <c r="M236" s="193" t="s">
        <v>1</v>
      </c>
      <c r="N236" s="194" t="s">
        <v>42</v>
      </c>
      <c r="O236" s="71"/>
      <c r="P236" s="195">
        <f t="shared" si="31"/>
        <v>0</v>
      </c>
      <c r="Q236" s="195">
        <v>0</v>
      </c>
      <c r="R236" s="195">
        <f t="shared" si="32"/>
        <v>0</v>
      </c>
      <c r="S236" s="195">
        <v>0</v>
      </c>
      <c r="T236" s="196">
        <f t="shared" si="33"/>
        <v>0</v>
      </c>
      <c r="U236" s="34"/>
      <c r="V236" s="34"/>
      <c r="W236" s="34"/>
      <c r="X236" s="34"/>
      <c r="Y236" s="34"/>
      <c r="Z236" s="34"/>
      <c r="AA236" s="34"/>
      <c r="AB236" s="34"/>
      <c r="AC236" s="34"/>
      <c r="AD236" s="34"/>
      <c r="AE236" s="34"/>
      <c r="AR236" s="197" t="s">
        <v>148</v>
      </c>
      <c r="AT236" s="197" t="s">
        <v>150</v>
      </c>
      <c r="AU236" s="197" t="s">
        <v>87</v>
      </c>
      <c r="AY236" s="17" t="s">
        <v>149</v>
      </c>
      <c r="BE236" s="198">
        <f t="shared" si="34"/>
        <v>0</v>
      </c>
      <c r="BF236" s="198">
        <f t="shared" si="35"/>
        <v>0</v>
      </c>
      <c r="BG236" s="198">
        <f t="shared" si="36"/>
        <v>0</v>
      </c>
      <c r="BH236" s="198">
        <f t="shared" si="37"/>
        <v>0</v>
      </c>
      <c r="BI236" s="198">
        <f t="shared" si="38"/>
        <v>0</v>
      </c>
      <c r="BJ236" s="17" t="s">
        <v>85</v>
      </c>
      <c r="BK236" s="198">
        <f t="shared" si="39"/>
        <v>0</v>
      </c>
      <c r="BL236" s="17" t="s">
        <v>148</v>
      </c>
      <c r="BM236" s="197" t="s">
        <v>1048</v>
      </c>
    </row>
    <row r="237" spans="1:65" s="2" customFormat="1" ht="21.75" customHeight="1">
      <c r="A237" s="34"/>
      <c r="B237" s="35"/>
      <c r="C237" s="185" t="s">
        <v>440</v>
      </c>
      <c r="D237" s="185" t="s">
        <v>150</v>
      </c>
      <c r="E237" s="186" t="s">
        <v>2590</v>
      </c>
      <c r="F237" s="187" t="s">
        <v>2591</v>
      </c>
      <c r="G237" s="188" t="s">
        <v>192</v>
      </c>
      <c r="H237" s="189">
        <v>1</v>
      </c>
      <c r="I237" s="190"/>
      <c r="J237" s="191">
        <f t="shared" si="30"/>
        <v>0</v>
      </c>
      <c r="K237" s="192"/>
      <c r="L237" s="39"/>
      <c r="M237" s="193" t="s">
        <v>1</v>
      </c>
      <c r="N237" s="194" t="s">
        <v>42</v>
      </c>
      <c r="O237" s="71"/>
      <c r="P237" s="195">
        <f t="shared" si="31"/>
        <v>0</v>
      </c>
      <c r="Q237" s="195">
        <v>0</v>
      </c>
      <c r="R237" s="195">
        <f t="shared" si="32"/>
        <v>0</v>
      </c>
      <c r="S237" s="195">
        <v>0</v>
      </c>
      <c r="T237" s="196">
        <f t="shared" si="33"/>
        <v>0</v>
      </c>
      <c r="U237" s="34"/>
      <c r="V237" s="34"/>
      <c r="W237" s="34"/>
      <c r="X237" s="34"/>
      <c r="Y237" s="34"/>
      <c r="Z237" s="34"/>
      <c r="AA237" s="34"/>
      <c r="AB237" s="34"/>
      <c r="AC237" s="34"/>
      <c r="AD237" s="34"/>
      <c r="AE237" s="34"/>
      <c r="AR237" s="197" t="s">
        <v>148</v>
      </c>
      <c r="AT237" s="197" t="s">
        <v>150</v>
      </c>
      <c r="AU237" s="197" t="s">
        <v>87</v>
      </c>
      <c r="AY237" s="17" t="s">
        <v>149</v>
      </c>
      <c r="BE237" s="198">
        <f t="shared" si="34"/>
        <v>0</v>
      </c>
      <c r="BF237" s="198">
        <f t="shared" si="35"/>
        <v>0</v>
      </c>
      <c r="BG237" s="198">
        <f t="shared" si="36"/>
        <v>0</v>
      </c>
      <c r="BH237" s="198">
        <f t="shared" si="37"/>
        <v>0</v>
      </c>
      <c r="BI237" s="198">
        <f t="shared" si="38"/>
        <v>0</v>
      </c>
      <c r="BJ237" s="17" t="s">
        <v>85</v>
      </c>
      <c r="BK237" s="198">
        <f t="shared" si="39"/>
        <v>0</v>
      </c>
      <c r="BL237" s="17" t="s">
        <v>148</v>
      </c>
      <c r="BM237" s="197" t="s">
        <v>1059</v>
      </c>
    </row>
    <row r="238" spans="1:65" s="2" customFormat="1" ht="16.5" customHeight="1">
      <c r="A238" s="34"/>
      <c r="B238" s="35"/>
      <c r="C238" s="185" t="s">
        <v>444</v>
      </c>
      <c r="D238" s="185" t="s">
        <v>150</v>
      </c>
      <c r="E238" s="186" t="s">
        <v>2592</v>
      </c>
      <c r="F238" s="187" t="s">
        <v>2593</v>
      </c>
      <c r="G238" s="188" t="s">
        <v>841</v>
      </c>
      <c r="H238" s="189">
        <v>1</v>
      </c>
      <c r="I238" s="190"/>
      <c r="J238" s="191">
        <f t="shared" si="30"/>
        <v>0</v>
      </c>
      <c r="K238" s="192"/>
      <c r="L238" s="39"/>
      <c r="M238" s="193" t="s">
        <v>1</v>
      </c>
      <c r="N238" s="194" t="s">
        <v>42</v>
      </c>
      <c r="O238" s="71"/>
      <c r="P238" s="195">
        <f t="shared" si="31"/>
        <v>0</v>
      </c>
      <c r="Q238" s="195">
        <v>0</v>
      </c>
      <c r="R238" s="195">
        <f t="shared" si="32"/>
        <v>0</v>
      </c>
      <c r="S238" s="195">
        <v>0</v>
      </c>
      <c r="T238" s="196">
        <f t="shared" si="33"/>
        <v>0</v>
      </c>
      <c r="U238" s="34"/>
      <c r="V238" s="34"/>
      <c r="W238" s="34"/>
      <c r="X238" s="34"/>
      <c r="Y238" s="34"/>
      <c r="Z238" s="34"/>
      <c r="AA238" s="34"/>
      <c r="AB238" s="34"/>
      <c r="AC238" s="34"/>
      <c r="AD238" s="34"/>
      <c r="AE238" s="34"/>
      <c r="AR238" s="197" t="s">
        <v>148</v>
      </c>
      <c r="AT238" s="197" t="s">
        <v>150</v>
      </c>
      <c r="AU238" s="197" t="s">
        <v>87</v>
      </c>
      <c r="AY238" s="17" t="s">
        <v>149</v>
      </c>
      <c r="BE238" s="198">
        <f t="shared" si="34"/>
        <v>0</v>
      </c>
      <c r="BF238" s="198">
        <f t="shared" si="35"/>
        <v>0</v>
      </c>
      <c r="BG238" s="198">
        <f t="shared" si="36"/>
        <v>0</v>
      </c>
      <c r="BH238" s="198">
        <f t="shared" si="37"/>
        <v>0</v>
      </c>
      <c r="BI238" s="198">
        <f t="shared" si="38"/>
        <v>0</v>
      </c>
      <c r="BJ238" s="17" t="s">
        <v>85</v>
      </c>
      <c r="BK238" s="198">
        <f t="shared" si="39"/>
        <v>0</v>
      </c>
      <c r="BL238" s="17" t="s">
        <v>148</v>
      </c>
      <c r="BM238" s="197" t="s">
        <v>1067</v>
      </c>
    </row>
    <row r="239" spans="1:65" s="2" customFormat="1" ht="16.5" customHeight="1">
      <c r="A239" s="34"/>
      <c r="B239" s="35"/>
      <c r="C239" s="185" t="s">
        <v>448</v>
      </c>
      <c r="D239" s="185" t="s">
        <v>150</v>
      </c>
      <c r="E239" s="186" t="s">
        <v>2594</v>
      </c>
      <c r="F239" s="187" t="s">
        <v>2595</v>
      </c>
      <c r="G239" s="188" t="s">
        <v>192</v>
      </c>
      <c r="H239" s="189">
        <v>1</v>
      </c>
      <c r="I239" s="190"/>
      <c r="J239" s="191">
        <f t="shared" si="30"/>
        <v>0</v>
      </c>
      <c r="K239" s="192"/>
      <c r="L239" s="39"/>
      <c r="M239" s="193" t="s">
        <v>1</v>
      </c>
      <c r="N239" s="194" t="s">
        <v>42</v>
      </c>
      <c r="O239" s="71"/>
      <c r="P239" s="195">
        <f t="shared" si="31"/>
        <v>0</v>
      </c>
      <c r="Q239" s="195">
        <v>0</v>
      </c>
      <c r="R239" s="195">
        <f t="shared" si="32"/>
        <v>0</v>
      </c>
      <c r="S239" s="195">
        <v>0</v>
      </c>
      <c r="T239" s="196">
        <f t="shared" si="33"/>
        <v>0</v>
      </c>
      <c r="U239" s="34"/>
      <c r="V239" s="34"/>
      <c r="W239" s="34"/>
      <c r="X239" s="34"/>
      <c r="Y239" s="34"/>
      <c r="Z239" s="34"/>
      <c r="AA239" s="34"/>
      <c r="AB239" s="34"/>
      <c r="AC239" s="34"/>
      <c r="AD239" s="34"/>
      <c r="AE239" s="34"/>
      <c r="AR239" s="197" t="s">
        <v>148</v>
      </c>
      <c r="AT239" s="197" t="s">
        <v>150</v>
      </c>
      <c r="AU239" s="197" t="s">
        <v>87</v>
      </c>
      <c r="AY239" s="17" t="s">
        <v>149</v>
      </c>
      <c r="BE239" s="198">
        <f t="shared" si="34"/>
        <v>0</v>
      </c>
      <c r="BF239" s="198">
        <f t="shared" si="35"/>
        <v>0</v>
      </c>
      <c r="BG239" s="198">
        <f t="shared" si="36"/>
        <v>0</v>
      </c>
      <c r="BH239" s="198">
        <f t="shared" si="37"/>
        <v>0</v>
      </c>
      <c r="BI239" s="198">
        <f t="shared" si="38"/>
        <v>0</v>
      </c>
      <c r="BJ239" s="17" t="s">
        <v>85</v>
      </c>
      <c r="BK239" s="198">
        <f t="shared" si="39"/>
        <v>0</v>
      </c>
      <c r="BL239" s="17" t="s">
        <v>148</v>
      </c>
      <c r="BM239" s="197" t="s">
        <v>1076</v>
      </c>
    </row>
    <row r="240" spans="1:65" s="2" customFormat="1" ht="16.5" customHeight="1">
      <c r="A240" s="34"/>
      <c r="B240" s="35"/>
      <c r="C240" s="185" t="s">
        <v>452</v>
      </c>
      <c r="D240" s="185" t="s">
        <v>150</v>
      </c>
      <c r="E240" s="186" t="s">
        <v>2596</v>
      </c>
      <c r="F240" s="187" t="s">
        <v>2597</v>
      </c>
      <c r="G240" s="188" t="s">
        <v>192</v>
      </c>
      <c r="H240" s="189">
        <v>1</v>
      </c>
      <c r="I240" s="190"/>
      <c r="J240" s="191">
        <f t="shared" si="30"/>
        <v>0</v>
      </c>
      <c r="K240" s="192"/>
      <c r="L240" s="39"/>
      <c r="M240" s="193" t="s">
        <v>1</v>
      </c>
      <c r="N240" s="194" t="s">
        <v>42</v>
      </c>
      <c r="O240" s="71"/>
      <c r="P240" s="195">
        <f t="shared" si="31"/>
        <v>0</v>
      </c>
      <c r="Q240" s="195">
        <v>0</v>
      </c>
      <c r="R240" s="195">
        <f t="shared" si="32"/>
        <v>0</v>
      </c>
      <c r="S240" s="195">
        <v>0</v>
      </c>
      <c r="T240" s="196">
        <f t="shared" si="33"/>
        <v>0</v>
      </c>
      <c r="U240" s="34"/>
      <c r="V240" s="34"/>
      <c r="W240" s="34"/>
      <c r="X240" s="34"/>
      <c r="Y240" s="34"/>
      <c r="Z240" s="34"/>
      <c r="AA240" s="34"/>
      <c r="AB240" s="34"/>
      <c r="AC240" s="34"/>
      <c r="AD240" s="34"/>
      <c r="AE240" s="34"/>
      <c r="AR240" s="197" t="s">
        <v>148</v>
      </c>
      <c r="AT240" s="197" t="s">
        <v>150</v>
      </c>
      <c r="AU240" s="197" t="s">
        <v>87</v>
      </c>
      <c r="AY240" s="17" t="s">
        <v>149</v>
      </c>
      <c r="BE240" s="198">
        <f t="shared" si="34"/>
        <v>0</v>
      </c>
      <c r="BF240" s="198">
        <f t="shared" si="35"/>
        <v>0</v>
      </c>
      <c r="BG240" s="198">
        <f t="shared" si="36"/>
        <v>0</v>
      </c>
      <c r="BH240" s="198">
        <f t="shared" si="37"/>
        <v>0</v>
      </c>
      <c r="BI240" s="198">
        <f t="shared" si="38"/>
        <v>0</v>
      </c>
      <c r="BJ240" s="17" t="s">
        <v>85</v>
      </c>
      <c r="BK240" s="198">
        <f t="shared" si="39"/>
        <v>0</v>
      </c>
      <c r="BL240" s="17" t="s">
        <v>148</v>
      </c>
      <c r="BM240" s="197" t="s">
        <v>1084</v>
      </c>
    </row>
    <row r="241" spans="1:65" s="12" customFormat="1" ht="22.9" customHeight="1">
      <c r="B241" s="171"/>
      <c r="C241" s="172"/>
      <c r="D241" s="173" t="s">
        <v>76</v>
      </c>
      <c r="E241" s="204" t="s">
        <v>2598</v>
      </c>
      <c r="F241" s="204" t="s">
        <v>2599</v>
      </c>
      <c r="G241" s="172"/>
      <c r="H241" s="172"/>
      <c r="I241" s="175"/>
      <c r="J241" s="205">
        <f>BK241</f>
        <v>0</v>
      </c>
      <c r="K241" s="172"/>
      <c r="L241" s="177"/>
      <c r="M241" s="178"/>
      <c r="N241" s="179"/>
      <c r="O241" s="179"/>
      <c r="P241" s="180">
        <f>SUM(P242:P248)</f>
        <v>0</v>
      </c>
      <c r="Q241" s="179"/>
      <c r="R241" s="180">
        <f>SUM(R242:R248)</f>
        <v>0</v>
      </c>
      <c r="S241" s="179"/>
      <c r="T241" s="181">
        <f>SUM(T242:T248)</f>
        <v>0</v>
      </c>
      <c r="AR241" s="182" t="s">
        <v>85</v>
      </c>
      <c r="AT241" s="183" t="s">
        <v>76</v>
      </c>
      <c r="AU241" s="183" t="s">
        <v>85</v>
      </c>
      <c r="AY241" s="182" t="s">
        <v>149</v>
      </c>
      <c r="BK241" s="184">
        <f>SUM(BK242:BK248)</f>
        <v>0</v>
      </c>
    </row>
    <row r="242" spans="1:65" s="2" customFormat="1" ht="16.5" customHeight="1">
      <c r="A242" s="34"/>
      <c r="B242" s="35"/>
      <c r="C242" s="185" t="s">
        <v>456</v>
      </c>
      <c r="D242" s="185" t="s">
        <v>150</v>
      </c>
      <c r="E242" s="186" t="s">
        <v>2600</v>
      </c>
      <c r="F242" s="187" t="s">
        <v>2601</v>
      </c>
      <c r="G242" s="188" t="s">
        <v>2033</v>
      </c>
      <c r="H242" s="189">
        <v>8</v>
      </c>
      <c r="I242" s="190"/>
      <c r="J242" s="191">
        <f t="shared" ref="J242:J248" si="40">ROUND(I242*H242,2)</f>
        <v>0</v>
      </c>
      <c r="K242" s="192"/>
      <c r="L242" s="39"/>
      <c r="M242" s="193" t="s">
        <v>1</v>
      </c>
      <c r="N242" s="194" t="s">
        <v>42</v>
      </c>
      <c r="O242" s="71"/>
      <c r="P242" s="195">
        <f t="shared" ref="P242:P248" si="41">O242*H242</f>
        <v>0</v>
      </c>
      <c r="Q242" s="195">
        <v>0</v>
      </c>
      <c r="R242" s="195">
        <f t="shared" ref="R242:R248" si="42">Q242*H242</f>
        <v>0</v>
      </c>
      <c r="S242" s="195">
        <v>0</v>
      </c>
      <c r="T242" s="196">
        <f t="shared" ref="T242:T248" si="43">S242*H242</f>
        <v>0</v>
      </c>
      <c r="U242" s="34"/>
      <c r="V242" s="34"/>
      <c r="W242" s="34"/>
      <c r="X242" s="34"/>
      <c r="Y242" s="34"/>
      <c r="Z242" s="34"/>
      <c r="AA242" s="34"/>
      <c r="AB242" s="34"/>
      <c r="AC242" s="34"/>
      <c r="AD242" s="34"/>
      <c r="AE242" s="34"/>
      <c r="AR242" s="197" t="s">
        <v>148</v>
      </c>
      <c r="AT242" s="197" t="s">
        <v>150</v>
      </c>
      <c r="AU242" s="197" t="s">
        <v>87</v>
      </c>
      <c r="AY242" s="17" t="s">
        <v>149</v>
      </c>
      <c r="BE242" s="198">
        <f t="shared" ref="BE242:BE248" si="44">IF(N242="základní",J242,0)</f>
        <v>0</v>
      </c>
      <c r="BF242" s="198">
        <f t="shared" ref="BF242:BF248" si="45">IF(N242="snížená",J242,0)</f>
        <v>0</v>
      </c>
      <c r="BG242" s="198">
        <f t="shared" ref="BG242:BG248" si="46">IF(N242="zákl. přenesená",J242,0)</f>
        <v>0</v>
      </c>
      <c r="BH242" s="198">
        <f t="shared" ref="BH242:BH248" si="47">IF(N242="sníž. přenesená",J242,0)</f>
        <v>0</v>
      </c>
      <c r="BI242" s="198">
        <f t="shared" ref="BI242:BI248" si="48">IF(N242="nulová",J242,0)</f>
        <v>0</v>
      </c>
      <c r="BJ242" s="17" t="s">
        <v>85</v>
      </c>
      <c r="BK242" s="198">
        <f t="shared" ref="BK242:BK248" si="49">ROUND(I242*H242,2)</f>
        <v>0</v>
      </c>
      <c r="BL242" s="17" t="s">
        <v>148</v>
      </c>
      <c r="BM242" s="197" t="s">
        <v>1094</v>
      </c>
    </row>
    <row r="243" spans="1:65" s="2" customFormat="1" ht="16.5" customHeight="1">
      <c r="A243" s="34"/>
      <c r="B243" s="35"/>
      <c r="C243" s="185" t="s">
        <v>462</v>
      </c>
      <c r="D243" s="185" t="s">
        <v>150</v>
      </c>
      <c r="E243" s="186" t="s">
        <v>2602</v>
      </c>
      <c r="F243" s="187" t="s">
        <v>2603</v>
      </c>
      <c r="G243" s="188" t="s">
        <v>2033</v>
      </c>
      <c r="H243" s="189">
        <v>20</v>
      </c>
      <c r="I243" s="190"/>
      <c r="J243" s="191">
        <f t="shared" si="40"/>
        <v>0</v>
      </c>
      <c r="K243" s="192"/>
      <c r="L243" s="39"/>
      <c r="M243" s="193" t="s">
        <v>1</v>
      </c>
      <c r="N243" s="194" t="s">
        <v>42</v>
      </c>
      <c r="O243" s="71"/>
      <c r="P243" s="195">
        <f t="shared" si="41"/>
        <v>0</v>
      </c>
      <c r="Q243" s="195">
        <v>0</v>
      </c>
      <c r="R243" s="195">
        <f t="shared" si="42"/>
        <v>0</v>
      </c>
      <c r="S243" s="195">
        <v>0</v>
      </c>
      <c r="T243" s="196">
        <f t="shared" si="43"/>
        <v>0</v>
      </c>
      <c r="U243" s="34"/>
      <c r="V243" s="34"/>
      <c r="W243" s="34"/>
      <c r="X243" s="34"/>
      <c r="Y243" s="34"/>
      <c r="Z243" s="34"/>
      <c r="AA243" s="34"/>
      <c r="AB243" s="34"/>
      <c r="AC243" s="34"/>
      <c r="AD243" s="34"/>
      <c r="AE243" s="34"/>
      <c r="AR243" s="197" t="s">
        <v>148</v>
      </c>
      <c r="AT243" s="197" t="s">
        <v>150</v>
      </c>
      <c r="AU243" s="197" t="s">
        <v>87</v>
      </c>
      <c r="AY243" s="17" t="s">
        <v>149</v>
      </c>
      <c r="BE243" s="198">
        <f t="shared" si="44"/>
        <v>0</v>
      </c>
      <c r="BF243" s="198">
        <f t="shared" si="45"/>
        <v>0</v>
      </c>
      <c r="BG243" s="198">
        <f t="shared" si="46"/>
        <v>0</v>
      </c>
      <c r="BH243" s="198">
        <f t="shared" si="47"/>
        <v>0</v>
      </c>
      <c r="BI243" s="198">
        <f t="shared" si="48"/>
        <v>0</v>
      </c>
      <c r="BJ243" s="17" t="s">
        <v>85</v>
      </c>
      <c r="BK243" s="198">
        <f t="shared" si="49"/>
        <v>0</v>
      </c>
      <c r="BL243" s="17" t="s">
        <v>148</v>
      </c>
      <c r="BM243" s="197" t="s">
        <v>1104</v>
      </c>
    </row>
    <row r="244" spans="1:65" s="2" customFormat="1" ht="16.5" customHeight="1">
      <c r="A244" s="34"/>
      <c r="B244" s="35"/>
      <c r="C244" s="185" t="s">
        <v>467</v>
      </c>
      <c r="D244" s="185" t="s">
        <v>150</v>
      </c>
      <c r="E244" s="186" t="s">
        <v>2604</v>
      </c>
      <c r="F244" s="187" t="s">
        <v>2605</v>
      </c>
      <c r="G244" s="188" t="s">
        <v>2033</v>
      </c>
      <c r="H244" s="189">
        <v>20</v>
      </c>
      <c r="I244" s="190"/>
      <c r="J244" s="191">
        <f t="shared" si="40"/>
        <v>0</v>
      </c>
      <c r="K244" s="192"/>
      <c r="L244" s="39"/>
      <c r="M244" s="193" t="s">
        <v>1</v>
      </c>
      <c r="N244" s="194" t="s">
        <v>42</v>
      </c>
      <c r="O244" s="71"/>
      <c r="P244" s="195">
        <f t="shared" si="41"/>
        <v>0</v>
      </c>
      <c r="Q244" s="195">
        <v>0</v>
      </c>
      <c r="R244" s="195">
        <f t="shared" si="42"/>
        <v>0</v>
      </c>
      <c r="S244" s="195">
        <v>0</v>
      </c>
      <c r="T244" s="196">
        <f t="shared" si="43"/>
        <v>0</v>
      </c>
      <c r="U244" s="34"/>
      <c r="V244" s="34"/>
      <c r="W244" s="34"/>
      <c r="X244" s="34"/>
      <c r="Y244" s="34"/>
      <c r="Z244" s="34"/>
      <c r="AA244" s="34"/>
      <c r="AB244" s="34"/>
      <c r="AC244" s="34"/>
      <c r="AD244" s="34"/>
      <c r="AE244" s="34"/>
      <c r="AR244" s="197" t="s">
        <v>148</v>
      </c>
      <c r="AT244" s="197" t="s">
        <v>150</v>
      </c>
      <c r="AU244" s="197" t="s">
        <v>87</v>
      </c>
      <c r="AY244" s="17" t="s">
        <v>149</v>
      </c>
      <c r="BE244" s="198">
        <f t="shared" si="44"/>
        <v>0</v>
      </c>
      <c r="BF244" s="198">
        <f t="shared" si="45"/>
        <v>0</v>
      </c>
      <c r="BG244" s="198">
        <f t="shared" si="46"/>
        <v>0</v>
      </c>
      <c r="BH244" s="198">
        <f t="shared" si="47"/>
        <v>0</v>
      </c>
      <c r="BI244" s="198">
        <f t="shared" si="48"/>
        <v>0</v>
      </c>
      <c r="BJ244" s="17" t="s">
        <v>85</v>
      </c>
      <c r="BK244" s="198">
        <f t="shared" si="49"/>
        <v>0</v>
      </c>
      <c r="BL244" s="17" t="s">
        <v>148</v>
      </c>
      <c r="BM244" s="197" t="s">
        <v>2089</v>
      </c>
    </row>
    <row r="245" spans="1:65" s="2" customFormat="1" ht="16.5" customHeight="1">
      <c r="A245" s="34"/>
      <c r="B245" s="35"/>
      <c r="C245" s="185" t="s">
        <v>471</v>
      </c>
      <c r="D245" s="185" t="s">
        <v>150</v>
      </c>
      <c r="E245" s="186" t="s">
        <v>2606</v>
      </c>
      <c r="F245" s="187" t="s">
        <v>2607</v>
      </c>
      <c r="G245" s="188" t="s">
        <v>2033</v>
      </c>
      <c r="H245" s="189">
        <v>64</v>
      </c>
      <c r="I245" s="190"/>
      <c r="J245" s="191">
        <f t="shared" si="40"/>
        <v>0</v>
      </c>
      <c r="K245" s="192"/>
      <c r="L245" s="39"/>
      <c r="M245" s="193" t="s">
        <v>1</v>
      </c>
      <c r="N245" s="194" t="s">
        <v>42</v>
      </c>
      <c r="O245" s="71"/>
      <c r="P245" s="195">
        <f t="shared" si="41"/>
        <v>0</v>
      </c>
      <c r="Q245" s="195">
        <v>0</v>
      </c>
      <c r="R245" s="195">
        <f t="shared" si="42"/>
        <v>0</v>
      </c>
      <c r="S245" s="195">
        <v>0</v>
      </c>
      <c r="T245" s="196">
        <f t="shared" si="43"/>
        <v>0</v>
      </c>
      <c r="U245" s="34"/>
      <c r="V245" s="34"/>
      <c r="W245" s="34"/>
      <c r="X245" s="34"/>
      <c r="Y245" s="34"/>
      <c r="Z245" s="34"/>
      <c r="AA245" s="34"/>
      <c r="AB245" s="34"/>
      <c r="AC245" s="34"/>
      <c r="AD245" s="34"/>
      <c r="AE245" s="34"/>
      <c r="AR245" s="197" t="s">
        <v>148</v>
      </c>
      <c r="AT245" s="197" t="s">
        <v>150</v>
      </c>
      <c r="AU245" s="197" t="s">
        <v>87</v>
      </c>
      <c r="AY245" s="17" t="s">
        <v>149</v>
      </c>
      <c r="BE245" s="198">
        <f t="shared" si="44"/>
        <v>0</v>
      </c>
      <c r="BF245" s="198">
        <f t="shared" si="45"/>
        <v>0</v>
      </c>
      <c r="BG245" s="198">
        <f t="shared" si="46"/>
        <v>0</v>
      </c>
      <c r="BH245" s="198">
        <f t="shared" si="47"/>
        <v>0</v>
      </c>
      <c r="BI245" s="198">
        <f t="shared" si="48"/>
        <v>0</v>
      </c>
      <c r="BJ245" s="17" t="s">
        <v>85</v>
      </c>
      <c r="BK245" s="198">
        <f t="shared" si="49"/>
        <v>0</v>
      </c>
      <c r="BL245" s="17" t="s">
        <v>148</v>
      </c>
      <c r="BM245" s="197" t="s">
        <v>818</v>
      </c>
    </row>
    <row r="246" spans="1:65" s="2" customFormat="1" ht="16.5" customHeight="1">
      <c r="A246" s="34"/>
      <c r="B246" s="35"/>
      <c r="C246" s="185" t="s">
        <v>476</v>
      </c>
      <c r="D246" s="185" t="s">
        <v>150</v>
      </c>
      <c r="E246" s="186" t="s">
        <v>2608</v>
      </c>
      <c r="F246" s="187" t="s">
        <v>2609</v>
      </c>
      <c r="G246" s="188" t="s">
        <v>2033</v>
      </c>
      <c r="H246" s="189">
        <v>4</v>
      </c>
      <c r="I246" s="190"/>
      <c r="J246" s="191">
        <f t="shared" si="40"/>
        <v>0</v>
      </c>
      <c r="K246" s="192"/>
      <c r="L246" s="39"/>
      <c r="M246" s="193" t="s">
        <v>1</v>
      </c>
      <c r="N246" s="194" t="s">
        <v>42</v>
      </c>
      <c r="O246" s="71"/>
      <c r="P246" s="195">
        <f t="shared" si="41"/>
        <v>0</v>
      </c>
      <c r="Q246" s="195">
        <v>0</v>
      </c>
      <c r="R246" s="195">
        <f t="shared" si="42"/>
        <v>0</v>
      </c>
      <c r="S246" s="195">
        <v>0</v>
      </c>
      <c r="T246" s="196">
        <f t="shared" si="43"/>
        <v>0</v>
      </c>
      <c r="U246" s="34"/>
      <c r="V246" s="34"/>
      <c r="W246" s="34"/>
      <c r="X246" s="34"/>
      <c r="Y246" s="34"/>
      <c r="Z246" s="34"/>
      <c r="AA246" s="34"/>
      <c r="AB246" s="34"/>
      <c r="AC246" s="34"/>
      <c r="AD246" s="34"/>
      <c r="AE246" s="34"/>
      <c r="AR246" s="197" t="s">
        <v>148</v>
      </c>
      <c r="AT246" s="197" t="s">
        <v>150</v>
      </c>
      <c r="AU246" s="197" t="s">
        <v>87</v>
      </c>
      <c r="AY246" s="17" t="s">
        <v>149</v>
      </c>
      <c r="BE246" s="198">
        <f t="shared" si="44"/>
        <v>0</v>
      </c>
      <c r="BF246" s="198">
        <f t="shared" si="45"/>
        <v>0</v>
      </c>
      <c r="BG246" s="198">
        <f t="shared" si="46"/>
        <v>0</v>
      </c>
      <c r="BH246" s="198">
        <f t="shared" si="47"/>
        <v>0</v>
      </c>
      <c r="BI246" s="198">
        <f t="shared" si="48"/>
        <v>0</v>
      </c>
      <c r="BJ246" s="17" t="s">
        <v>85</v>
      </c>
      <c r="BK246" s="198">
        <f t="shared" si="49"/>
        <v>0</v>
      </c>
      <c r="BL246" s="17" t="s">
        <v>148</v>
      </c>
      <c r="BM246" s="197" t="s">
        <v>2100</v>
      </c>
    </row>
    <row r="247" spans="1:65" s="2" customFormat="1" ht="16.5" customHeight="1">
      <c r="A247" s="34"/>
      <c r="B247" s="35"/>
      <c r="C247" s="185" t="s">
        <v>164</v>
      </c>
      <c r="D247" s="185" t="s">
        <v>150</v>
      </c>
      <c r="E247" s="186" t="s">
        <v>2610</v>
      </c>
      <c r="F247" s="187" t="s">
        <v>2611</v>
      </c>
      <c r="G247" s="188" t="s">
        <v>2033</v>
      </c>
      <c r="H247" s="189">
        <v>4</v>
      </c>
      <c r="I247" s="190"/>
      <c r="J247" s="191">
        <f t="shared" si="40"/>
        <v>0</v>
      </c>
      <c r="K247" s="192"/>
      <c r="L247" s="39"/>
      <c r="M247" s="193" t="s">
        <v>1</v>
      </c>
      <c r="N247" s="194" t="s">
        <v>42</v>
      </c>
      <c r="O247" s="71"/>
      <c r="P247" s="195">
        <f t="shared" si="41"/>
        <v>0</v>
      </c>
      <c r="Q247" s="195">
        <v>0</v>
      </c>
      <c r="R247" s="195">
        <f t="shared" si="42"/>
        <v>0</v>
      </c>
      <c r="S247" s="195">
        <v>0</v>
      </c>
      <c r="T247" s="196">
        <f t="shared" si="43"/>
        <v>0</v>
      </c>
      <c r="U247" s="34"/>
      <c r="V247" s="34"/>
      <c r="W247" s="34"/>
      <c r="X247" s="34"/>
      <c r="Y247" s="34"/>
      <c r="Z247" s="34"/>
      <c r="AA247" s="34"/>
      <c r="AB247" s="34"/>
      <c r="AC247" s="34"/>
      <c r="AD247" s="34"/>
      <c r="AE247" s="34"/>
      <c r="AR247" s="197" t="s">
        <v>148</v>
      </c>
      <c r="AT247" s="197" t="s">
        <v>150</v>
      </c>
      <c r="AU247" s="197" t="s">
        <v>87</v>
      </c>
      <c r="AY247" s="17" t="s">
        <v>149</v>
      </c>
      <c r="BE247" s="198">
        <f t="shared" si="44"/>
        <v>0</v>
      </c>
      <c r="BF247" s="198">
        <f t="shared" si="45"/>
        <v>0</v>
      </c>
      <c r="BG247" s="198">
        <f t="shared" si="46"/>
        <v>0</v>
      </c>
      <c r="BH247" s="198">
        <f t="shared" si="47"/>
        <v>0</v>
      </c>
      <c r="BI247" s="198">
        <f t="shared" si="48"/>
        <v>0</v>
      </c>
      <c r="BJ247" s="17" t="s">
        <v>85</v>
      </c>
      <c r="BK247" s="198">
        <f t="shared" si="49"/>
        <v>0</v>
      </c>
      <c r="BL247" s="17" t="s">
        <v>148</v>
      </c>
      <c r="BM247" s="197" t="s">
        <v>2104</v>
      </c>
    </row>
    <row r="248" spans="1:65" s="2" customFormat="1" ht="16.5" customHeight="1">
      <c r="A248" s="34"/>
      <c r="B248" s="35"/>
      <c r="C248" s="185" t="s">
        <v>484</v>
      </c>
      <c r="D248" s="185" t="s">
        <v>150</v>
      </c>
      <c r="E248" s="186" t="s">
        <v>2612</v>
      </c>
      <c r="F248" s="187" t="s">
        <v>2613</v>
      </c>
      <c r="G248" s="188" t="s">
        <v>2033</v>
      </c>
      <c r="H248" s="189">
        <v>1</v>
      </c>
      <c r="I248" s="190"/>
      <c r="J248" s="191">
        <f t="shared" si="40"/>
        <v>0</v>
      </c>
      <c r="K248" s="192"/>
      <c r="L248" s="39"/>
      <c r="M248" s="193" t="s">
        <v>1</v>
      </c>
      <c r="N248" s="194" t="s">
        <v>42</v>
      </c>
      <c r="O248" s="71"/>
      <c r="P248" s="195">
        <f t="shared" si="41"/>
        <v>0</v>
      </c>
      <c r="Q248" s="195">
        <v>0</v>
      </c>
      <c r="R248" s="195">
        <f t="shared" si="42"/>
        <v>0</v>
      </c>
      <c r="S248" s="195">
        <v>0</v>
      </c>
      <c r="T248" s="196">
        <f t="shared" si="43"/>
        <v>0</v>
      </c>
      <c r="U248" s="34"/>
      <c r="V248" s="34"/>
      <c r="W248" s="34"/>
      <c r="X248" s="34"/>
      <c r="Y248" s="34"/>
      <c r="Z248" s="34"/>
      <c r="AA248" s="34"/>
      <c r="AB248" s="34"/>
      <c r="AC248" s="34"/>
      <c r="AD248" s="34"/>
      <c r="AE248" s="34"/>
      <c r="AR248" s="197" t="s">
        <v>148</v>
      </c>
      <c r="AT248" s="197" t="s">
        <v>150</v>
      </c>
      <c r="AU248" s="197" t="s">
        <v>87</v>
      </c>
      <c r="AY248" s="17" t="s">
        <v>149</v>
      </c>
      <c r="BE248" s="198">
        <f t="shared" si="44"/>
        <v>0</v>
      </c>
      <c r="BF248" s="198">
        <f t="shared" si="45"/>
        <v>0</v>
      </c>
      <c r="BG248" s="198">
        <f t="shared" si="46"/>
        <v>0</v>
      </c>
      <c r="BH248" s="198">
        <f t="shared" si="47"/>
        <v>0</v>
      </c>
      <c r="BI248" s="198">
        <f t="shared" si="48"/>
        <v>0</v>
      </c>
      <c r="BJ248" s="17" t="s">
        <v>85</v>
      </c>
      <c r="BK248" s="198">
        <f t="shared" si="49"/>
        <v>0</v>
      </c>
      <c r="BL248" s="17" t="s">
        <v>148</v>
      </c>
      <c r="BM248" s="197" t="s">
        <v>2109</v>
      </c>
    </row>
    <row r="249" spans="1:65" s="12" customFormat="1" ht="22.9" customHeight="1">
      <c r="B249" s="171"/>
      <c r="C249" s="172"/>
      <c r="D249" s="173" t="s">
        <v>76</v>
      </c>
      <c r="E249" s="204" t="s">
        <v>2614</v>
      </c>
      <c r="F249" s="204" t="s">
        <v>2615</v>
      </c>
      <c r="G249" s="172"/>
      <c r="H249" s="172"/>
      <c r="I249" s="175"/>
      <c r="J249" s="205">
        <f>BK249</f>
        <v>0</v>
      </c>
      <c r="K249" s="172"/>
      <c r="L249" s="177"/>
      <c r="M249" s="178"/>
      <c r="N249" s="179"/>
      <c r="O249" s="179"/>
      <c r="P249" s="180">
        <f>P250</f>
        <v>0</v>
      </c>
      <c r="Q249" s="179"/>
      <c r="R249" s="180">
        <f>R250</f>
        <v>0</v>
      </c>
      <c r="S249" s="179"/>
      <c r="T249" s="181">
        <f>T250</f>
        <v>0</v>
      </c>
      <c r="AR249" s="182" t="s">
        <v>85</v>
      </c>
      <c r="AT249" s="183" t="s">
        <v>76</v>
      </c>
      <c r="AU249" s="183" t="s">
        <v>85</v>
      </c>
      <c r="AY249" s="182" t="s">
        <v>149</v>
      </c>
      <c r="BK249" s="184">
        <f>BK250</f>
        <v>0</v>
      </c>
    </row>
    <row r="250" spans="1:65" s="2" customFormat="1" ht="16.5" customHeight="1">
      <c r="A250" s="34"/>
      <c r="B250" s="35"/>
      <c r="C250" s="185" t="s">
        <v>488</v>
      </c>
      <c r="D250" s="185" t="s">
        <v>150</v>
      </c>
      <c r="E250" s="186" t="s">
        <v>2616</v>
      </c>
      <c r="F250" s="187" t="s">
        <v>2617</v>
      </c>
      <c r="G250" s="188" t="s">
        <v>2033</v>
      </c>
      <c r="H250" s="189">
        <v>4</v>
      </c>
      <c r="I250" s="190"/>
      <c r="J250" s="191">
        <f>ROUND(I250*H250,2)</f>
        <v>0</v>
      </c>
      <c r="K250" s="192"/>
      <c r="L250" s="39"/>
      <c r="M250" s="193" t="s">
        <v>1</v>
      </c>
      <c r="N250" s="194" t="s">
        <v>42</v>
      </c>
      <c r="O250" s="71"/>
      <c r="P250" s="195">
        <f>O250*H250</f>
        <v>0</v>
      </c>
      <c r="Q250" s="195">
        <v>0</v>
      </c>
      <c r="R250" s="195">
        <f>Q250*H250</f>
        <v>0</v>
      </c>
      <c r="S250" s="195">
        <v>0</v>
      </c>
      <c r="T250" s="196">
        <f>S250*H250</f>
        <v>0</v>
      </c>
      <c r="U250" s="34"/>
      <c r="V250" s="34"/>
      <c r="W250" s="34"/>
      <c r="X250" s="34"/>
      <c r="Y250" s="34"/>
      <c r="Z250" s="34"/>
      <c r="AA250" s="34"/>
      <c r="AB250" s="34"/>
      <c r="AC250" s="34"/>
      <c r="AD250" s="34"/>
      <c r="AE250" s="34"/>
      <c r="AR250" s="197" t="s">
        <v>148</v>
      </c>
      <c r="AT250" s="197" t="s">
        <v>150</v>
      </c>
      <c r="AU250" s="197" t="s">
        <v>87</v>
      </c>
      <c r="AY250" s="17" t="s">
        <v>149</v>
      </c>
      <c r="BE250" s="198">
        <f>IF(N250="základní",J250,0)</f>
        <v>0</v>
      </c>
      <c r="BF250" s="198">
        <f>IF(N250="snížená",J250,0)</f>
        <v>0</v>
      </c>
      <c r="BG250" s="198">
        <f>IF(N250="zákl. přenesená",J250,0)</f>
        <v>0</v>
      </c>
      <c r="BH250" s="198">
        <f>IF(N250="sníž. přenesená",J250,0)</f>
        <v>0</v>
      </c>
      <c r="BI250" s="198">
        <f>IF(N250="nulová",J250,0)</f>
        <v>0</v>
      </c>
      <c r="BJ250" s="17" t="s">
        <v>85</v>
      </c>
      <c r="BK250" s="198">
        <f>ROUND(I250*H250,2)</f>
        <v>0</v>
      </c>
      <c r="BL250" s="17" t="s">
        <v>148</v>
      </c>
      <c r="BM250" s="197" t="s">
        <v>2118</v>
      </c>
    </row>
    <row r="251" spans="1:65" s="12" customFormat="1" ht="22.9" customHeight="1">
      <c r="B251" s="171"/>
      <c r="C251" s="172"/>
      <c r="D251" s="173" t="s">
        <v>76</v>
      </c>
      <c r="E251" s="204" t="s">
        <v>2618</v>
      </c>
      <c r="F251" s="204" t="s">
        <v>2619</v>
      </c>
      <c r="G251" s="172"/>
      <c r="H251" s="172"/>
      <c r="I251" s="175"/>
      <c r="J251" s="205">
        <f>BK251</f>
        <v>0</v>
      </c>
      <c r="K251" s="172"/>
      <c r="L251" s="177"/>
      <c r="M251" s="178"/>
      <c r="N251" s="179"/>
      <c r="O251" s="179"/>
      <c r="P251" s="180">
        <f>SUM(P252:P253)</f>
        <v>0</v>
      </c>
      <c r="Q251" s="179"/>
      <c r="R251" s="180">
        <f>SUM(R252:R253)</f>
        <v>0</v>
      </c>
      <c r="S251" s="179"/>
      <c r="T251" s="181">
        <f>SUM(T252:T253)</f>
        <v>0</v>
      </c>
      <c r="AR251" s="182" t="s">
        <v>85</v>
      </c>
      <c r="AT251" s="183" t="s">
        <v>76</v>
      </c>
      <c r="AU251" s="183" t="s">
        <v>85</v>
      </c>
      <c r="AY251" s="182" t="s">
        <v>149</v>
      </c>
      <c r="BK251" s="184">
        <f>SUM(BK252:BK253)</f>
        <v>0</v>
      </c>
    </row>
    <row r="252" spans="1:65" s="2" customFormat="1" ht="16.5" customHeight="1">
      <c r="A252" s="34"/>
      <c r="B252" s="35"/>
      <c r="C252" s="185" t="s">
        <v>492</v>
      </c>
      <c r="D252" s="185" t="s">
        <v>150</v>
      </c>
      <c r="E252" s="186" t="s">
        <v>2620</v>
      </c>
      <c r="F252" s="187" t="s">
        <v>2621</v>
      </c>
      <c r="G252" s="188" t="s">
        <v>2033</v>
      </c>
      <c r="H252" s="189">
        <v>8</v>
      </c>
      <c r="I252" s="190"/>
      <c r="J252" s="191">
        <f>ROUND(I252*H252,2)</f>
        <v>0</v>
      </c>
      <c r="K252" s="192"/>
      <c r="L252" s="39"/>
      <c r="M252" s="193" t="s">
        <v>1</v>
      </c>
      <c r="N252" s="194" t="s">
        <v>42</v>
      </c>
      <c r="O252" s="71"/>
      <c r="P252" s="195">
        <f>O252*H252</f>
        <v>0</v>
      </c>
      <c r="Q252" s="195">
        <v>0</v>
      </c>
      <c r="R252" s="195">
        <f>Q252*H252</f>
        <v>0</v>
      </c>
      <c r="S252" s="195">
        <v>0</v>
      </c>
      <c r="T252" s="196">
        <f>S252*H252</f>
        <v>0</v>
      </c>
      <c r="U252" s="34"/>
      <c r="V252" s="34"/>
      <c r="W252" s="34"/>
      <c r="X252" s="34"/>
      <c r="Y252" s="34"/>
      <c r="Z252" s="34"/>
      <c r="AA252" s="34"/>
      <c r="AB252" s="34"/>
      <c r="AC252" s="34"/>
      <c r="AD252" s="34"/>
      <c r="AE252" s="34"/>
      <c r="AR252" s="197" t="s">
        <v>148</v>
      </c>
      <c r="AT252" s="197" t="s">
        <v>150</v>
      </c>
      <c r="AU252" s="197" t="s">
        <v>87</v>
      </c>
      <c r="AY252" s="17" t="s">
        <v>149</v>
      </c>
      <c r="BE252" s="198">
        <f>IF(N252="základní",J252,0)</f>
        <v>0</v>
      </c>
      <c r="BF252" s="198">
        <f>IF(N252="snížená",J252,0)</f>
        <v>0</v>
      </c>
      <c r="BG252" s="198">
        <f>IF(N252="zákl. přenesená",J252,0)</f>
        <v>0</v>
      </c>
      <c r="BH252" s="198">
        <f>IF(N252="sníž. přenesená",J252,0)</f>
        <v>0</v>
      </c>
      <c r="BI252" s="198">
        <f>IF(N252="nulová",J252,0)</f>
        <v>0</v>
      </c>
      <c r="BJ252" s="17" t="s">
        <v>85</v>
      </c>
      <c r="BK252" s="198">
        <f>ROUND(I252*H252,2)</f>
        <v>0</v>
      </c>
      <c r="BL252" s="17" t="s">
        <v>148</v>
      </c>
      <c r="BM252" s="197" t="s">
        <v>2127</v>
      </c>
    </row>
    <row r="253" spans="1:65" s="2" customFormat="1" ht="16.5" customHeight="1">
      <c r="A253" s="34"/>
      <c r="B253" s="35"/>
      <c r="C253" s="185" t="s">
        <v>496</v>
      </c>
      <c r="D253" s="185" t="s">
        <v>150</v>
      </c>
      <c r="E253" s="186" t="s">
        <v>2622</v>
      </c>
      <c r="F253" s="187" t="s">
        <v>2623</v>
      </c>
      <c r="G253" s="188" t="s">
        <v>2033</v>
      </c>
      <c r="H253" s="189">
        <v>4</v>
      </c>
      <c r="I253" s="190"/>
      <c r="J253" s="191">
        <f>ROUND(I253*H253,2)</f>
        <v>0</v>
      </c>
      <c r="K253" s="192"/>
      <c r="L253" s="39"/>
      <c r="M253" s="193" t="s">
        <v>1</v>
      </c>
      <c r="N253" s="194" t="s">
        <v>42</v>
      </c>
      <c r="O253" s="71"/>
      <c r="P253" s="195">
        <f>O253*H253</f>
        <v>0</v>
      </c>
      <c r="Q253" s="195">
        <v>0</v>
      </c>
      <c r="R253" s="195">
        <f>Q253*H253</f>
        <v>0</v>
      </c>
      <c r="S253" s="195">
        <v>0</v>
      </c>
      <c r="T253" s="196">
        <f>S253*H253</f>
        <v>0</v>
      </c>
      <c r="U253" s="34"/>
      <c r="V253" s="34"/>
      <c r="W253" s="34"/>
      <c r="X253" s="34"/>
      <c r="Y253" s="34"/>
      <c r="Z253" s="34"/>
      <c r="AA253" s="34"/>
      <c r="AB253" s="34"/>
      <c r="AC253" s="34"/>
      <c r="AD253" s="34"/>
      <c r="AE253" s="34"/>
      <c r="AR253" s="197" t="s">
        <v>148</v>
      </c>
      <c r="AT253" s="197" t="s">
        <v>150</v>
      </c>
      <c r="AU253" s="197" t="s">
        <v>87</v>
      </c>
      <c r="AY253" s="17" t="s">
        <v>149</v>
      </c>
      <c r="BE253" s="198">
        <f>IF(N253="základní",J253,0)</f>
        <v>0</v>
      </c>
      <c r="BF253" s="198">
        <f>IF(N253="snížená",J253,0)</f>
        <v>0</v>
      </c>
      <c r="BG253" s="198">
        <f>IF(N253="zákl. přenesená",J253,0)</f>
        <v>0</v>
      </c>
      <c r="BH253" s="198">
        <f>IF(N253="sníž. přenesená",J253,0)</f>
        <v>0</v>
      </c>
      <c r="BI253" s="198">
        <f>IF(N253="nulová",J253,0)</f>
        <v>0</v>
      </c>
      <c r="BJ253" s="17" t="s">
        <v>85</v>
      </c>
      <c r="BK253" s="198">
        <f>ROUND(I253*H253,2)</f>
        <v>0</v>
      </c>
      <c r="BL253" s="17" t="s">
        <v>148</v>
      </c>
      <c r="BM253" s="197" t="s">
        <v>2135</v>
      </c>
    </row>
    <row r="254" spans="1:65" s="12" customFormat="1" ht="22.9" customHeight="1">
      <c r="B254" s="171"/>
      <c r="C254" s="172"/>
      <c r="D254" s="173" t="s">
        <v>76</v>
      </c>
      <c r="E254" s="204" t="s">
        <v>2624</v>
      </c>
      <c r="F254" s="204" t="s">
        <v>2625</v>
      </c>
      <c r="G254" s="172"/>
      <c r="H254" s="172"/>
      <c r="I254" s="175"/>
      <c r="J254" s="205">
        <f>BK254</f>
        <v>0</v>
      </c>
      <c r="K254" s="172"/>
      <c r="L254" s="177"/>
      <c r="M254" s="178"/>
      <c r="N254" s="179"/>
      <c r="O254" s="179"/>
      <c r="P254" s="180">
        <f>SUM(P255:P256)</f>
        <v>0</v>
      </c>
      <c r="Q254" s="179"/>
      <c r="R254" s="180">
        <f>SUM(R255:R256)</f>
        <v>0</v>
      </c>
      <c r="S254" s="179"/>
      <c r="T254" s="181">
        <f>SUM(T255:T256)</f>
        <v>0</v>
      </c>
      <c r="AR254" s="182" t="s">
        <v>85</v>
      </c>
      <c r="AT254" s="183" t="s">
        <v>76</v>
      </c>
      <c r="AU254" s="183" t="s">
        <v>85</v>
      </c>
      <c r="AY254" s="182" t="s">
        <v>149</v>
      </c>
      <c r="BK254" s="184">
        <f>SUM(BK255:BK256)</f>
        <v>0</v>
      </c>
    </row>
    <row r="255" spans="1:65" s="2" customFormat="1" ht="21.75" customHeight="1">
      <c r="A255" s="34"/>
      <c r="B255" s="35"/>
      <c r="C255" s="185" t="s">
        <v>500</v>
      </c>
      <c r="D255" s="185" t="s">
        <v>150</v>
      </c>
      <c r="E255" s="186" t="s">
        <v>2626</v>
      </c>
      <c r="F255" s="187" t="s">
        <v>2627</v>
      </c>
      <c r="G255" s="188" t="s">
        <v>192</v>
      </c>
      <c r="H255" s="189">
        <v>1</v>
      </c>
      <c r="I255" s="190"/>
      <c r="J255" s="191">
        <f>ROUND(I255*H255,2)</f>
        <v>0</v>
      </c>
      <c r="K255" s="192"/>
      <c r="L255" s="39"/>
      <c r="M255" s="193" t="s">
        <v>1</v>
      </c>
      <c r="N255" s="194" t="s">
        <v>42</v>
      </c>
      <c r="O255" s="71"/>
      <c r="P255" s="195">
        <f>O255*H255</f>
        <v>0</v>
      </c>
      <c r="Q255" s="195">
        <v>0</v>
      </c>
      <c r="R255" s="195">
        <f>Q255*H255</f>
        <v>0</v>
      </c>
      <c r="S255" s="195">
        <v>0</v>
      </c>
      <c r="T255" s="196">
        <f>S255*H255</f>
        <v>0</v>
      </c>
      <c r="U255" s="34"/>
      <c r="V255" s="34"/>
      <c r="W255" s="34"/>
      <c r="X255" s="34"/>
      <c r="Y255" s="34"/>
      <c r="Z255" s="34"/>
      <c r="AA255" s="34"/>
      <c r="AB255" s="34"/>
      <c r="AC255" s="34"/>
      <c r="AD255" s="34"/>
      <c r="AE255" s="34"/>
      <c r="AR255" s="197" t="s">
        <v>148</v>
      </c>
      <c r="AT255" s="197" t="s">
        <v>150</v>
      </c>
      <c r="AU255" s="197" t="s">
        <v>87</v>
      </c>
      <c r="AY255" s="17" t="s">
        <v>149</v>
      </c>
      <c r="BE255" s="198">
        <f>IF(N255="základní",J255,0)</f>
        <v>0</v>
      </c>
      <c r="BF255" s="198">
        <f>IF(N255="snížená",J255,0)</f>
        <v>0</v>
      </c>
      <c r="BG255" s="198">
        <f>IF(N255="zákl. přenesená",J255,0)</f>
        <v>0</v>
      </c>
      <c r="BH255" s="198">
        <f>IF(N255="sníž. přenesená",J255,0)</f>
        <v>0</v>
      </c>
      <c r="BI255" s="198">
        <f>IF(N255="nulová",J255,0)</f>
        <v>0</v>
      </c>
      <c r="BJ255" s="17" t="s">
        <v>85</v>
      </c>
      <c r="BK255" s="198">
        <f>ROUND(I255*H255,2)</f>
        <v>0</v>
      </c>
      <c r="BL255" s="17" t="s">
        <v>148</v>
      </c>
      <c r="BM255" s="197" t="s">
        <v>2141</v>
      </c>
    </row>
    <row r="256" spans="1:65" s="2" customFormat="1" ht="16.5" customHeight="1">
      <c r="A256" s="34"/>
      <c r="B256" s="35"/>
      <c r="C256" s="185" t="s">
        <v>504</v>
      </c>
      <c r="D256" s="185" t="s">
        <v>150</v>
      </c>
      <c r="E256" s="186" t="s">
        <v>2628</v>
      </c>
      <c r="F256" s="187" t="s">
        <v>2629</v>
      </c>
      <c r="G256" s="188" t="s">
        <v>2033</v>
      </c>
      <c r="H256" s="189">
        <v>1</v>
      </c>
      <c r="I256" s="190"/>
      <c r="J256" s="191">
        <f>ROUND(I256*H256,2)</f>
        <v>0</v>
      </c>
      <c r="K256" s="192"/>
      <c r="L256" s="39"/>
      <c r="M256" s="193" t="s">
        <v>1</v>
      </c>
      <c r="N256" s="194" t="s">
        <v>42</v>
      </c>
      <c r="O256" s="71"/>
      <c r="P256" s="195">
        <f>O256*H256</f>
        <v>0</v>
      </c>
      <c r="Q256" s="195">
        <v>0</v>
      </c>
      <c r="R256" s="195">
        <f>Q256*H256</f>
        <v>0</v>
      </c>
      <c r="S256" s="195">
        <v>0</v>
      </c>
      <c r="T256" s="196">
        <f>S256*H256</f>
        <v>0</v>
      </c>
      <c r="U256" s="34"/>
      <c r="V256" s="34"/>
      <c r="W256" s="34"/>
      <c r="X256" s="34"/>
      <c r="Y256" s="34"/>
      <c r="Z256" s="34"/>
      <c r="AA256" s="34"/>
      <c r="AB256" s="34"/>
      <c r="AC256" s="34"/>
      <c r="AD256" s="34"/>
      <c r="AE256" s="34"/>
      <c r="AR256" s="197" t="s">
        <v>148</v>
      </c>
      <c r="AT256" s="197" t="s">
        <v>150</v>
      </c>
      <c r="AU256" s="197" t="s">
        <v>87</v>
      </c>
      <c r="AY256" s="17" t="s">
        <v>149</v>
      </c>
      <c r="BE256" s="198">
        <f>IF(N256="základní",J256,0)</f>
        <v>0</v>
      </c>
      <c r="BF256" s="198">
        <f>IF(N256="snížená",J256,0)</f>
        <v>0</v>
      </c>
      <c r="BG256" s="198">
        <f>IF(N256="zákl. přenesená",J256,0)</f>
        <v>0</v>
      </c>
      <c r="BH256" s="198">
        <f>IF(N256="sníž. přenesená",J256,0)</f>
        <v>0</v>
      </c>
      <c r="BI256" s="198">
        <f>IF(N256="nulová",J256,0)</f>
        <v>0</v>
      </c>
      <c r="BJ256" s="17" t="s">
        <v>85</v>
      </c>
      <c r="BK256" s="198">
        <f>ROUND(I256*H256,2)</f>
        <v>0</v>
      </c>
      <c r="BL256" s="17" t="s">
        <v>148</v>
      </c>
      <c r="BM256" s="197" t="s">
        <v>2149</v>
      </c>
    </row>
    <row r="257" spans="1:65" s="12" customFormat="1" ht="22.9" customHeight="1">
      <c r="B257" s="171"/>
      <c r="C257" s="172"/>
      <c r="D257" s="173" t="s">
        <v>76</v>
      </c>
      <c r="E257" s="204" t="s">
        <v>154</v>
      </c>
      <c r="F257" s="204" t="s">
        <v>2630</v>
      </c>
      <c r="G257" s="172"/>
      <c r="H257" s="172"/>
      <c r="I257" s="175"/>
      <c r="J257" s="205">
        <f>BK257</f>
        <v>0</v>
      </c>
      <c r="K257" s="172"/>
      <c r="L257" s="177"/>
      <c r="M257" s="178"/>
      <c r="N257" s="179"/>
      <c r="O257" s="179"/>
      <c r="P257" s="180">
        <f>P258</f>
        <v>0</v>
      </c>
      <c r="Q257" s="179"/>
      <c r="R257" s="180">
        <f>R258</f>
        <v>0</v>
      </c>
      <c r="S257" s="179"/>
      <c r="T257" s="181">
        <f>T258</f>
        <v>0</v>
      </c>
      <c r="AR257" s="182" t="s">
        <v>85</v>
      </c>
      <c r="AT257" s="183" t="s">
        <v>76</v>
      </c>
      <c r="AU257" s="183" t="s">
        <v>85</v>
      </c>
      <c r="AY257" s="182" t="s">
        <v>149</v>
      </c>
      <c r="BK257" s="184">
        <f>BK258</f>
        <v>0</v>
      </c>
    </row>
    <row r="258" spans="1:65" s="2" customFormat="1" ht="16.5" customHeight="1">
      <c r="A258" s="34"/>
      <c r="B258" s="35"/>
      <c r="C258" s="185" t="s">
        <v>508</v>
      </c>
      <c r="D258" s="185" t="s">
        <v>150</v>
      </c>
      <c r="E258" s="186" t="s">
        <v>2631</v>
      </c>
      <c r="F258" s="187" t="s">
        <v>2632</v>
      </c>
      <c r="G258" s="188" t="s">
        <v>192</v>
      </c>
      <c r="H258" s="189">
        <v>1</v>
      </c>
      <c r="I258" s="190"/>
      <c r="J258" s="191">
        <f>ROUND(I258*H258,2)</f>
        <v>0</v>
      </c>
      <c r="K258" s="192"/>
      <c r="L258" s="39"/>
      <c r="M258" s="193" t="s">
        <v>1</v>
      </c>
      <c r="N258" s="194" t="s">
        <v>42</v>
      </c>
      <c r="O258" s="71"/>
      <c r="P258" s="195">
        <f>O258*H258</f>
        <v>0</v>
      </c>
      <c r="Q258" s="195">
        <v>0</v>
      </c>
      <c r="R258" s="195">
        <f>Q258*H258</f>
        <v>0</v>
      </c>
      <c r="S258" s="195">
        <v>0</v>
      </c>
      <c r="T258" s="196">
        <f>S258*H258</f>
        <v>0</v>
      </c>
      <c r="U258" s="34"/>
      <c r="V258" s="34"/>
      <c r="W258" s="34"/>
      <c r="X258" s="34"/>
      <c r="Y258" s="34"/>
      <c r="Z258" s="34"/>
      <c r="AA258" s="34"/>
      <c r="AB258" s="34"/>
      <c r="AC258" s="34"/>
      <c r="AD258" s="34"/>
      <c r="AE258" s="34"/>
      <c r="AR258" s="197" t="s">
        <v>148</v>
      </c>
      <c r="AT258" s="197" t="s">
        <v>150</v>
      </c>
      <c r="AU258" s="197" t="s">
        <v>87</v>
      </c>
      <c r="AY258" s="17" t="s">
        <v>149</v>
      </c>
      <c r="BE258" s="198">
        <f>IF(N258="základní",J258,0)</f>
        <v>0</v>
      </c>
      <c r="BF258" s="198">
        <f>IF(N258="snížená",J258,0)</f>
        <v>0</v>
      </c>
      <c r="BG258" s="198">
        <f>IF(N258="zákl. přenesená",J258,0)</f>
        <v>0</v>
      </c>
      <c r="BH258" s="198">
        <f>IF(N258="sníž. přenesená",J258,0)</f>
        <v>0</v>
      </c>
      <c r="BI258" s="198">
        <f>IF(N258="nulová",J258,0)</f>
        <v>0</v>
      </c>
      <c r="BJ258" s="17" t="s">
        <v>85</v>
      </c>
      <c r="BK258" s="198">
        <f>ROUND(I258*H258,2)</f>
        <v>0</v>
      </c>
      <c r="BL258" s="17" t="s">
        <v>148</v>
      </c>
      <c r="BM258" s="197" t="s">
        <v>2633</v>
      </c>
    </row>
    <row r="259" spans="1:65" s="12" customFormat="1" ht="25.9" customHeight="1">
      <c r="B259" s="171"/>
      <c r="C259" s="172"/>
      <c r="D259" s="173" t="s">
        <v>76</v>
      </c>
      <c r="E259" s="174" t="s">
        <v>2634</v>
      </c>
      <c r="F259" s="174" t="s">
        <v>2635</v>
      </c>
      <c r="G259" s="172"/>
      <c r="H259" s="172"/>
      <c r="I259" s="175"/>
      <c r="J259" s="176">
        <f>BK259</f>
        <v>0</v>
      </c>
      <c r="K259" s="172"/>
      <c r="L259" s="177"/>
      <c r="M259" s="178"/>
      <c r="N259" s="179"/>
      <c r="O259" s="179"/>
      <c r="P259" s="180">
        <f>P260+P263+P266+P269+P276+P279+P285+P287+P289+P293</f>
        <v>0</v>
      </c>
      <c r="Q259" s="179"/>
      <c r="R259" s="180">
        <f>R260+R263+R266+R269+R276+R279+R285+R287+R289+R293</f>
        <v>0</v>
      </c>
      <c r="S259" s="179"/>
      <c r="T259" s="181">
        <f>T260+T263+T266+T269+T276+T279+T285+T287+T289+T293</f>
        <v>0</v>
      </c>
      <c r="AR259" s="182" t="s">
        <v>85</v>
      </c>
      <c r="AT259" s="183" t="s">
        <v>76</v>
      </c>
      <c r="AU259" s="183" t="s">
        <v>77</v>
      </c>
      <c r="AY259" s="182" t="s">
        <v>149</v>
      </c>
      <c r="BK259" s="184">
        <f>BK260+BK263+BK266+BK269+BK276+BK279+BK285+BK287+BK289+BK293</f>
        <v>0</v>
      </c>
    </row>
    <row r="260" spans="1:65" s="12" customFormat="1" ht="22.9" customHeight="1">
      <c r="B260" s="171"/>
      <c r="C260" s="172"/>
      <c r="D260" s="173" t="s">
        <v>76</v>
      </c>
      <c r="E260" s="204" t="s">
        <v>2636</v>
      </c>
      <c r="F260" s="204" t="s">
        <v>2637</v>
      </c>
      <c r="G260" s="172"/>
      <c r="H260" s="172"/>
      <c r="I260" s="175"/>
      <c r="J260" s="205">
        <f>BK260</f>
        <v>0</v>
      </c>
      <c r="K260" s="172"/>
      <c r="L260" s="177"/>
      <c r="M260" s="178"/>
      <c r="N260" s="179"/>
      <c r="O260" s="179"/>
      <c r="P260" s="180">
        <f>SUM(P261:P262)</f>
        <v>0</v>
      </c>
      <c r="Q260" s="179"/>
      <c r="R260" s="180">
        <f>SUM(R261:R262)</f>
        <v>0</v>
      </c>
      <c r="S260" s="179"/>
      <c r="T260" s="181">
        <f>SUM(T261:T262)</f>
        <v>0</v>
      </c>
      <c r="AR260" s="182" t="s">
        <v>85</v>
      </c>
      <c r="AT260" s="183" t="s">
        <v>76</v>
      </c>
      <c r="AU260" s="183" t="s">
        <v>85</v>
      </c>
      <c r="AY260" s="182" t="s">
        <v>149</v>
      </c>
      <c r="BK260" s="184">
        <f>SUM(BK261:BK262)</f>
        <v>0</v>
      </c>
    </row>
    <row r="261" spans="1:65" s="2" customFormat="1" ht="16.5" customHeight="1">
      <c r="A261" s="34"/>
      <c r="B261" s="35"/>
      <c r="C261" s="185" t="s">
        <v>512</v>
      </c>
      <c r="D261" s="185" t="s">
        <v>150</v>
      </c>
      <c r="E261" s="186" t="s">
        <v>2638</v>
      </c>
      <c r="F261" s="187" t="s">
        <v>2639</v>
      </c>
      <c r="G261" s="188" t="s">
        <v>202</v>
      </c>
      <c r="H261" s="189">
        <v>170</v>
      </c>
      <c r="I261" s="190"/>
      <c r="J261" s="191">
        <f>ROUND(I261*H261,2)</f>
        <v>0</v>
      </c>
      <c r="K261" s="192"/>
      <c r="L261" s="39"/>
      <c r="M261" s="193" t="s">
        <v>1</v>
      </c>
      <c r="N261" s="194" t="s">
        <v>42</v>
      </c>
      <c r="O261" s="71"/>
      <c r="P261" s="195">
        <f>O261*H261</f>
        <v>0</v>
      </c>
      <c r="Q261" s="195">
        <v>0</v>
      </c>
      <c r="R261" s="195">
        <f>Q261*H261</f>
        <v>0</v>
      </c>
      <c r="S261" s="195">
        <v>0</v>
      </c>
      <c r="T261" s="196">
        <f>S261*H261</f>
        <v>0</v>
      </c>
      <c r="U261" s="34"/>
      <c r="V261" s="34"/>
      <c r="W261" s="34"/>
      <c r="X261" s="34"/>
      <c r="Y261" s="34"/>
      <c r="Z261" s="34"/>
      <c r="AA261" s="34"/>
      <c r="AB261" s="34"/>
      <c r="AC261" s="34"/>
      <c r="AD261" s="34"/>
      <c r="AE261" s="34"/>
      <c r="AR261" s="197" t="s">
        <v>148</v>
      </c>
      <c r="AT261" s="197" t="s">
        <v>150</v>
      </c>
      <c r="AU261" s="197" t="s">
        <v>87</v>
      </c>
      <c r="AY261" s="17" t="s">
        <v>149</v>
      </c>
      <c r="BE261" s="198">
        <f>IF(N261="základní",J261,0)</f>
        <v>0</v>
      </c>
      <c r="BF261" s="198">
        <f>IF(N261="snížená",J261,0)</f>
        <v>0</v>
      </c>
      <c r="BG261" s="198">
        <f>IF(N261="zákl. přenesená",J261,0)</f>
        <v>0</v>
      </c>
      <c r="BH261" s="198">
        <f>IF(N261="sníž. přenesená",J261,0)</f>
        <v>0</v>
      </c>
      <c r="BI261" s="198">
        <f>IF(N261="nulová",J261,0)</f>
        <v>0</v>
      </c>
      <c r="BJ261" s="17" t="s">
        <v>85</v>
      </c>
      <c r="BK261" s="198">
        <f>ROUND(I261*H261,2)</f>
        <v>0</v>
      </c>
      <c r="BL261" s="17" t="s">
        <v>148</v>
      </c>
      <c r="BM261" s="197" t="s">
        <v>2173</v>
      </c>
    </row>
    <row r="262" spans="1:65" s="2" customFormat="1" ht="16.5" customHeight="1">
      <c r="A262" s="34"/>
      <c r="B262" s="35"/>
      <c r="C262" s="185" t="s">
        <v>518</v>
      </c>
      <c r="D262" s="185" t="s">
        <v>150</v>
      </c>
      <c r="E262" s="186" t="s">
        <v>2640</v>
      </c>
      <c r="F262" s="187" t="s">
        <v>2641</v>
      </c>
      <c r="G262" s="188" t="s">
        <v>202</v>
      </c>
      <c r="H262" s="189">
        <v>40</v>
      </c>
      <c r="I262" s="190"/>
      <c r="J262" s="191">
        <f>ROUND(I262*H262,2)</f>
        <v>0</v>
      </c>
      <c r="K262" s="192"/>
      <c r="L262" s="39"/>
      <c r="M262" s="193" t="s">
        <v>1</v>
      </c>
      <c r="N262" s="194" t="s">
        <v>42</v>
      </c>
      <c r="O262" s="71"/>
      <c r="P262" s="195">
        <f>O262*H262</f>
        <v>0</v>
      </c>
      <c r="Q262" s="195">
        <v>0</v>
      </c>
      <c r="R262" s="195">
        <f>Q262*H262</f>
        <v>0</v>
      </c>
      <c r="S262" s="195">
        <v>0</v>
      </c>
      <c r="T262" s="196">
        <f>S262*H262</f>
        <v>0</v>
      </c>
      <c r="U262" s="34"/>
      <c r="V262" s="34"/>
      <c r="W262" s="34"/>
      <c r="X262" s="34"/>
      <c r="Y262" s="34"/>
      <c r="Z262" s="34"/>
      <c r="AA262" s="34"/>
      <c r="AB262" s="34"/>
      <c r="AC262" s="34"/>
      <c r="AD262" s="34"/>
      <c r="AE262" s="34"/>
      <c r="AR262" s="197" t="s">
        <v>148</v>
      </c>
      <c r="AT262" s="197" t="s">
        <v>150</v>
      </c>
      <c r="AU262" s="197" t="s">
        <v>87</v>
      </c>
      <c r="AY262" s="17" t="s">
        <v>149</v>
      </c>
      <c r="BE262" s="198">
        <f>IF(N262="základní",J262,0)</f>
        <v>0</v>
      </c>
      <c r="BF262" s="198">
        <f>IF(N262="snížená",J262,0)</f>
        <v>0</v>
      </c>
      <c r="BG262" s="198">
        <f>IF(N262="zákl. přenesená",J262,0)</f>
        <v>0</v>
      </c>
      <c r="BH262" s="198">
        <f>IF(N262="sníž. přenesená",J262,0)</f>
        <v>0</v>
      </c>
      <c r="BI262" s="198">
        <f>IF(N262="nulová",J262,0)</f>
        <v>0</v>
      </c>
      <c r="BJ262" s="17" t="s">
        <v>85</v>
      </c>
      <c r="BK262" s="198">
        <f>ROUND(I262*H262,2)</f>
        <v>0</v>
      </c>
      <c r="BL262" s="17" t="s">
        <v>148</v>
      </c>
      <c r="BM262" s="197" t="s">
        <v>2181</v>
      </c>
    </row>
    <row r="263" spans="1:65" s="12" customFormat="1" ht="22.9" customHeight="1">
      <c r="B263" s="171"/>
      <c r="C263" s="172"/>
      <c r="D263" s="173" t="s">
        <v>76</v>
      </c>
      <c r="E263" s="204" t="s">
        <v>2642</v>
      </c>
      <c r="F263" s="204" t="s">
        <v>2643</v>
      </c>
      <c r="G263" s="172"/>
      <c r="H263" s="172"/>
      <c r="I263" s="175"/>
      <c r="J263" s="205">
        <f>BK263</f>
        <v>0</v>
      </c>
      <c r="K263" s="172"/>
      <c r="L263" s="177"/>
      <c r="M263" s="178"/>
      <c r="N263" s="179"/>
      <c r="O263" s="179"/>
      <c r="P263" s="180">
        <f>SUM(P264:P265)</f>
        <v>0</v>
      </c>
      <c r="Q263" s="179"/>
      <c r="R263" s="180">
        <f>SUM(R264:R265)</f>
        <v>0</v>
      </c>
      <c r="S263" s="179"/>
      <c r="T263" s="181">
        <f>SUM(T264:T265)</f>
        <v>0</v>
      </c>
      <c r="AR263" s="182" t="s">
        <v>85</v>
      </c>
      <c r="AT263" s="183" t="s">
        <v>76</v>
      </c>
      <c r="AU263" s="183" t="s">
        <v>85</v>
      </c>
      <c r="AY263" s="182" t="s">
        <v>149</v>
      </c>
      <c r="BK263" s="184">
        <f>SUM(BK264:BK265)</f>
        <v>0</v>
      </c>
    </row>
    <row r="264" spans="1:65" s="2" customFormat="1" ht="16.5" customHeight="1">
      <c r="A264" s="34"/>
      <c r="B264" s="35"/>
      <c r="C264" s="185" t="s">
        <v>522</v>
      </c>
      <c r="D264" s="185" t="s">
        <v>150</v>
      </c>
      <c r="E264" s="186" t="s">
        <v>2644</v>
      </c>
      <c r="F264" s="187" t="s">
        <v>2645</v>
      </c>
      <c r="G264" s="188" t="s">
        <v>841</v>
      </c>
      <c r="H264" s="189">
        <v>10</v>
      </c>
      <c r="I264" s="190"/>
      <c r="J264" s="191">
        <f>ROUND(I264*H264,2)</f>
        <v>0</v>
      </c>
      <c r="K264" s="192"/>
      <c r="L264" s="39"/>
      <c r="M264" s="193" t="s">
        <v>1</v>
      </c>
      <c r="N264" s="194" t="s">
        <v>42</v>
      </c>
      <c r="O264" s="71"/>
      <c r="P264" s="195">
        <f>O264*H264</f>
        <v>0</v>
      </c>
      <c r="Q264" s="195">
        <v>0</v>
      </c>
      <c r="R264" s="195">
        <f>Q264*H264</f>
        <v>0</v>
      </c>
      <c r="S264" s="195">
        <v>0</v>
      </c>
      <c r="T264" s="196">
        <f>S264*H264</f>
        <v>0</v>
      </c>
      <c r="U264" s="34"/>
      <c r="V264" s="34"/>
      <c r="W264" s="34"/>
      <c r="X264" s="34"/>
      <c r="Y264" s="34"/>
      <c r="Z264" s="34"/>
      <c r="AA264" s="34"/>
      <c r="AB264" s="34"/>
      <c r="AC264" s="34"/>
      <c r="AD264" s="34"/>
      <c r="AE264" s="34"/>
      <c r="AR264" s="197" t="s">
        <v>148</v>
      </c>
      <c r="AT264" s="197" t="s">
        <v>150</v>
      </c>
      <c r="AU264" s="197" t="s">
        <v>87</v>
      </c>
      <c r="AY264" s="17" t="s">
        <v>149</v>
      </c>
      <c r="BE264" s="198">
        <f>IF(N264="základní",J264,0)</f>
        <v>0</v>
      </c>
      <c r="BF264" s="198">
        <f>IF(N264="snížená",J264,0)</f>
        <v>0</v>
      </c>
      <c r="BG264" s="198">
        <f>IF(N264="zákl. přenesená",J264,0)</f>
        <v>0</v>
      </c>
      <c r="BH264" s="198">
        <f>IF(N264="sníž. přenesená",J264,0)</f>
        <v>0</v>
      </c>
      <c r="BI264" s="198">
        <f>IF(N264="nulová",J264,0)</f>
        <v>0</v>
      </c>
      <c r="BJ264" s="17" t="s">
        <v>85</v>
      </c>
      <c r="BK264" s="198">
        <f>ROUND(I264*H264,2)</f>
        <v>0</v>
      </c>
      <c r="BL264" s="17" t="s">
        <v>148</v>
      </c>
      <c r="BM264" s="197" t="s">
        <v>2190</v>
      </c>
    </row>
    <row r="265" spans="1:65" s="2" customFormat="1" ht="16.5" customHeight="1">
      <c r="A265" s="34"/>
      <c r="B265" s="35"/>
      <c r="C265" s="185" t="s">
        <v>526</v>
      </c>
      <c r="D265" s="185" t="s">
        <v>150</v>
      </c>
      <c r="E265" s="186" t="s">
        <v>2646</v>
      </c>
      <c r="F265" s="187" t="s">
        <v>2647</v>
      </c>
      <c r="G265" s="188" t="s">
        <v>841</v>
      </c>
      <c r="H265" s="189">
        <v>10</v>
      </c>
      <c r="I265" s="190"/>
      <c r="J265" s="191">
        <f>ROUND(I265*H265,2)</f>
        <v>0</v>
      </c>
      <c r="K265" s="192"/>
      <c r="L265" s="39"/>
      <c r="M265" s="193" t="s">
        <v>1</v>
      </c>
      <c r="N265" s="194" t="s">
        <v>42</v>
      </c>
      <c r="O265" s="71"/>
      <c r="P265" s="195">
        <f>O265*H265</f>
        <v>0</v>
      </c>
      <c r="Q265" s="195">
        <v>0</v>
      </c>
      <c r="R265" s="195">
        <f>Q265*H265</f>
        <v>0</v>
      </c>
      <c r="S265" s="195">
        <v>0</v>
      </c>
      <c r="T265" s="196">
        <f>S265*H265</f>
        <v>0</v>
      </c>
      <c r="U265" s="34"/>
      <c r="V265" s="34"/>
      <c r="W265" s="34"/>
      <c r="X265" s="34"/>
      <c r="Y265" s="34"/>
      <c r="Z265" s="34"/>
      <c r="AA265" s="34"/>
      <c r="AB265" s="34"/>
      <c r="AC265" s="34"/>
      <c r="AD265" s="34"/>
      <c r="AE265" s="34"/>
      <c r="AR265" s="197" t="s">
        <v>148</v>
      </c>
      <c r="AT265" s="197" t="s">
        <v>150</v>
      </c>
      <c r="AU265" s="197" t="s">
        <v>87</v>
      </c>
      <c r="AY265" s="17" t="s">
        <v>149</v>
      </c>
      <c r="BE265" s="198">
        <f>IF(N265="základní",J265,0)</f>
        <v>0</v>
      </c>
      <c r="BF265" s="198">
        <f>IF(N265="snížená",J265,0)</f>
        <v>0</v>
      </c>
      <c r="BG265" s="198">
        <f>IF(N265="zákl. přenesená",J265,0)</f>
        <v>0</v>
      </c>
      <c r="BH265" s="198">
        <f>IF(N265="sníž. přenesená",J265,0)</f>
        <v>0</v>
      </c>
      <c r="BI265" s="198">
        <f>IF(N265="nulová",J265,0)</f>
        <v>0</v>
      </c>
      <c r="BJ265" s="17" t="s">
        <v>85</v>
      </c>
      <c r="BK265" s="198">
        <f>ROUND(I265*H265,2)</f>
        <v>0</v>
      </c>
      <c r="BL265" s="17" t="s">
        <v>148</v>
      </c>
      <c r="BM265" s="197" t="s">
        <v>2198</v>
      </c>
    </row>
    <row r="266" spans="1:65" s="12" customFormat="1" ht="22.9" customHeight="1">
      <c r="B266" s="171"/>
      <c r="C266" s="172"/>
      <c r="D266" s="173" t="s">
        <v>76</v>
      </c>
      <c r="E266" s="204" t="s">
        <v>2648</v>
      </c>
      <c r="F266" s="204" t="s">
        <v>2649</v>
      </c>
      <c r="G266" s="172"/>
      <c r="H266" s="172"/>
      <c r="I266" s="175"/>
      <c r="J266" s="205">
        <f>BK266</f>
        <v>0</v>
      </c>
      <c r="K266" s="172"/>
      <c r="L266" s="177"/>
      <c r="M266" s="178"/>
      <c r="N266" s="179"/>
      <c r="O266" s="179"/>
      <c r="P266" s="180">
        <f>SUM(P267:P268)</f>
        <v>0</v>
      </c>
      <c r="Q266" s="179"/>
      <c r="R266" s="180">
        <f>SUM(R267:R268)</f>
        <v>0</v>
      </c>
      <c r="S266" s="179"/>
      <c r="T266" s="181">
        <f>SUM(T267:T268)</f>
        <v>0</v>
      </c>
      <c r="AR266" s="182" t="s">
        <v>85</v>
      </c>
      <c r="AT266" s="183" t="s">
        <v>76</v>
      </c>
      <c r="AU266" s="183" t="s">
        <v>85</v>
      </c>
      <c r="AY266" s="182" t="s">
        <v>149</v>
      </c>
      <c r="BK266" s="184">
        <f>SUM(BK267:BK268)</f>
        <v>0</v>
      </c>
    </row>
    <row r="267" spans="1:65" s="2" customFormat="1" ht="16.5" customHeight="1">
      <c r="A267" s="34"/>
      <c r="B267" s="35"/>
      <c r="C267" s="185" t="s">
        <v>531</v>
      </c>
      <c r="D267" s="185" t="s">
        <v>150</v>
      </c>
      <c r="E267" s="186" t="s">
        <v>2650</v>
      </c>
      <c r="F267" s="187" t="s">
        <v>2651</v>
      </c>
      <c r="G267" s="188" t="s">
        <v>841</v>
      </c>
      <c r="H267" s="189">
        <v>10</v>
      </c>
      <c r="I267" s="190"/>
      <c r="J267" s="191">
        <f>ROUND(I267*H267,2)</f>
        <v>0</v>
      </c>
      <c r="K267" s="192"/>
      <c r="L267" s="39"/>
      <c r="M267" s="193" t="s">
        <v>1</v>
      </c>
      <c r="N267" s="194" t="s">
        <v>42</v>
      </c>
      <c r="O267" s="71"/>
      <c r="P267" s="195">
        <f>O267*H267</f>
        <v>0</v>
      </c>
      <c r="Q267" s="195">
        <v>0</v>
      </c>
      <c r="R267" s="195">
        <f>Q267*H267</f>
        <v>0</v>
      </c>
      <c r="S267" s="195">
        <v>0</v>
      </c>
      <c r="T267" s="196">
        <f>S267*H267</f>
        <v>0</v>
      </c>
      <c r="U267" s="34"/>
      <c r="V267" s="34"/>
      <c r="W267" s="34"/>
      <c r="X267" s="34"/>
      <c r="Y267" s="34"/>
      <c r="Z267" s="34"/>
      <c r="AA267" s="34"/>
      <c r="AB267" s="34"/>
      <c r="AC267" s="34"/>
      <c r="AD267" s="34"/>
      <c r="AE267" s="34"/>
      <c r="AR267" s="197" t="s">
        <v>148</v>
      </c>
      <c r="AT267" s="197" t="s">
        <v>150</v>
      </c>
      <c r="AU267" s="197" t="s">
        <v>87</v>
      </c>
      <c r="AY267" s="17" t="s">
        <v>149</v>
      </c>
      <c r="BE267" s="198">
        <f>IF(N267="základní",J267,0)</f>
        <v>0</v>
      </c>
      <c r="BF267" s="198">
        <f>IF(N267="snížená",J267,0)</f>
        <v>0</v>
      </c>
      <c r="BG267" s="198">
        <f>IF(N267="zákl. přenesená",J267,0)</f>
        <v>0</v>
      </c>
      <c r="BH267" s="198">
        <f>IF(N267="sníž. přenesená",J267,0)</f>
        <v>0</v>
      </c>
      <c r="BI267" s="198">
        <f>IF(N267="nulová",J267,0)</f>
        <v>0</v>
      </c>
      <c r="BJ267" s="17" t="s">
        <v>85</v>
      </c>
      <c r="BK267" s="198">
        <f>ROUND(I267*H267,2)</f>
        <v>0</v>
      </c>
      <c r="BL267" s="17" t="s">
        <v>148</v>
      </c>
      <c r="BM267" s="197" t="s">
        <v>2208</v>
      </c>
    </row>
    <row r="268" spans="1:65" s="2" customFormat="1" ht="21.75" customHeight="1">
      <c r="A268" s="34"/>
      <c r="B268" s="35"/>
      <c r="C268" s="185" t="s">
        <v>535</v>
      </c>
      <c r="D268" s="185" t="s">
        <v>150</v>
      </c>
      <c r="E268" s="186" t="s">
        <v>2652</v>
      </c>
      <c r="F268" s="187" t="s">
        <v>2653</v>
      </c>
      <c r="G268" s="188" t="s">
        <v>841</v>
      </c>
      <c r="H268" s="189">
        <v>20</v>
      </c>
      <c r="I268" s="190"/>
      <c r="J268" s="191">
        <f>ROUND(I268*H268,2)</f>
        <v>0</v>
      </c>
      <c r="K268" s="192"/>
      <c r="L268" s="39"/>
      <c r="M268" s="193" t="s">
        <v>1</v>
      </c>
      <c r="N268" s="194" t="s">
        <v>42</v>
      </c>
      <c r="O268" s="71"/>
      <c r="P268" s="195">
        <f>O268*H268</f>
        <v>0</v>
      </c>
      <c r="Q268" s="195">
        <v>0</v>
      </c>
      <c r="R268" s="195">
        <f>Q268*H268</f>
        <v>0</v>
      </c>
      <c r="S268" s="195">
        <v>0</v>
      </c>
      <c r="T268" s="196">
        <f>S268*H268</f>
        <v>0</v>
      </c>
      <c r="U268" s="34"/>
      <c r="V268" s="34"/>
      <c r="W268" s="34"/>
      <c r="X268" s="34"/>
      <c r="Y268" s="34"/>
      <c r="Z268" s="34"/>
      <c r="AA268" s="34"/>
      <c r="AB268" s="34"/>
      <c r="AC268" s="34"/>
      <c r="AD268" s="34"/>
      <c r="AE268" s="34"/>
      <c r="AR268" s="197" t="s">
        <v>148</v>
      </c>
      <c r="AT268" s="197" t="s">
        <v>150</v>
      </c>
      <c r="AU268" s="197" t="s">
        <v>87</v>
      </c>
      <c r="AY268" s="17" t="s">
        <v>149</v>
      </c>
      <c r="BE268" s="198">
        <f>IF(N268="základní",J268,0)</f>
        <v>0</v>
      </c>
      <c r="BF268" s="198">
        <f>IF(N268="snížená",J268,0)</f>
        <v>0</v>
      </c>
      <c r="BG268" s="198">
        <f>IF(N268="zákl. přenesená",J268,0)</f>
        <v>0</v>
      </c>
      <c r="BH268" s="198">
        <f>IF(N268="sníž. přenesená",J268,0)</f>
        <v>0</v>
      </c>
      <c r="BI268" s="198">
        <f>IF(N268="nulová",J268,0)</f>
        <v>0</v>
      </c>
      <c r="BJ268" s="17" t="s">
        <v>85</v>
      </c>
      <c r="BK268" s="198">
        <f>ROUND(I268*H268,2)</f>
        <v>0</v>
      </c>
      <c r="BL268" s="17" t="s">
        <v>148</v>
      </c>
      <c r="BM268" s="197" t="s">
        <v>2216</v>
      </c>
    </row>
    <row r="269" spans="1:65" s="12" customFormat="1" ht="22.9" customHeight="1">
      <c r="B269" s="171"/>
      <c r="C269" s="172"/>
      <c r="D269" s="173" t="s">
        <v>76</v>
      </c>
      <c r="E269" s="204" t="s">
        <v>2654</v>
      </c>
      <c r="F269" s="204" t="s">
        <v>2655</v>
      </c>
      <c r="G269" s="172"/>
      <c r="H269" s="172"/>
      <c r="I269" s="175"/>
      <c r="J269" s="205">
        <f>BK269</f>
        <v>0</v>
      </c>
      <c r="K269" s="172"/>
      <c r="L269" s="177"/>
      <c r="M269" s="178"/>
      <c r="N269" s="179"/>
      <c r="O269" s="179"/>
      <c r="P269" s="180">
        <f>SUM(P270:P275)</f>
        <v>0</v>
      </c>
      <c r="Q269" s="179"/>
      <c r="R269" s="180">
        <f>SUM(R270:R275)</f>
        <v>0</v>
      </c>
      <c r="S269" s="179"/>
      <c r="T269" s="181">
        <f>SUM(T270:T275)</f>
        <v>0</v>
      </c>
      <c r="AR269" s="182" t="s">
        <v>85</v>
      </c>
      <c r="AT269" s="183" t="s">
        <v>76</v>
      </c>
      <c r="AU269" s="183" t="s">
        <v>85</v>
      </c>
      <c r="AY269" s="182" t="s">
        <v>149</v>
      </c>
      <c r="BK269" s="184">
        <f>SUM(BK270:BK275)</f>
        <v>0</v>
      </c>
    </row>
    <row r="270" spans="1:65" s="2" customFormat="1" ht="16.5" customHeight="1">
      <c r="A270" s="34"/>
      <c r="B270" s="35"/>
      <c r="C270" s="185" t="s">
        <v>541</v>
      </c>
      <c r="D270" s="185" t="s">
        <v>150</v>
      </c>
      <c r="E270" s="186" t="s">
        <v>2656</v>
      </c>
      <c r="F270" s="187" t="s">
        <v>2657</v>
      </c>
      <c r="G270" s="188" t="s">
        <v>841</v>
      </c>
      <c r="H270" s="189">
        <v>10</v>
      </c>
      <c r="I270" s="190"/>
      <c r="J270" s="191">
        <f t="shared" ref="J270:J275" si="50">ROUND(I270*H270,2)</f>
        <v>0</v>
      </c>
      <c r="K270" s="192"/>
      <c r="L270" s="39"/>
      <c r="M270" s="193" t="s">
        <v>1</v>
      </c>
      <c r="N270" s="194" t="s">
        <v>42</v>
      </c>
      <c r="O270" s="71"/>
      <c r="P270" s="195">
        <f t="shared" ref="P270:P275" si="51">O270*H270</f>
        <v>0</v>
      </c>
      <c r="Q270" s="195">
        <v>0</v>
      </c>
      <c r="R270" s="195">
        <f t="shared" ref="R270:R275" si="52">Q270*H270</f>
        <v>0</v>
      </c>
      <c r="S270" s="195">
        <v>0</v>
      </c>
      <c r="T270" s="196">
        <f t="shared" ref="T270:T275" si="53">S270*H270</f>
        <v>0</v>
      </c>
      <c r="U270" s="34"/>
      <c r="V270" s="34"/>
      <c r="W270" s="34"/>
      <c r="X270" s="34"/>
      <c r="Y270" s="34"/>
      <c r="Z270" s="34"/>
      <c r="AA270" s="34"/>
      <c r="AB270" s="34"/>
      <c r="AC270" s="34"/>
      <c r="AD270" s="34"/>
      <c r="AE270" s="34"/>
      <c r="AR270" s="197" t="s">
        <v>148</v>
      </c>
      <c r="AT270" s="197" t="s">
        <v>150</v>
      </c>
      <c r="AU270" s="197" t="s">
        <v>87</v>
      </c>
      <c r="AY270" s="17" t="s">
        <v>149</v>
      </c>
      <c r="BE270" s="198">
        <f t="shared" ref="BE270:BE275" si="54">IF(N270="základní",J270,0)</f>
        <v>0</v>
      </c>
      <c r="BF270" s="198">
        <f t="shared" ref="BF270:BF275" si="55">IF(N270="snížená",J270,0)</f>
        <v>0</v>
      </c>
      <c r="BG270" s="198">
        <f t="shared" ref="BG270:BG275" si="56">IF(N270="zákl. přenesená",J270,0)</f>
        <v>0</v>
      </c>
      <c r="BH270" s="198">
        <f t="shared" ref="BH270:BH275" si="57">IF(N270="sníž. přenesená",J270,0)</f>
        <v>0</v>
      </c>
      <c r="BI270" s="198">
        <f t="shared" ref="BI270:BI275" si="58">IF(N270="nulová",J270,0)</f>
        <v>0</v>
      </c>
      <c r="BJ270" s="17" t="s">
        <v>85</v>
      </c>
      <c r="BK270" s="198">
        <f t="shared" ref="BK270:BK275" si="59">ROUND(I270*H270,2)</f>
        <v>0</v>
      </c>
      <c r="BL270" s="17" t="s">
        <v>148</v>
      </c>
      <c r="BM270" s="197" t="s">
        <v>2227</v>
      </c>
    </row>
    <row r="271" spans="1:65" s="2" customFormat="1" ht="16.5" customHeight="1">
      <c r="A271" s="34"/>
      <c r="B271" s="35"/>
      <c r="C271" s="185" t="s">
        <v>547</v>
      </c>
      <c r="D271" s="185" t="s">
        <v>150</v>
      </c>
      <c r="E271" s="186" t="s">
        <v>2658</v>
      </c>
      <c r="F271" s="187" t="s">
        <v>2659</v>
      </c>
      <c r="G271" s="188" t="s">
        <v>841</v>
      </c>
      <c r="H271" s="189">
        <v>10</v>
      </c>
      <c r="I271" s="190"/>
      <c r="J271" s="191">
        <f t="shared" si="50"/>
        <v>0</v>
      </c>
      <c r="K271" s="192"/>
      <c r="L271" s="39"/>
      <c r="M271" s="193" t="s">
        <v>1</v>
      </c>
      <c r="N271" s="194" t="s">
        <v>42</v>
      </c>
      <c r="O271" s="71"/>
      <c r="P271" s="195">
        <f t="shared" si="51"/>
        <v>0</v>
      </c>
      <c r="Q271" s="195">
        <v>0</v>
      </c>
      <c r="R271" s="195">
        <f t="shared" si="52"/>
        <v>0</v>
      </c>
      <c r="S271" s="195">
        <v>0</v>
      </c>
      <c r="T271" s="196">
        <f t="shared" si="53"/>
        <v>0</v>
      </c>
      <c r="U271" s="34"/>
      <c r="V271" s="34"/>
      <c r="W271" s="34"/>
      <c r="X271" s="34"/>
      <c r="Y271" s="34"/>
      <c r="Z271" s="34"/>
      <c r="AA271" s="34"/>
      <c r="AB271" s="34"/>
      <c r="AC271" s="34"/>
      <c r="AD271" s="34"/>
      <c r="AE271" s="34"/>
      <c r="AR271" s="197" t="s">
        <v>148</v>
      </c>
      <c r="AT271" s="197" t="s">
        <v>150</v>
      </c>
      <c r="AU271" s="197" t="s">
        <v>87</v>
      </c>
      <c r="AY271" s="17" t="s">
        <v>149</v>
      </c>
      <c r="BE271" s="198">
        <f t="shared" si="54"/>
        <v>0</v>
      </c>
      <c r="BF271" s="198">
        <f t="shared" si="55"/>
        <v>0</v>
      </c>
      <c r="BG271" s="198">
        <f t="shared" si="56"/>
        <v>0</v>
      </c>
      <c r="BH271" s="198">
        <f t="shared" si="57"/>
        <v>0</v>
      </c>
      <c r="BI271" s="198">
        <f t="shared" si="58"/>
        <v>0</v>
      </c>
      <c r="BJ271" s="17" t="s">
        <v>85</v>
      </c>
      <c r="BK271" s="198">
        <f t="shared" si="59"/>
        <v>0</v>
      </c>
      <c r="BL271" s="17" t="s">
        <v>148</v>
      </c>
      <c r="BM271" s="197" t="s">
        <v>2237</v>
      </c>
    </row>
    <row r="272" spans="1:65" s="2" customFormat="1" ht="16.5" customHeight="1">
      <c r="A272" s="34"/>
      <c r="B272" s="35"/>
      <c r="C272" s="185" t="s">
        <v>552</v>
      </c>
      <c r="D272" s="185" t="s">
        <v>150</v>
      </c>
      <c r="E272" s="186" t="s">
        <v>2660</v>
      </c>
      <c r="F272" s="187" t="s">
        <v>2661</v>
      </c>
      <c r="G272" s="188" t="s">
        <v>841</v>
      </c>
      <c r="H272" s="189">
        <v>3</v>
      </c>
      <c r="I272" s="190"/>
      <c r="J272" s="191">
        <f t="shared" si="50"/>
        <v>0</v>
      </c>
      <c r="K272" s="192"/>
      <c r="L272" s="39"/>
      <c r="M272" s="193" t="s">
        <v>1</v>
      </c>
      <c r="N272" s="194" t="s">
        <v>42</v>
      </c>
      <c r="O272" s="71"/>
      <c r="P272" s="195">
        <f t="shared" si="51"/>
        <v>0</v>
      </c>
      <c r="Q272" s="195">
        <v>0</v>
      </c>
      <c r="R272" s="195">
        <f t="shared" si="52"/>
        <v>0</v>
      </c>
      <c r="S272" s="195">
        <v>0</v>
      </c>
      <c r="T272" s="196">
        <f t="shared" si="53"/>
        <v>0</v>
      </c>
      <c r="U272" s="34"/>
      <c r="V272" s="34"/>
      <c r="W272" s="34"/>
      <c r="X272" s="34"/>
      <c r="Y272" s="34"/>
      <c r="Z272" s="34"/>
      <c r="AA272" s="34"/>
      <c r="AB272" s="34"/>
      <c r="AC272" s="34"/>
      <c r="AD272" s="34"/>
      <c r="AE272" s="34"/>
      <c r="AR272" s="197" t="s">
        <v>148</v>
      </c>
      <c r="AT272" s="197" t="s">
        <v>150</v>
      </c>
      <c r="AU272" s="197" t="s">
        <v>87</v>
      </c>
      <c r="AY272" s="17" t="s">
        <v>149</v>
      </c>
      <c r="BE272" s="198">
        <f t="shared" si="54"/>
        <v>0</v>
      </c>
      <c r="BF272" s="198">
        <f t="shared" si="55"/>
        <v>0</v>
      </c>
      <c r="BG272" s="198">
        <f t="shared" si="56"/>
        <v>0</v>
      </c>
      <c r="BH272" s="198">
        <f t="shared" si="57"/>
        <v>0</v>
      </c>
      <c r="BI272" s="198">
        <f t="shared" si="58"/>
        <v>0</v>
      </c>
      <c r="BJ272" s="17" t="s">
        <v>85</v>
      </c>
      <c r="BK272" s="198">
        <f t="shared" si="59"/>
        <v>0</v>
      </c>
      <c r="BL272" s="17" t="s">
        <v>148</v>
      </c>
      <c r="BM272" s="197" t="s">
        <v>2246</v>
      </c>
    </row>
    <row r="273" spans="1:65" s="2" customFormat="1" ht="16.5" customHeight="1">
      <c r="A273" s="34"/>
      <c r="B273" s="35"/>
      <c r="C273" s="185" t="s">
        <v>558</v>
      </c>
      <c r="D273" s="185" t="s">
        <v>150</v>
      </c>
      <c r="E273" s="186" t="s">
        <v>2662</v>
      </c>
      <c r="F273" s="187" t="s">
        <v>2663</v>
      </c>
      <c r="G273" s="188" t="s">
        <v>841</v>
      </c>
      <c r="H273" s="189">
        <v>10</v>
      </c>
      <c r="I273" s="190"/>
      <c r="J273" s="191">
        <f t="shared" si="50"/>
        <v>0</v>
      </c>
      <c r="K273" s="192"/>
      <c r="L273" s="39"/>
      <c r="M273" s="193" t="s">
        <v>1</v>
      </c>
      <c r="N273" s="194" t="s">
        <v>42</v>
      </c>
      <c r="O273" s="71"/>
      <c r="P273" s="195">
        <f t="shared" si="51"/>
        <v>0</v>
      </c>
      <c r="Q273" s="195">
        <v>0</v>
      </c>
      <c r="R273" s="195">
        <f t="shared" si="52"/>
        <v>0</v>
      </c>
      <c r="S273" s="195">
        <v>0</v>
      </c>
      <c r="T273" s="196">
        <f t="shared" si="53"/>
        <v>0</v>
      </c>
      <c r="U273" s="34"/>
      <c r="V273" s="34"/>
      <c r="W273" s="34"/>
      <c r="X273" s="34"/>
      <c r="Y273" s="34"/>
      <c r="Z273" s="34"/>
      <c r="AA273" s="34"/>
      <c r="AB273" s="34"/>
      <c r="AC273" s="34"/>
      <c r="AD273" s="34"/>
      <c r="AE273" s="34"/>
      <c r="AR273" s="197" t="s">
        <v>148</v>
      </c>
      <c r="AT273" s="197" t="s">
        <v>150</v>
      </c>
      <c r="AU273" s="197" t="s">
        <v>87</v>
      </c>
      <c r="AY273" s="17" t="s">
        <v>149</v>
      </c>
      <c r="BE273" s="198">
        <f t="shared" si="54"/>
        <v>0</v>
      </c>
      <c r="BF273" s="198">
        <f t="shared" si="55"/>
        <v>0</v>
      </c>
      <c r="BG273" s="198">
        <f t="shared" si="56"/>
        <v>0</v>
      </c>
      <c r="BH273" s="198">
        <f t="shared" si="57"/>
        <v>0</v>
      </c>
      <c r="BI273" s="198">
        <f t="shared" si="58"/>
        <v>0</v>
      </c>
      <c r="BJ273" s="17" t="s">
        <v>85</v>
      </c>
      <c r="BK273" s="198">
        <f t="shared" si="59"/>
        <v>0</v>
      </c>
      <c r="BL273" s="17" t="s">
        <v>148</v>
      </c>
      <c r="BM273" s="197" t="s">
        <v>2255</v>
      </c>
    </row>
    <row r="274" spans="1:65" s="2" customFormat="1" ht="16.5" customHeight="1">
      <c r="A274" s="34"/>
      <c r="B274" s="35"/>
      <c r="C274" s="185" t="s">
        <v>564</v>
      </c>
      <c r="D274" s="185" t="s">
        <v>150</v>
      </c>
      <c r="E274" s="186" t="s">
        <v>2664</v>
      </c>
      <c r="F274" s="187" t="s">
        <v>2665</v>
      </c>
      <c r="G274" s="188" t="s">
        <v>841</v>
      </c>
      <c r="H274" s="189">
        <v>7</v>
      </c>
      <c r="I274" s="190"/>
      <c r="J274" s="191">
        <f t="shared" si="50"/>
        <v>0</v>
      </c>
      <c r="K274" s="192"/>
      <c r="L274" s="39"/>
      <c r="M274" s="193" t="s">
        <v>1</v>
      </c>
      <c r="N274" s="194" t="s">
        <v>42</v>
      </c>
      <c r="O274" s="71"/>
      <c r="P274" s="195">
        <f t="shared" si="51"/>
        <v>0</v>
      </c>
      <c r="Q274" s="195">
        <v>0</v>
      </c>
      <c r="R274" s="195">
        <f t="shared" si="52"/>
        <v>0</v>
      </c>
      <c r="S274" s="195">
        <v>0</v>
      </c>
      <c r="T274" s="196">
        <f t="shared" si="53"/>
        <v>0</v>
      </c>
      <c r="U274" s="34"/>
      <c r="V274" s="34"/>
      <c r="W274" s="34"/>
      <c r="X274" s="34"/>
      <c r="Y274" s="34"/>
      <c r="Z274" s="34"/>
      <c r="AA274" s="34"/>
      <c r="AB274" s="34"/>
      <c r="AC274" s="34"/>
      <c r="AD274" s="34"/>
      <c r="AE274" s="34"/>
      <c r="AR274" s="197" t="s">
        <v>148</v>
      </c>
      <c r="AT274" s="197" t="s">
        <v>150</v>
      </c>
      <c r="AU274" s="197" t="s">
        <v>87</v>
      </c>
      <c r="AY274" s="17" t="s">
        <v>149</v>
      </c>
      <c r="BE274" s="198">
        <f t="shared" si="54"/>
        <v>0</v>
      </c>
      <c r="BF274" s="198">
        <f t="shared" si="55"/>
        <v>0</v>
      </c>
      <c r="BG274" s="198">
        <f t="shared" si="56"/>
        <v>0</v>
      </c>
      <c r="BH274" s="198">
        <f t="shared" si="57"/>
        <v>0</v>
      </c>
      <c r="BI274" s="198">
        <f t="shared" si="58"/>
        <v>0</v>
      </c>
      <c r="BJ274" s="17" t="s">
        <v>85</v>
      </c>
      <c r="BK274" s="198">
        <f t="shared" si="59"/>
        <v>0</v>
      </c>
      <c r="BL274" s="17" t="s">
        <v>148</v>
      </c>
      <c r="BM274" s="197" t="s">
        <v>2261</v>
      </c>
    </row>
    <row r="275" spans="1:65" s="2" customFormat="1" ht="16.5" customHeight="1">
      <c r="A275" s="34"/>
      <c r="B275" s="35"/>
      <c r="C275" s="185" t="s">
        <v>569</v>
      </c>
      <c r="D275" s="185" t="s">
        <v>150</v>
      </c>
      <c r="E275" s="186" t="s">
        <v>2666</v>
      </c>
      <c r="F275" s="187" t="s">
        <v>2667</v>
      </c>
      <c r="G275" s="188" t="s">
        <v>841</v>
      </c>
      <c r="H275" s="189">
        <v>3</v>
      </c>
      <c r="I275" s="190"/>
      <c r="J275" s="191">
        <f t="shared" si="50"/>
        <v>0</v>
      </c>
      <c r="K275" s="192"/>
      <c r="L275" s="39"/>
      <c r="M275" s="193" t="s">
        <v>1</v>
      </c>
      <c r="N275" s="194" t="s">
        <v>42</v>
      </c>
      <c r="O275" s="71"/>
      <c r="P275" s="195">
        <f t="shared" si="51"/>
        <v>0</v>
      </c>
      <c r="Q275" s="195">
        <v>0</v>
      </c>
      <c r="R275" s="195">
        <f t="shared" si="52"/>
        <v>0</v>
      </c>
      <c r="S275" s="195">
        <v>0</v>
      </c>
      <c r="T275" s="196">
        <f t="shared" si="53"/>
        <v>0</v>
      </c>
      <c r="U275" s="34"/>
      <c r="V275" s="34"/>
      <c r="W275" s="34"/>
      <c r="X275" s="34"/>
      <c r="Y275" s="34"/>
      <c r="Z275" s="34"/>
      <c r="AA275" s="34"/>
      <c r="AB275" s="34"/>
      <c r="AC275" s="34"/>
      <c r="AD275" s="34"/>
      <c r="AE275" s="34"/>
      <c r="AR275" s="197" t="s">
        <v>148</v>
      </c>
      <c r="AT275" s="197" t="s">
        <v>150</v>
      </c>
      <c r="AU275" s="197" t="s">
        <v>87</v>
      </c>
      <c r="AY275" s="17" t="s">
        <v>149</v>
      </c>
      <c r="BE275" s="198">
        <f t="shared" si="54"/>
        <v>0</v>
      </c>
      <c r="BF275" s="198">
        <f t="shared" si="55"/>
        <v>0</v>
      </c>
      <c r="BG275" s="198">
        <f t="shared" si="56"/>
        <v>0</v>
      </c>
      <c r="BH275" s="198">
        <f t="shared" si="57"/>
        <v>0</v>
      </c>
      <c r="BI275" s="198">
        <f t="shared" si="58"/>
        <v>0</v>
      </c>
      <c r="BJ275" s="17" t="s">
        <v>85</v>
      </c>
      <c r="BK275" s="198">
        <f t="shared" si="59"/>
        <v>0</v>
      </c>
      <c r="BL275" s="17" t="s">
        <v>148</v>
      </c>
      <c r="BM275" s="197" t="s">
        <v>2267</v>
      </c>
    </row>
    <row r="276" spans="1:65" s="12" customFormat="1" ht="22.9" customHeight="1">
      <c r="B276" s="171"/>
      <c r="C276" s="172"/>
      <c r="D276" s="173" t="s">
        <v>76</v>
      </c>
      <c r="E276" s="204" t="s">
        <v>2668</v>
      </c>
      <c r="F276" s="204" t="s">
        <v>2669</v>
      </c>
      <c r="G276" s="172"/>
      <c r="H276" s="172"/>
      <c r="I276" s="175"/>
      <c r="J276" s="205">
        <f>BK276</f>
        <v>0</v>
      </c>
      <c r="K276" s="172"/>
      <c r="L276" s="177"/>
      <c r="M276" s="178"/>
      <c r="N276" s="179"/>
      <c r="O276" s="179"/>
      <c r="P276" s="180">
        <f>SUM(P277:P278)</f>
        <v>0</v>
      </c>
      <c r="Q276" s="179"/>
      <c r="R276" s="180">
        <f>SUM(R277:R278)</f>
        <v>0</v>
      </c>
      <c r="S276" s="179"/>
      <c r="T276" s="181">
        <f>SUM(T277:T278)</f>
        <v>0</v>
      </c>
      <c r="AR276" s="182" t="s">
        <v>85</v>
      </c>
      <c r="AT276" s="183" t="s">
        <v>76</v>
      </c>
      <c r="AU276" s="183" t="s">
        <v>85</v>
      </c>
      <c r="AY276" s="182" t="s">
        <v>149</v>
      </c>
      <c r="BK276" s="184">
        <f>SUM(BK277:BK278)</f>
        <v>0</v>
      </c>
    </row>
    <row r="277" spans="1:65" s="2" customFormat="1" ht="21.75" customHeight="1">
      <c r="A277" s="34"/>
      <c r="B277" s="35"/>
      <c r="C277" s="185" t="s">
        <v>575</v>
      </c>
      <c r="D277" s="185" t="s">
        <v>150</v>
      </c>
      <c r="E277" s="186" t="s">
        <v>2670</v>
      </c>
      <c r="F277" s="187" t="s">
        <v>2671</v>
      </c>
      <c r="G277" s="188" t="s">
        <v>841</v>
      </c>
      <c r="H277" s="189">
        <v>3</v>
      </c>
      <c r="I277" s="190"/>
      <c r="J277" s="191">
        <f>ROUND(I277*H277,2)</f>
        <v>0</v>
      </c>
      <c r="K277" s="192"/>
      <c r="L277" s="39"/>
      <c r="M277" s="193" t="s">
        <v>1</v>
      </c>
      <c r="N277" s="194" t="s">
        <v>42</v>
      </c>
      <c r="O277" s="71"/>
      <c r="P277" s="195">
        <f>O277*H277</f>
        <v>0</v>
      </c>
      <c r="Q277" s="195">
        <v>0</v>
      </c>
      <c r="R277" s="195">
        <f>Q277*H277</f>
        <v>0</v>
      </c>
      <c r="S277" s="195">
        <v>0</v>
      </c>
      <c r="T277" s="196">
        <f>S277*H277</f>
        <v>0</v>
      </c>
      <c r="U277" s="34"/>
      <c r="V277" s="34"/>
      <c r="W277" s="34"/>
      <c r="X277" s="34"/>
      <c r="Y277" s="34"/>
      <c r="Z277" s="34"/>
      <c r="AA277" s="34"/>
      <c r="AB277" s="34"/>
      <c r="AC277" s="34"/>
      <c r="AD277" s="34"/>
      <c r="AE277" s="34"/>
      <c r="AR277" s="197" t="s">
        <v>148</v>
      </c>
      <c r="AT277" s="197" t="s">
        <v>150</v>
      </c>
      <c r="AU277" s="197" t="s">
        <v>87</v>
      </c>
      <c r="AY277" s="17" t="s">
        <v>149</v>
      </c>
      <c r="BE277" s="198">
        <f>IF(N277="základní",J277,0)</f>
        <v>0</v>
      </c>
      <c r="BF277" s="198">
        <f>IF(N277="snížená",J277,0)</f>
        <v>0</v>
      </c>
      <c r="BG277" s="198">
        <f>IF(N277="zákl. přenesená",J277,0)</f>
        <v>0</v>
      </c>
      <c r="BH277" s="198">
        <f>IF(N277="sníž. přenesená",J277,0)</f>
        <v>0</v>
      </c>
      <c r="BI277" s="198">
        <f>IF(N277="nulová",J277,0)</f>
        <v>0</v>
      </c>
      <c r="BJ277" s="17" t="s">
        <v>85</v>
      </c>
      <c r="BK277" s="198">
        <f>ROUND(I277*H277,2)</f>
        <v>0</v>
      </c>
      <c r="BL277" s="17" t="s">
        <v>148</v>
      </c>
      <c r="BM277" s="197" t="s">
        <v>2272</v>
      </c>
    </row>
    <row r="278" spans="1:65" s="2" customFormat="1" ht="16.5" customHeight="1">
      <c r="A278" s="34"/>
      <c r="B278" s="35"/>
      <c r="C278" s="185" t="s">
        <v>580</v>
      </c>
      <c r="D278" s="185" t="s">
        <v>150</v>
      </c>
      <c r="E278" s="186" t="s">
        <v>2672</v>
      </c>
      <c r="F278" s="187" t="s">
        <v>2673</v>
      </c>
      <c r="G278" s="188" t="s">
        <v>841</v>
      </c>
      <c r="H278" s="189">
        <v>4</v>
      </c>
      <c r="I278" s="190"/>
      <c r="J278" s="191">
        <f>ROUND(I278*H278,2)</f>
        <v>0</v>
      </c>
      <c r="K278" s="192"/>
      <c r="L278" s="39"/>
      <c r="M278" s="193" t="s">
        <v>1</v>
      </c>
      <c r="N278" s="194" t="s">
        <v>42</v>
      </c>
      <c r="O278" s="71"/>
      <c r="P278" s="195">
        <f>O278*H278</f>
        <v>0</v>
      </c>
      <c r="Q278" s="195">
        <v>0</v>
      </c>
      <c r="R278" s="195">
        <f>Q278*H278</f>
        <v>0</v>
      </c>
      <c r="S278" s="195">
        <v>0</v>
      </c>
      <c r="T278" s="196">
        <f>S278*H278</f>
        <v>0</v>
      </c>
      <c r="U278" s="34"/>
      <c r="V278" s="34"/>
      <c r="W278" s="34"/>
      <c r="X278" s="34"/>
      <c r="Y278" s="34"/>
      <c r="Z278" s="34"/>
      <c r="AA278" s="34"/>
      <c r="AB278" s="34"/>
      <c r="AC278" s="34"/>
      <c r="AD278" s="34"/>
      <c r="AE278" s="34"/>
      <c r="AR278" s="197" t="s">
        <v>148</v>
      </c>
      <c r="AT278" s="197" t="s">
        <v>150</v>
      </c>
      <c r="AU278" s="197" t="s">
        <v>87</v>
      </c>
      <c r="AY278" s="17" t="s">
        <v>149</v>
      </c>
      <c r="BE278" s="198">
        <f>IF(N278="základní",J278,0)</f>
        <v>0</v>
      </c>
      <c r="BF278" s="198">
        <f>IF(N278="snížená",J278,0)</f>
        <v>0</v>
      </c>
      <c r="BG278" s="198">
        <f>IF(N278="zákl. přenesená",J278,0)</f>
        <v>0</v>
      </c>
      <c r="BH278" s="198">
        <f>IF(N278="sníž. přenesená",J278,0)</f>
        <v>0</v>
      </c>
      <c r="BI278" s="198">
        <f>IF(N278="nulová",J278,0)</f>
        <v>0</v>
      </c>
      <c r="BJ278" s="17" t="s">
        <v>85</v>
      </c>
      <c r="BK278" s="198">
        <f>ROUND(I278*H278,2)</f>
        <v>0</v>
      </c>
      <c r="BL278" s="17" t="s">
        <v>148</v>
      </c>
      <c r="BM278" s="197" t="s">
        <v>2276</v>
      </c>
    </row>
    <row r="279" spans="1:65" s="12" customFormat="1" ht="22.9" customHeight="1">
      <c r="B279" s="171"/>
      <c r="C279" s="172"/>
      <c r="D279" s="173" t="s">
        <v>76</v>
      </c>
      <c r="E279" s="204" t="s">
        <v>2674</v>
      </c>
      <c r="F279" s="204" t="s">
        <v>2675</v>
      </c>
      <c r="G279" s="172"/>
      <c r="H279" s="172"/>
      <c r="I279" s="175"/>
      <c r="J279" s="205">
        <f>BK279</f>
        <v>0</v>
      </c>
      <c r="K279" s="172"/>
      <c r="L279" s="177"/>
      <c r="M279" s="178"/>
      <c r="N279" s="179"/>
      <c r="O279" s="179"/>
      <c r="P279" s="180">
        <f>SUM(P280:P284)</f>
        <v>0</v>
      </c>
      <c r="Q279" s="179"/>
      <c r="R279" s="180">
        <f>SUM(R280:R284)</f>
        <v>0</v>
      </c>
      <c r="S279" s="179"/>
      <c r="T279" s="181">
        <f>SUM(T280:T284)</f>
        <v>0</v>
      </c>
      <c r="AR279" s="182" t="s">
        <v>85</v>
      </c>
      <c r="AT279" s="183" t="s">
        <v>76</v>
      </c>
      <c r="AU279" s="183" t="s">
        <v>85</v>
      </c>
      <c r="AY279" s="182" t="s">
        <v>149</v>
      </c>
      <c r="BK279" s="184">
        <f>SUM(BK280:BK284)</f>
        <v>0</v>
      </c>
    </row>
    <row r="280" spans="1:65" s="2" customFormat="1" ht="16.5" customHeight="1">
      <c r="A280" s="34"/>
      <c r="B280" s="35"/>
      <c r="C280" s="185" t="s">
        <v>586</v>
      </c>
      <c r="D280" s="185" t="s">
        <v>150</v>
      </c>
      <c r="E280" s="186" t="s">
        <v>2676</v>
      </c>
      <c r="F280" s="187" t="s">
        <v>2677</v>
      </c>
      <c r="G280" s="188" t="s">
        <v>841</v>
      </c>
      <c r="H280" s="189">
        <v>30</v>
      </c>
      <c r="I280" s="190"/>
      <c r="J280" s="191">
        <f>ROUND(I280*H280,2)</f>
        <v>0</v>
      </c>
      <c r="K280" s="192"/>
      <c r="L280" s="39"/>
      <c r="M280" s="193" t="s">
        <v>1</v>
      </c>
      <c r="N280" s="194" t="s">
        <v>42</v>
      </c>
      <c r="O280" s="71"/>
      <c r="P280" s="195">
        <f>O280*H280</f>
        <v>0</v>
      </c>
      <c r="Q280" s="195">
        <v>0</v>
      </c>
      <c r="R280" s="195">
        <f>Q280*H280</f>
        <v>0</v>
      </c>
      <c r="S280" s="195">
        <v>0</v>
      </c>
      <c r="T280" s="196">
        <f>S280*H280</f>
        <v>0</v>
      </c>
      <c r="U280" s="34"/>
      <c r="V280" s="34"/>
      <c r="W280" s="34"/>
      <c r="X280" s="34"/>
      <c r="Y280" s="34"/>
      <c r="Z280" s="34"/>
      <c r="AA280" s="34"/>
      <c r="AB280" s="34"/>
      <c r="AC280" s="34"/>
      <c r="AD280" s="34"/>
      <c r="AE280" s="34"/>
      <c r="AR280" s="197" t="s">
        <v>148</v>
      </c>
      <c r="AT280" s="197" t="s">
        <v>150</v>
      </c>
      <c r="AU280" s="197" t="s">
        <v>87</v>
      </c>
      <c r="AY280" s="17" t="s">
        <v>149</v>
      </c>
      <c r="BE280" s="198">
        <f>IF(N280="základní",J280,0)</f>
        <v>0</v>
      </c>
      <c r="BF280" s="198">
        <f>IF(N280="snížená",J280,0)</f>
        <v>0</v>
      </c>
      <c r="BG280" s="198">
        <f>IF(N280="zákl. přenesená",J280,0)</f>
        <v>0</v>
      </c>
      <c r="BH280" s="198">
        <f>IF(N280="sníž. přenesená",J280,0)</f>
        <v>0</v>
      </c>
      <c r="BI280" s="198">
        <f>IF(N280="nulová",J280,0)</f>
        <v>0</v>
      </c>
      <c r="BJ280" s="17" t="s">
        <v>85</v>
      </c>
      <c r="BK280" s="198">
        <f>ROUND(I280*H280,2)</f>
        <v>0</v>
      </c>
      <c r="BL280" s="17" t="s">
        <v>148</v>
      </c>
      <c r="BM280" s="197" t="s">
        <v>2284</v>
      </c>
    </row>
    <row r="281" spans="1:65" s="2" customFormat="1" ht="16.5" customHeight="1">
      <c r="A281" s="34"/>
      <c r="B281" s="35"/>
      <c r="C281" s="185" t="s">
        <v>591</v>
      </c>
      <c r="D281" s="185" t="s">
        <v>150</v>
      </c>
      <c r="E281" s="186" t="s">
        <v>2678</v>
      </c>
      <c r="F281" s="187" t="s">
        <v>2679</v>
      </c>
      <c r="G281" s="188" t="s">
        <v>841</v>
      </c>
      <c r="H281" s="189">
        <v>84</v>
      </c>
      <c r="I281" s="190"/>
      <c r="J281" s="191">
        <f>ROUND(I281*H281,2)</f>
        <v>0</v>
      </c>
      <c r="K281" s="192"/>
      <c r="L281" s="39"/>
      <c r="M281" s="193" t="s">
        <v>1</v>
      </c>
      <c r="N281" s="194" t="s">
        <v>42</v>
      </c>
      <c r="O281" s="71"/>
      <c r="P281" s="195">
        <f>O281*H281</f>
        <v>0</v>
      </c>
      <c r="Q281" s="195">
        <v>0</v>
      </c>
      <c r="R281" s="195">
        <f>Q281*H281</f>
        <v>0</v>
      </c>
      <c r="S281" s="195">
        <v>0</v>
      </c>
      <c r="T281" s="196">
        <f>S281*H281</f>
        <v>0</v>
      </c>
      <c r="U281" s="34"/>
      <c r="V281" s="34"/>
      <c r="W281" s="34"/>
      <c r="X281" s="34"/>
      <c r="Y281" s="34"/>
      <c r="Z281" s="34"/>
      <c r="AA281" s="34"/>
      <c r="AB281" s="34"/>
      <c r="AC281" s="34"/>
      <c r="AD281" s="34"/>
      <c r="AE281" s="34"/>
      <c r="AR281" s="197" t="s">
        <v>148</v>
      </c>
      <c r="AT281" s="197" t="s">
        <v>150</v>
      </c>
      <c r="AU281" s="197" t="s">
        <v>87</v>
      </c>
      <c r="AY281" s="17" t="s">
        <v>149</v>
      </c>
      <c r="BE281" s="198">
        <f>IF(N281="základní",J281,0)</f>
        <v>0</v>
      </c>
      <c r="BF281" s="198">
        <f>IF(N281="snížená",J281,0)</f>
        <v>0</v>
      </c>
      <c r="BG281" s="198">
        <f>IF(N281="zákl. přenesená",J281,0)</f>
        <v>0</v>
      </c>
      <c r="BH281" s="198">
        <f>IF(N281="sníž. přenesená",J281,0)</f>
        <v>0</v>
      </c>
      <c r="BI281" s="198">
        <f>IF(N281="nulová",J281,0)</f>
        <v>0</v>
      </c>
      <c r="BJ281" s="17" t="s">
        <v>85</v>
      </c>
      <c r="BK281" s="198">
        <f>ROUND(I281*H281,2)</f>
        <v>0</v>
      </c>
      <c r="BL281" s="17" t="s">
        <v>148</v>
      </c>
      <c r="BM281" s="197" t="s">
        <v>2290</v>
      </c>
    </row>
    <row r="282" spans="1:65" s="2" customFormat="1" ht="16.5" customHeight="1">
      <c r="A282" s="34"/>
      <c r="B282" s="35"/>
      <c r="C282" s="185" t="s">
        <v>940</v>
      </c>
      <c r="D282" s="185" t="s">
        <v>150</v>
      </c>
      <c r="E282" s="186" t="s">
        <v>2680</v>
      </c>
      <c r="F282" s="187" t="s">
        <v>2681</v>
      </c>
      <c r="G282" s="188" t="s">
        <v>841</v>
      </c>
      <c r="H282" s="189">
        <v>64</v>
      </c>
      <c r="I282" s="190"/>
      <c r="J282" s="191">
        <f>ROUND(I282*H282,2)</f>
        <v>0</v>
      </c>
      <c r="K282" s="192"/>
      <c r="L282" s="39"/>
      <c r="M282" s="193" t="s">
        <v>1</v>
      </c>
      <c r="N282" s="194" t="s">
        <v>42</v>
      </c>
      <c r="O282" s="71"/>
      <c r="P282" s="195">
        <f>O282*H282</f>
        <v>0</v>
      </c>
      <c r="Q282" s="195">
        <v>0</v>
      </c>
      <c r="R282" s="195">
        <f>Q282*H282</f>
        <v>0</v>
      </c>
      <c r="S282" s="195">
        <v>0</v>
      </c>
      <c r="T282" s="196">
        <f>S282*H282</f>
        <v>0</v>
      </c>
      <c r="U282" s="34"/>
      <c r="V282" s="34"/>
      <c r="W282" s="34"/>
      <c r="X282" s="34"/>
      <c r="Y282" s="34"/>
      <c r="Z282" s="34"/>
      <c r="AA282" s="34"/>
      <c r="AB282" s="34"/>
      <c r="AC282" s="34"/>
      <c r="AD282" s="34"/>
      <c r="AE282" s="34"/>
      <c r="AR282" s="197" t="s">
        <v>148</v>
      </c>
      <c r="AT282" s="197" t="s">
        <v>150</v>
      </c>
      <c r="AU282" s="197" t="s">
        <v>87</v>
      </c>
      <c r="AY282" s="17" t="s">
        <v>149</v>
      </c>
      <c r="BE282" s="198">
        <f>IF(N282="základní",J282,0)</f>
        <v>0</v>
      </c>
      <c r="BF282" s="198">
        <f>IF(N282="snížená",J282,0)</f>
        <v>0</v>
      </c>
      <c r="BG282" s="198">
        <f>IF(N282="zákl. přenesená",J282,0)</f>
        <v>0</v>
      </c>
      <c r="BH282" s="198">
        <f>IF(N282="sníž. přenesená",J282,0)</f>
        <v>0</v>
      </c>
      <c r="BI282" s="198">
        <f>IF(N282="nulová",J282,0)</f>
        <v>0</v>
      </c>
      <c r="BJ282" s="17" t="s">
        <v>85</v>
      </c>
      <c r="BK282" s="198">
        <f>ROUND(I282*H282,2)</f>
        <v>0</v>
      </c>
      <c r="BL282" s="17" t="s">
        <v>148</v>
      </c>
      <c r="BM282" s="197" t="s">
        <v>2296</v>
      </c>
    </row>
    <row r="283" spans="1:65" s="2" customFormat="1" ht="16.5" customHeight="1">
      <c r="A283" s="34"/>
      <c r="B283" s="35"/>
      <c r="C283" s="185" t="s">
        <v>945</v>
      </c>
      <c r="D283" s="185" t="s">
        <v>150</v>
      </c>
      <c r="E283" s="186" t="s">
        <v>2682</v>
      </c>
      <c r="F283" s="187" t="s">
        <v>2683</v>
      </c>
      <c r="G283" s="188" t="s">
        <v>841</v>
      </c>
      <c r="H283" s="189">
        <v>10</v>
      </c>
      <c r="I283" s="190"/>
      <c r="J283" s="191">
        <f>ROUND(I283*H283,2)</f>
        <v>0</v>
      </c>
      <c r="K283" s="192"/>
      <c r="L283" s="39"/>
      <c r="M283" s="193" t="s">
        <v>1</v>
      </c>
      <c r="N283" s="194" t="s">
        <v>42</v>
      </c>
      <c r="O283" s="71"/>
      <c r="P283" s="195">
        <f>O283*H283</f>
        <v>0</v>
      </c>
      <c r="Q283" s="195">
        <v>0</v>
      </c>
      <c r="R283" s="195">
        <f>Q283*H283</f>
        <v>0</v>
      </c>
      <c r="S283" s="195">
        <v>0</v>
      </c>
      <c r="T283" s="196">
        <f>S283*H283</f>
        <v>0</v>
      </c>
      <c r="U283" s="34"/>
      <c r="V283" s="34"/>
      <c r="W283" s="34"/>
      <c r="X283" s="34"/>
      <c r="Y283" s="34"/>
      <c r="Z283" s="34"/>
      <c r="AA283" s="34"/>
      <c r="AB283" s="34"/>
      <c r="AC283" s="34"/>
      <c r="AD283" s="34"/>
      <c r="AE283" s="34"/>
      <c r="AR283" s="197" t="s">
        <v>148</v>
      </c>
      <c r="AT283" s="197" t="s">
        <v>150</v>
      </c>
      <c r="AU283" s="197" t="s">
        <v>87</v>
      </c>
      <c r="AY283" s="17" t="s">
        <v>149</v>
      </c>
      <c r="BE283" s="198">
        <f>IF(N283="základní",J283,0)</f>
        <v>0</v>
      </c>
      <c r="BF283" s="198">
        <f>IF(N283="snížená",J283,0)</f>
        <v>0</v>
      </c>
      <c r="BG283" s="198">
        <f>IF(N283="zákl. přenesená",J283,0)</f>
        <v>0</v>
      </c>
      <c r="BH283" s="198">
        <f>IF(N283="sníž. přenesená",J283,0)</f>
        <v>0</v>
      </c>
      <c r="BI283" s="198">
        <f>IF(N283="nulová",J283,0)</f>
        <v>0</v>
      </c>
      <c r="BJ283" s="17" t="s">
        <v>85</v>
      </c>
      <c r="BK283" s="198">
        <f>ROUND(I283*H283,2)</f>
        <v>0</v>
      </c>
      <c r="BL283" s="17" t="s">
        <v>148</v>
      </c>
      <c r="BM283" s="197" t="s">
        <v>2684</v>
      </c>
    </row>
    <row r="284" spans="1:65" s="2" customFormat="1" ht="16.5" customHeight="1">
      <c r="A284" s="34"/>
      <c r="B284" s="35"/>
      <c r="C284" s="185" t="s">
        <v>950</v>
      </c>
      <c r="D284" s="185" t="s">
        <v>150</v>
      </c>
      <c r="E284" s="186" t="s">
        <v>2685</v>
      </c>
      <c r="F284" s="187" t="s">
        <v>2686</v>
      </c>
      <c r="G284" s="188" t="s">
        <v>841</v>
      </c>
      <c r="H284" s="189">
        <v>80</v>
      </c>
      <c r="I284" s="190"/>
      <c r="J284" s="191">
        <f>ROUND(I284*H284,2)</f>
        <v>0</v>
      </c>
      <c r="K284" s="192"/>
      <c r="L284" s="39"/>
      <c r="M284" s="193" t="s">
        <v>1</v>
      </c>
      <c r="N284" s="194" t="s">
        <v>42</v>
      </c>
      <c r="O284" s="71"/>
      <c r="P284" s="195">
        <f>O284*H284</f>
        <v>0</v>
      </c>
      <c r="Q284" s="195">
        <v>0</v>
      </c>
      <c r="R284" s="195">
        <f>Q284*H284</f>
        <v>0</v>
      </c>
      <c r="S284" s="195">
        <v>0</v>
      </c>
      <c r="T284" s="196">
        <f>S284*H284</f>
        <v>0</v>
      </c>
      <c r="U284" s="34"/>
      <c r="V284" s="34"/>
      <c r="W284" s="34"/>
      <c r="X284" s="34"/>
      <c r="Y284" s="34"/>
      <c r="Z284" s="34"/>
      <c r="AA284" s="34"/>
      <c r="AB284" s="34"/>
      <c r="AC284" s="34"/>
      <c r="AD284" s="34"/>
      <c r="AE284" s="34"/>
      <c r="AR284" s="197" t="s">
        <v>148</v>
      </c>
      <c r="AT284" s="197" t="s">
        <v>150</v>
      </c>
      <c r="AU284" s="197" t="s">
        <v>87</v>
      </c>
      <c r="AY284" s="17" t="s">
        <v>149</v>
      </c>
      <c r="BE284" s="198">
        <f>IF(N284="základní",J284,0)</f>
        <v>0</v>
      </c>
      <c r="BF284" s="198">
        <f>IF(N284="snížená",J284,0)</f>
        <v>0</v>
      </c>
      <c r="BG284" s="198">
        <f>IF(N284="zákl. přenesená",J284,0)</f>
        <v>0</v>
      </c>
      <c r="BH284" s="198">
        <f>IF(N284="sníž. přenesená",J284,0)</f>
        <v>0</v>
      </c>
      <c r="BI284" s="198">
        <f>IF(N284="nulová",J284,0)</f>
        <v>0</v>
      </c>
      <c r="BJ284" s="17" t="s">
        <v>85</v>
      </c>
      <c r="BK284" s="198">
        <f>ROUND(I284*H284,2)</f>
        <v>0</v>
      </c>
      <c r="BL284" s="17" t="s">
        <v>148</v>
      </c>
      <c r="BM284" s="197" t="s">
        <v>2687</v>
      </c>
    </row>
    <row r="285" spans="1:65" s="12" customFormat="1" ht="22.9" customHeight="1">
      <c r="B285" s="171"/>
      <c r="C285" s="172"/>
      <c r="D285" s="173" t="s">
        <v>76</v>
      </c>
      <c r="E285" s="204" t="s">
        <v>2688</v>
      </c>
      <c r="F285" s="204" t="s">
        <v>2689</v>
      </c>
      <c r="G285" s="172"/>
      <c r="H285" s="172"/>
      <c r="I285" s="175"/>
      <c r="J285" s="205">
        <f>BK285</f>
        <v>0</v>
      </c>
      <c r="K285" s="172"/>
      <c r="L285" s="177"/>
      <c r="M285" s="178"/>
      <c r="N285" s="179"/>
      <c r="O285" s="179"/>
      <c r="P285" s="180">
        <f>P286</f>
        <v>0</v>
      </c>
      <c r="Q285" s="179"/>
      <c r="R285" s="180">
        <f>R286</f>
        <v>0</v>
      </c>
      <c r="S285" s="179"/>
      <c r="T285" s="181">
        <f>T286</f>
        <v>0</v>
      </c>
      <c r="AR285" s="182" t="s">
        <v>85</v>
      </c>
      <c r="AT285" s="183" t="s">
        <v>76</v>
      </c>
      <c r="AU285" s="183" t="s">
        <v>85</v>
      </c>
      <c r="AY285" s="182" t="s">
        <v>149</v>
      </c>
      <c r="BK285" s="184">
        <f>BK286</f>
        <v>0</v>
      </c>
    </row>
    <row r="286" spans="1:65" s="2" customFormat="1" ht="16.5" customHeight="1">
      <c r="A286" s="34"/>
      <c r="B286" s="35"/>
      <c r="C286" s="185" t="s">
        <v>954</v>
      </c>
      <c r="D286" s="185" t="s">
        <v>150</v>
      </c>
      <c r="E286" s="186" t="s">
        <v>2690</v>
      </c>
      <c r="F286" s="187" t="s">
        <v>2691</v>
      </c>
      <c r="G286" s="188" t="s">
        <v>202</v>
      </c>
      <c r="H286" s="189">
        <v>230</v>
      </c>
      <c r="I286" s="190"/>
      <c r="J286" s="191">
        <f>ROUND(I286*H286,2)</f>
        <v>0</v>
      </c>
      <c r="K286" s="192"/>
      <c r="L286" s="39"/>
      <c r="M286" s="193" t="s">
        <v>1</v>
      </c>
      <c r="N286" s="194" t="s">
        <v>42</v>
      </c>
      <c r="O286" s="71"/>
      <c r="P286" s="195">
        <f>O286*H286</f>
        <v>0</v>
      </c>
      <c r="Q286" s="195">
        <v>0</v>
      </c>
      <c r="R286" s="195">
        <f>Q286*H286</f>
        <v>0</v>
      </c>
      <c r="S286" s="195">
        <v>0</v>
      </c>
      <c r="T286" s="196">
        <f>S286*H286</f>
        <v>0</v>
      </c>
      <c r="U286" s="34"/>
      <c r="V286" s="34"/>
      <c r="W286" s="34"/>
      <c r="X286" s="34"/>
      <c r="Y286" s="34"/>
      <c r="Z286" s="34"/>
      <c r="AA286" s="34"/>
      <c r="AB286" s="34"/>
      <c r="AC286" s="34"/>
      <c r="AD286" s="34"/>
      <c r="AE286" s="34"/>
      <c r="AR286" s="197" t="s">
        <v>148</v>
      </c>
      <c r="AT286" s="197" t="s">
        <v>150</v>
      </c>
      <c r="AU286" s="197" t="s">
        <v>87</v>
      </c>
      <c r="AY286" s="17" t="s">
        <v>149</v>
      </c>
      <c r="BE286" s="198">
        <f>IF(N286="základní",J286,0)</f>
        <v>0</v>
      </c>
      <c r="BF286" s="198">
        <f>IF(N286="snížená",J286,0)</f>
        <v>0</v>
      </c>
      <c r="BG286" s="198">
        <f>IF(N286="zákl. přenesená",J286,0)</f>
        <v>0</v>
      </c>
      <c r="BH286" s="198">
        <f>IF(N286="sníž. přenesená",J286,0)</f>
        <v>0</v>
      </c>
      <c r="BI286" s="198">
        <f>IF(N286="nulová",J286,0)</f>
        <v>0</v>
      </c>
      <c r="BJ286" s="17" t="s">
        <v>85</v>
      </c>
      <c r="BK286" s="198">
        <f>ROUND(I286*H286,2)</f>
        <v>0</v>
      </c>
      <c r="BL286" s="17" t="s">
        <v>148</v>
      </c>
      <c r="BM286" s="197" t="s">
        <v>2692</v>
      </c>
    </row>
    <row r="287" spans="1:65" s="12" customFormat="1" ht="22.9" customHeight="1">
      <c r="B287" s="171"/>
      <c r="C287" s="172"/>
      <c r="D287" s="173" t="s">
        <v>76</v>
      </c>
      <c r="E287" s="204" t="s">
        <v>2693</v>
      </c>
      <c r="F287" s="204" t="s">
        <v>2694</v>
      </c>
      <c r="G287" s="172"/>
      <c r="H287" s="172"/>
      <c r="I287" s="175"/>
      <c r="J287" s="205">
        <f>BK287</f>
        <v>0</v>
      </c>
      <c r="K287" s="172"/>
      <c r="L287" s="177"/>
      <c r="M287" s="178"/>
      <c r="N287" s="179"/>
      <c r="O287" s="179"/>
      <c r="P287" s="180">
        <f>P288</f>
        <v>0</v>
      </c>
      <c r="Q287" s="179"/>
      <c r="R287" s="180">
        <f>R288</f>
        <v>0</v>
      </c>
      <c r="S287" s="179"/>
      <c r="T287" s="181">
        <f>T288</f>
        <v>0</v>
      </c>
      <c r="AR287" s="182" t="s">
        <v>85</v>
      </c>
      <c r="AT287" s="183" t="s">
        <v>76</v>
      </c>
      <c r="AU287" s="183" t="s">
        <v>85</v>
      </c>
      <c r="AY287" s="182" t="s">
        <v>149</v>
      </c>
      <c r="BK287" s="184">
        <f>BK288</f>
        <v>0</v>
      </c>
    </row>
    <row r="288" spans="1:65" s="2" customFormat="1" ht="16.5" customHeight="1">
      <c r="A288" s="34"/>
      <c r="B288" s="35"/>
      <c r="C288" s="185" t="s">
        <v>959</v>
      </c>
      <c r="D288" s="185" t="s">
        <v>150</v>
      </c>
      <c r="E288" s="186" t="s">
        <v>2695</v>
      </c>
      <c r="F288" s="187" t="s">
        <v>2696</v>
      </c>
      <c r="G288" s="188" t="s">
        <v>841</v>
      </c>
      <c r="H288" s="189">
        <v>11</v>
      </c>
      <c r="I288" s="190"/>
      <c r="J288" s="191">
        <f>ROUND(I288*H288,2)</f>
        <v>0</v>
      </c>
      <c r="K288" s="192"/>
      <c r="L288" s="39"/>
      <c r="M288" s="193" t="s">
        <v>1</v>
      </c>
      <c r="N288" s="194" t="s">
        <v>42</v>
      </c>
      <c r="O288" s="71"/>
      <c r="P288" s="195">
        <f>O288*H288</f>
        <v>0</v>
      </c>
      <c r="Q288" s="195">
        <v>0</v>
      </c>
      <c r="R288" s="195">
        <f>Q288*H288</f>
        <v>0</v>
      </c>
      <c r="S288" s="195">
        <v>0</v>
      </c>
      <c r="T288" s="196">
        <f>S288*H288</f>
        <v>0</v>
      </c>
      <c r="U288" s="34"/>
      <c r="V288" s="34"/>
      <c r="W288" s="34"/>
      <c r="X288" s="34"/>
      <c r="Y288" s="34"/>
      <c r="Z288" s="34"/>
      <c r="AA288" s="34"/>
      <c r="AB288" s="34"/>
      <c r="AC288" s="34"/>
      <c r="AD288" s="34"/>
      <c r="AE288" s="34"/>
      <c r="AR288" s="197" t="s">
        <v>148</v>
      </c>
      <c r="AT288" s="197" t="s">
        <v>150</v>
      </c>
      <c r="AU288" s="197" t="s">
        <v>87</v>
      </c>
      <c r="AY288" s="17" t="s">
        <v>149</v>
      </c>
      <c r="BE288" s="198">
        <f>IF(N288="základní",J288,0)</f>
        <v>0</v>
      </c>
      <c r="BF288" s="198">
        <f>IF(N288="snížená",J288,0)</f>
        <v>0</v>
      </c>
      <c r="BG288" s="198">
        <f>IF(N288="zákl. přenesená",J288,0)</f>
        <v>0</v>
      </c>
      <c r="BH288" s="198">
        <f>IF(N288="sníž. přenesená",J288,0)</f>
        <v>0</v>
      </c>
      <c r="BI288" s="198">
        <f>IF(N288="nulová",J288,0)</f>
        <v>0</v>
      </c>
      <c r="BJ288" s="17" t="s">
        <v>85</v>
      </c>
      <c r="BK288" s="198">
        <f>ROUND(I288*H288,2)</f>
        <v>0</v>
      </c>
      <c r="BL288" s="17" t="s">
        <v>148</v>
      </c>
      <c r="BM288" s="197" t="s">
        <v>2697</v>
      </c>
    </row>
    <row r="289" spans="1:65" s="12" customFormat="1" ht="22.9" customHeight="1">
      <c r="B289" s="171"/>
      <c r="C289" s="172"/>
      <c r="D289" s="173" t="s">
        <v>76</v>
      </c>
      <c r="E289" s="204" t="s">
        <v>2624</v>
      </c>
      <c r="F289" s="204" t="s">
        <v>2625</v>
      </c>
      <c r="G289" s="172"/>
      <c r="H289" s="172"/>
      <c r="I289" s="175"/>
      <c r="J289" s="205">
        <f>BK289</f>
        <v>0</v>
      </c>
      <c r="K289" s="172"/>
      <c r="L289" s="177"/>
      <c r="M289" s="178"/>
      <c r="N289" s="179"/>
      <c r="O289" s="179"/>
      <c r="P289" s="180">
        <f>SUM(P290:P292)</f>
        <v>0</v>
      </c>
      <c r="Q289" s="179"/>
      <c r="R289" s="180">
        <f>SUM(R290:R292)</f>
        <v>0</v>
      </c>
      <c r="S289" s="179"/>
      <c r="T289" s="181">
        <f>SUM(T290:T292)</f>
        <v>0</v>
      </c>
      <c r="AR289" s="182" t="s">
        <v>85</v>
      </c>
      <c r="AT289" s="183" t="s">
        <v>76</v>
      </c>
      <c r="AU289" s="183" t="s">
        <v>85</v>
      </c>
      <c r="AY289" s="182" t="s">
        <v>149</v>
      </c>
      <c r="BK289" s="184">
        <f>SUM(BK290:BK292)</f>
        <v>0</v>
      </c>
    </row>
    <row r="290" spans="1:65" s="2" customFormat="1" ht="16.5" customHeight="1">
      <c r="A290" s="34"/>
      <c r="B290" s="35"/>
      <c r="C290" s="185" t="s">
        <v>963</v>
      </c>
      <c r="D290" s="185" t="s">
        <v>150</v>
      </c>
      <c r="E290" s="186" t="s">
        <v>2698</v>
      </c>
      <c r="F290" s="187" t="s">
        <v>2699</v>
      </c>
      <c r="G290" s="188" t="s">
        <v>2700</v>
      </c>
      <c r="H290" s="189">
        <v>10</v>
      </c>
      <c r="I290" s="190"/>
      <c r="J290" s="191">
        <f>ROUND(I290*H290,2)</f>
        <v>0</v>
      </c>
      <c r="K290" s="192"/>
      <c r="L290" s="39"/>
      <c r="M290" s="193" t="s">
        <v>1</v>
      </c>
      <c r="N290" s="194" t="s">
        <v>42</v>
      </c>
      <c r="O290" s="71"/>
      <c r="P290" s="195">
        <f>O290*H290</f>
        <v>0</v>
      </c>
      <c r="Q290" s="195">
        <v>0</v>
      </c>
      <c r="R290" s="195">
        <f>Q290*H290</f>
        <v>0</v>
      </c>
      <c r="S290" s="195">
        <v>0</v>
      </c>
      <c r="T290" s="196">
        <f>S290*H290</f>
        <v>0</v>
      </c>
      <c r="U290" s="34"/>
      <c r="V290" s="34"/>
      <c r="W290" s="34"/>
      <c r="X290" s="34"/>
      <c r="Y290" s="34"/>
      <c r="Z290" s="34"/>
      <c r="AA290" s="34"/>
      <c r="AB290" s="34"/>
      <c r="AC290" s="34"/>
      <c r="AD290" s="34"/>
      <c r="AE290" s="34"/>
      <c r="AR290" s="197" t="s">
        <v>148</v>
      </c>
      <c r="AT290" s="197" t="s">
        <v>150</v>
      </c>
      <c r="AU290" s="197" t="s">
        <v>87</v>
      </c>
      <c r="AY290" s="17" t="s">
        <v>149</v>
      </c>
      <c r="BE290" s="198">
        <f>IF(N290="základní",J290,0)</f>
        <v>0</v>
      </c>
      <c r="BF290" s="198">
        <f>IF(N290="snížená",J290,0)</f>
        <v>0</v>
      </c>
      <c r="BG290" s="198">
        <f>IF(N290="zákl. přenesená",J290,0)</f>
        <v>0</v>
      </c>
      <c r="BH290" s="198">
        <f>IF(N290="sníž. přenesená",J290,0)</f>
        <v>0</v>
      </c>
      <c r="BI290" s="198">
        <f>IF(N290="nulová",J290,0)</f>
        <v>0</v>
      </c>
      <c r="BJ290" s="17" t="s">
        <v>85</v>
      </c>
      <c r="BK290" s="198">
        <f>ROUND(I290*H290,2)</f>
        <v>0</v>
      </c>
      <c r="BL290" s="17" t="s">
        <v>148</v>
      </c>
      <c r="BM290" s="197" t="s">
        <v>2701</v>
      </c>
    </row>
    <row r="291" spans="1:65" s="2" customFormat="1" ht="16.5" customHeight="1">
      <c r="A291" s="34"/>
      <c r="B291" s="35"/>
      <c r="C291" s="185" t="s">
        <v>967</v>
      </c>
      <c r="D291" s="185" t="s">
        <v>150</v>
      </c>
      <c r="E291" s="186" t="s">
        <v>2702</v>
      </c>
      <c r="F291" s="187" t="s">
        <v>2703</v>
      </c>
      <c r="G291" s="188" t="s">
        <v>841</v>
      </c>
      <c r="H291" s="189">
        <v>1</v>
      </c>
      <c r="I291" s="190"/>
      <c r="J291" s="191">
        <f>ROUND(I291*H291,2)</f>
        <v>0</v>
      </c>
      <c r="K291" s="192"/>
      <c r="L291" s="39"/>
      <c r="M291" s="193" t="s">
        <v>1</v>
      </c>
      <c r="N291" s="194" t="s">
        <v>42</v>
      </c>
      <c r="O291" s="71"/>
      <c r="P291" s="195">
        <f>O291*H291</f>
        <v>0</v>
      </c>
      <c r="Q291" s="195">
        <v>0</v>
      </c>
      <c r="R291" s="195">
        <f>Q291*H291</f>
        <v>0</v>
      </c>
      <c r="S291" s="195">
        <v>0</v>
      </c>
      <c r="T291" s="196">
        <f>S291*H291</f>
        <v>0</v>
      </c>
      <c r="U291" s="34"/>
      <c r="V291" s="34"/>
      <c r="W291" s="34"/>
      <c r="X291" s="34"/>
      <c r="Y291" s="34"/>
      <c r="Z291" s="34"/>
      <c r="AA291" s="34"/>
      <c r="AB291" s="34"/>
      <c r="AC291" s="34"/>
      <c r="AD291" s="34"/>
      <c r="AE291" s="34"/>
      <c r="AR291" s="197" t="s">
        <v>148</v>
      </c>
      <c r="AT291" s="197" t="s">
        <v>150</v>
      </c>
      <c r="AU291" s="197" t="s">
        <v>87</v>
      </c>
      <c r="AY291" s="17" t="s">
        <v>149</v>
      </c>
      <c r="BE291" s="198">
        <f>IF(N291="základní",J291,0)</f>
        <v>0</v>
      </c>
      <c r="BF291" s="198">
        <f>IF(N291="snížená",J291,0)</f>
        <v>0</v>
      </c>
      <c r="BG291" s="198">
        <f>IF(N291="zákl. přenesená",J291,0)</f>
        <v>0</v>
      </c>
      <c r="BH291" s="198">
        <f>IF(N291="sníž. přenesená",J291,0)</f>
        <v>0</v>
      </c>
      <c r="BI291" s="198">
        <f>IF(N291="nulová",J291,0)</f>
        <v>0</v>
      </c>
      <c r="BJ291" s="17" t="s">
        <v>85</v>
      </c>
      <c r="BK291" s="198">
        <f>ROUND(I291*H291,2)</f>
        <v>0</v>
      </c>
      <c r="BL291" s="17" t="s">
        <v>148</v>
      </c>
      <c r="BM291" s="197" t="s">
        <v>2704</v>
      </c>
    </row>
    <row r="292" spans="1:65" s="2" customFormat="1" ht="19.5">
      <c r="A292" s="34"/>
      <c r="B292" s="35"/>
      <c r="C292" s="36"/>
      <c r="D292" s="199" t="s">
        <v>154</v>
      </c>
      <c r="E292" s="36"/>
      <c r="F292" s="200" t="s">
        <v>2705</v>
      </c>
      <c r="G292" s="36"/>
      <c r="H292" s="36"/>
      <c r="I292" s="201"/>
      <c r="J292" s="36"/>
      <c r="K292" s="36"/>
      <c r="L292" s="39"/>
      <c r="M292" s="202"/>
      <c r="N292" s="203"/>
      <c r="O292" s="71"/>
      <c r="P292" s="71"/>
      <c r="Q292" s="71"/>
      <c r="R292" s="71"/>
      <c r="S292" s="71"/>
      <c r="T292" s="72"/>
      <c r="U292" s="34"/>
      <c r="V292" s="34"/>
      <c r="W292" s="34"/>
      <c r="X292" s="34"/>
      <c r="Y292" s="34"/>
      <c r="Z292" s="34"/>
      <c r="AA292" s="34"/>
      <c r="AB292" s="34"/>
      <c r="AC292" s="34"/>
      <c r="AD292" s="34"/>
      <c r="AE292" s="34"/>
      <c r="AT292" s="17" t="s">
        <v>154</v>
      </c>
      <c r="AU292" s="17" t="s">
        <v>87</v>
      </c>
    </row>
    <row r="293" spans="1:65" s="12" customFormat="1" ht="22.9" customHeight="1">
      <c r="B293" s="171"/>
      <c r="C293" s="172"/>
      <c r="D293" s="173" t="s">
        <v>76</v>
      </c>
      <c r="E293" s="204" t="s">
        <v>154</v>
      </c>
      <c r="F293" s="204" t="s">
        <v>2630</v>
      </c>
      <c r="G293" s="172"/>
      <c r="H293" s="172"/>
      <c r="I293" s="175"/>
      <c r="J293" s="205">
        <f>BK293</f>
        <v>0</v>
      </c>
      <c r="K293" s="172"/>
      <c r="L293" s="177"/>
      <c r="M293" s="178"/>
      <c r="N293" s="179"/>
      <c r="O293" s="179"/>
      <c r="P293" s="180">
        <f>P294</f>
        <v>0</v>
      </c>
      <c r="Q293" s="179"/>
      <c r="R293" s="180">
        <f>R294</f>
        <v>0</v>
      </c>
      <c r="S293" s="179"/>
      <c r="T293" s="181">
        <f>T294</f>
        <v>0</v>
      </c>
      <c r="AR293" s="182" t="s">
        <v>85</v>
      </c>
      <c r="AT293" s="183" t="s">
        <v>76</v>
      </c>
      <c r="AU293" s="183" t="s">
        <v>85</v>
      </c>
      <c r="AY293" s="182" t="s">
        <v>149</v>
      </c>
      <c r="BK293" s="184">
        <f>BK294</f>
        <v>0</v>
      </c>
    </row>
    <row r="294" spans="1:65" s="2" customFormat="1" ht="16.5" customHeight="1">
      <c r="A294" s="34"/>
      <c r="B294" s="35"/>
      <c r="C294" s="185" t="s">
        <v>971</v>
      </c>
      <c r="D294" s="185" t="s">
        <v>150</v>
      </c>
      <c r="E294" s="186" t="s">
        <v>2631</v>
      </c>
      <c r="F294" s="187" t="s">
        <v>2632</v>
      </c>
      <c r="G294" s="188" t="s">
        <v>192</v>
      </c>
      <c r="H294" s="189">
        <v>1</v>
      </c>
      <c r="I294" s="190"/>
      <c r="J294" s="191">
        <f>ROUND(I294*H294,2)</f>
        <v>0</v>
      </c>
      <c r="K294" s="192"/>
      <c r="L294" s="39"/>
      <c r="M294" s="255" t="s">
        <v>1</v>
      </c>
      <c r="N294" s="256" t="s">
        <v>42</v>
      </c>
      <c r="O294" s="242"/>
      <c r="P294" s="257">
        <f>O294*H294</f>
        <v>0</v>
      </c>
      <c r="Q294" s="257">
        <v>0</v>
      </c>
      <c r="R294" s="257">
        <f>Q294*H294</f>
        <v>0</v>
      </c>
      <c r="S294" s="257">
        <v>0</v>
      </c>
      <c r="T294" s="258">
        <f>S294*H294</f>
        <v>0</v>
      </c>
      <c r="U294" s="34"/>
      <c r="V294" s="34"/>
      <c r="W294" s="34"/>
      <c r="X294" s="34"/>
      <c r="Y294" s="34"/>
      <c r="Z294" s="34"/>
      <c r="AA294" s="34"/>
      <c r="AB294" s="34"/>
      <c r="AC294" s="34"/>
      <c r="AD294" s="34"/>
      <c r="AE294" s="34"/>
      <c r="AR294" s="197" t="s">
        <v>148</v>
      </c>
      <c r="AT294" s="197" t="s">
        <v>150</v>
      </c>
      <c r="AU294" s="197" t="s">
        <v>87</v>
      </c>
      <c r="AY294" s="17" t="s">
        <v>149</v>
      </c>
      <c r="BE294" s="198">
        <f>IF(N294="základní",J294,0)</f>
        <v>0</v>
      </c>
      <c r="BF294" s="198">
        <f>IF(N294="snížená",J294,0)</f>
        <v>0</v>
      </c>
      <c r="BG294" s="198">
        <f>IF(N294="zákl. přenesená",J294,0)</f>
        <v>0</v>
      </c>
      <c r="BH294" s="198">
        <f>IF(N294="sníž. přenesená",J294,0)</f>
        <v>0</v>
      </c>
      <c r="BI294" s="198">
        <f>IF(N294="nulová",J294,0)</f>
        <v>0</v>
      </c>
      <c r="BJ294" s="17" t="s">
        <v>85</v>
      </c>
      <c r="BK294" s="198">
        <f>ROUND(I294*H294,2)</f>
        <v>0</v>
      </c>
      <c r="BL294" s="17" t="s">
        <v>148</v>
      </c>
      <c r="BM294" s="197" t="s">
        <v>2706</v>
      </c>
    </row>
    <row r="295" spans="1:65" s="2" customFormat="1" ht="6.95" customHeight="1">
      <c r="A295" s="34"/>
      <c r="B295" s="54"/>
      <c r="C295" s="55"/>
      <c r="D295" s="55"/>
      <c r="E295" s="55"/>
      <c r="F295" s="55"/>
      <c r="G295" s="55"/>
      <c r="H295" s="55"/>
      <c r="I295" s="55"/>
      <c r="J295" s="55"/>
      <c r="K295" s="55"/>
      <c r="L295" s="39"/>
      <c r="M295" s="34"/>
      <c r="O295" s="34"/>
      <c r="P295" s="34"/>
      <c r="Q295" s="34"/>
      <c r="R295" s="34"/>
      <c r="S295" s="34"/>
      <c r="T295" s="34"/>
      <c r="U295" s="34"/>
      <c r="V295" s="34"/>
      <c r="W295" s="34"/>
      <c r="X295" s="34"/>
      <c r="Y295" s="34"/>
      <c r="Z295" s="34"/>
      <c r="AA295" s="34"/>
      <c r="AB295" s="34"/>
      <c r="AC295" s="34"/>
      <c r="AD295" s="34"/>
      <c r="AE295" s="34"/>
    </row>
  </sheetData>
  <sheetProtection algorithmName="SHA-512" hashValue="Erq5arI88QbBHG7IGKBRDaeeUGJsnflOlGBEEti4USI0o1lLN6kGcHC2F2eGJ0Gkg9/HhDVPnDztjWg1jYVhZg==" saltValue="GlHEUs9w4P0xZ5ib6tX7LWeNM4kxiog63zlzBGKuaDoVtAUW9vBPlAe3Yuio7HNvTh1/3p4nJREIAa2A/Br9cw==" spinCount="100000" sheet="1" objects="1" scenarios="1" formatColumns="0" formatRows="0" autoFilter="0"/>
  <autoFilter ref="C156:K294"/>
  <mergeCells count="9">
    <mergeCell ref="E87:H87"/>
    <mergeCell ref="E147:H147"/>
    <mergeCell ref="E149:H14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4"/>
  <sheetViews>
    <sheetView showGridLines="0" topLeftCell="A13" workbookViewId="0">
      <selection activeCell="E24" sqref="E24"/>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1"/>
      <c r="M2" s="301"/>
      <c r="N2" s="301"/>
      <c r="O2" s="301"/>
      <c r="P2" s="301"/>
      <c r="Q2" s="301"/>
      <c r="R2" s="301"/>
      <c r="S2" s="301"/>
      <c r="T2" s="301"/>
      <c r="U2" s="301"/>
      <c r="V2" s="301"/>
      <c r="AT2" s="17" t="s">
        <v>109</v>
      </c>
    </row>
    <row r="3" spans="1:46" s="1" customFormat="1" ht="6.95" customHeight="1">
      <c r="B3" s="108"/>
      <c r="C3" s="109"/>
      <c r="D3" s="109"/>
      <c r="E3" s="109"/>
      <c r="F3" s="109"/>
      <c r="G3" s="109"/>
      <c r="H3" s="109"/>
      <c r="I3" s="109"/>
      <c r="J3" s="109"/>
      <c r="K3" s="109"/>
      <c r="L3" s="20"/>
      <c r="AT3" s="17" t="s">
        <v>87</v>
      </c>
    </row>
    <row r="4" spans="1:46" s="1" customFormat="1" ht="24.95" customHeight="1">
      <c r="B4" s="20"/>
      <c r="D4" s="110" t="s">
        <v>110</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02" t="str">
        <f>'Rekapitulace zakázky'!K6</f>
        <v>Řevničov ON - oprava</v>
      </c>
      <c r="F7" s="303"/>
      <c r="G7" s="303"/>
      <c r="H7" s="303"/>
      <c r="L7" s="20"/>
    </row>
    <row r="8" spans="1:46" s="2" customFormat="1" ht="12" customHeight="1">
      <c r="A8" s="34"/>
      <c r="B8" s="39"/>
      <c r="C8" s="34"/>
      <c r="D8" s="112" t="s">
        <v>111</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304" t="s">
        <v>2707</v>
      </c>
      <c r="F9" s="305"/>
      <c r="G9" s="305"/>
      <c r="H9" s="305"/>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21</v>
      </c>
      <c r="G12" s="34"/>
      <c r="H12" s="34"/>
      <c r="I12" s="112" t="s">
        <v>22</v>
      </c>
      <c r="J12" s="114" t="str">
        <f>'Rekapitulace zakázky'!AN8</f>
        <v>7. 3. 2021</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
        <v>26</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
        <v>27</v>
      </c>
      <c r="F15" s="34"/>
      <c r="G15" s="34"/>
      <c r="H15" s="34"/>
      <c r="I15" s="112" t="s">
        <v>28</v>
      </c>
      <c r="J15" s="113" t="s">
        <v>29</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30</v>
      </c>
      <c r="E17" s="34"/>
      <c r="F17" s="34"/>
      <c r="G17" s="34"/>
      <c r="H17" s="34"/>
      <c r="I17" s="112" t="s">
        <v>25</v>
      </c>
      <c r="J17" s="30" t="str">
        <f>'Rekapitulace zakázky'!AN13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06" t="str">
        <f>'Rekapitulace zakázky'!E14</f>
        <v>Vyplň údaj</v>
      </c>
      <c r="F18" s="307"/>
      <c r="G18" s="307"/>
      <c r="H18" s="307"/>
      <c r="I18" s="112" t="s">
        <v>28</v>
      </c>
      <c r="J18" s="30" t="str">
        <f>'Rekapitulace zakázky'!AN14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32</v>
      </c>
      <c r="E20" s="34"/>
      <c r="F20" s="34"/>
      <c r="G20" s="34"/>
      <c r="H20" s="34"/>
      <c r="I20" s="112" t="s">
        <v>25</v>
      </c>
      <c r="J20" s="113" t="str">
        <f>IF('Rekapitulace zakázky'!AN16="","",'Rekapitulace zakázky'!AN16)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zakázky'!E17="","",'Rekapitulace zakázky'!E17)</f>
        <v xml:space="preserve"> </v>
      </c>
      <c r="F21" s="34"/>
      <c r="G21" s="34"/>
      <c r="H21" s="34"/>
      <c r="I21" s="112" t="s">
        <v>28</v>
      </c>
      <c r="J21" s="113" t="str">
        <f>IF('Rekapitulace zakázky'!AN17="","",'Rekapitulace zakázky'!AN17)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35</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c r="F24" s="34"/>
      <c r="G24" s="34"/>
      <c r="H24" s="34"/>
      <c r="I24" s="112" t="s">
        <v>28</v>
      </c>
      <c r="J24" s="113"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36</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8" t="s">
        <v>1</v>
      </c>
      <c r="F27" s="308"/>
      <c r="G27" s="308"/>
      <c r="H27" s="308"/>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37</v>
      </c>
      <c r="E30" s="34"/>
      <c r="F30" s="34"/>
      <c r="G30" s="34"/>
      <c r="H30" s="34"/>
      <c r="I30" s="34"/>
      <c r="J30" s="120">
        <f>ROUND(J121,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39</v>
      </c>
      <c r="G32" s="34"/>
      <c r="H32" s="34"/>
      <c r="I32" s="121" t="s">
        <v>38</v>
      </c>
      <c r="J32" s="121" t="s">
        <v>40</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41</v>
      </c>
      <c r="E33" s="112" t="s">
        <v>42</v>
      </c>
      <c r="F33" s="123">
        <f>ROUND((SUM(BE121:BE133)),  2)</f>
        <v>0</v>
      </c>
      <c r="G33" s="34"/>
      <c r="H33" s="34"/>
      <c r="I33" s="124">
        <v>0.21</v>
      </c>
      <c r="J33" s="123">
        <f>ROUND(((SUM(BE121:BE133))*I33),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43</v>
      </c>
      <c r="F34" s="123">
        <f>ROUND((SUM(BF121:BF133)),  2)</f>
        <v>0</v>
      </c>
      <c r="G34" s="34"/>
      <c r="H34" s="34"/>
      <c r="I34" s="124">
        <v>0.15</v>
      </c>
      <c r="J34" s="123">
        <f>ROUND(((SUM(BF121:BF133))*I34),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44</v>
      </c>
      <c r="F35" s="123">
        <f>ROUND((SUM(BG121:BG133)),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45</v>
      </c>
      <c r="F36" s="123">
        <f>ROUND((SUM(BH121:BH133)),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46</v>
      </c>
      <c r="F37" s="123">
        <f>ROUND((SUM(BI121:BI133)),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47</v>
      </c>
      <c r="E39" s="127"/>
      <c r="F39" s="127"/>
      <c r="G39" s="128" t="s">
        <v>48</v>
      </c>
      <c r="H39" s="129" t="s">
        <v>49</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50</v>
      </c>
      <c r="E50" s="133"/>
      <c r="F50" s="133"/>
      <c r="G50" s="132" t="s">
        <v>51</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34" t="s">
        <v>52</v>
      </c>
      <c r="E61" s="135"/>
      <c r="F61" s="136" t="s">
        <v>53</v>
      </c>
      <c r="G61" s="134" t="s">
        <v>52</v>
      </c>
      <c r="H61" s="135"/>
      <c r="I61" s="135"/>
      <c r="J61" s="137" t="s">
        <v>53</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2" t="s">
        <v>54</v>
      </c>
      <c r="E65" s="138"/>
      <c r="F65" s="138"/>
      <c r="G65" s="132" t="s">
        <v>55</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34" t="s">
        <v>52</v>
      </c>
      <c r="E76" s="135"/>
      <c r="F76" s="136" t="s">
        <v>53</v>
      </c>
      <c r="G76" s="134" t="s">
        <v>52</v>
      </c>
      <c r="H76" s="135"/>
      <c r="I76" s="135"/>
      <c r="J76" s="137" t="s">
        <v>53</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113</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9" t="str">
        <f>E7</f>
        <v>Řevničov ON - oprava</v>
      </c>
      <c r="F85" s="310"/>
      <c r="G85" s="310"/>
      <c r="H85" s="310"/>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111</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61" t="str">
        <f>E9</f>
        <v>008 - Vedlejší a ostatní náklady</v>
      </c>
      <c r="F87" s="311"/>
      <c r="G87" s="311"/>
      <c r="H87" s="311"/>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žst. Řevničov</v>
      </c>
      <c r="G89" s="36"/>
      <c r="H89" s="36"/>
      <c r="I89" s="29" t="s">
        <v>22</v>
      </c>
      <c r="J89" s="66" t="str">
        <f>IF(J12="","",J12)</f>
        <v>7. 3. 2021</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Správa železnic, státní organizace</v>
      </c>
      <c r="G91" s="36"/>
      <c r="H91" s="36"/>
      <c r="I91" s="29" t="s">
        <v>32</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30</v>
      </c>
      <c r="D92" s="36"/>
      <c r="E92" s="36"/>
      <c r="F92" s="27" t="str">
        <f>IF(E18="","",E18)</f>
        <v>Vyplň údaj</v>
      </c>
      <c r="G92" s="36"/>
      <c r="H92" s="36"/>
      <c r="I92" s="29" t="s">
        <v>35</v>
      </c>
      <c r="J92" s="32">
        <f>E24</f>
        <v>0</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114</v>
      </c>
      <c r="D94" s="144"/>
      <c r="E94" s="144"/>
      <c r="F94" s="144"/>
      <c r="G94" s="144"/>
      <c r="H94" s="144"/>
      <c r="I94" s="144"/>
      <c r="J94" s="145" t="s">
        <v>115</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116</v>
      </c>
      <c r="D96" s="36"/>
      <c r="E96" s="36"/>
      <c r="F96" s="36"/>
      <c r="G96" s="36"/>
      <c r="H96" s="36"/>
      <c r="I96" s="36"/>
      <c r="J96" s="84">
        <f>J121</f>
        <v>0</v>
      </c>
      <c r="K96" s="36"/>
      <c r="L96" s="51"/>
      <c r="S96" s="34"/>
      <c r="T96" s="34"/>
      <c r="U96" s="34"/>
      <c r="V96" s="34"/>
      <c r="W96" s="34"/>
      <c r="X96" s="34"/>
      <c r="Y96" s="34"/>
      <c r="Z96" s="34"/>
      <c r="AA96" s="34"/>
      <c r="AB96" s="34"/>
      <c r="AC96" s="34"/>
      <c r="AD96" s="34"/>
      <c r="AE96" s="34"/>
      <c r="AU96" s="17" t="s">
        <v>117</v>
      </c>
    </row>
    <row r="97" spans="1:31" s="9" customFormat="1" ht="24.95" customHeight="1">
      <c r="B97" s="147"/>
      <c r="C97" s="148"/>
      <c r="D97" s="149" t="s">
        <v>2708</v>
      </c>
      <c r="E97" s="150"/>
      <c r="F97" s="150"/>
      <c r="G97" s="150"/>
      <c r="H97" s="150"/>
      <c r="I97" s="150"/>
      <c r="J97" s="151">
        <f>J122</f>
        <v>0</v>
      </c>
      <c r="K97" s="148"/>
      <c r="L97" s="152"/>
    </row>
    <row r="98" spans="1:31" s="10" customFormat="1" ht="19.899999999999999" customHeight="1">
      <c r="B98" s="153"/>
      <c r="C98" s="154"/>
      <c r="D98" s="155" t="s">
        <v>2709</v>
      </c>
      <c r="E98" s="156"/>
      <c r="F98" s="156"/>
      <c r="G98" s="156"/>
      <c r="H98" s="156"/>
      <c r="I98" s="156"/>
      <c r="J98" s="157">
        <f>J123</f>
        <v>0</v>
      </c>
      <c r="K98" s="154"/>
      <c r="L98" s="158"/>
    </row>
    <row r="99" spans="1:31" s="10" customFormat="1" ht="19.899999999999999" customHeight="1">
      <c r="B99" s="153"/>
      <c r="C99" s="154"/>
      <c r="D99" s="155" t="s">
        <v>2710</v>
      </c>
      <c r="E99" s="156"/>
      <c r="F99" s="156"/>
      <c r="G99" s="156"/>
      <c r="H99" s="156"/>
      <c r="I99" s="156"/>
      <c r="J99" s="157">
        <f>J126</f>
        <v>0</v>
      </c>
      <c r="K99" s="154"/>
      <c r="L99" s="158"/>
    </row>
    <row r="100" spans="1:31" s="10" customFormat="1" ht="19.899999999999999" customHeight="1">
      <c r="B100" s="153"/>
      <c r="C100" s="154"/>
      <c r="D100" s="155" t="s">
        <v>2711</v>
      </c>
      <c r="E100" s="156"/>
      <c r="F100" s="156"/>
      <c r="G100" s="156"/>
      <c r="H100" s="156"/>
      <c r="I100" s="156"/>
      <c r="J100" s="157">
        <f>J129</f>
        <v>0</v>
      </c>
      <c r="K100" s="154"/>
      <c r="L100" s="158"/>
    </row>
    <row r="101" spans="1:31" s="10" customFormat="1" ht="19.899999999999999" customHeight="1">
      <c r="B101" s="153"/>
      <c r="C101" s="154"/>
      <c r="D101" s="155" t="s">
        <v>2712</v>
      </c>
      <c r="E101" s="156"/>
      <c r="F101" s="156"/>
      <c r="G101" s="156"/>
      <c r="H101" s="156"/>
      <c r="I101" s="156"/>
      <c r="J101" s="157">
        <f>J131</f>
        <v>0</v>
      </c>
      <c r="K101" s="154"/>
      <c r="L101" s="158"/>
    </row>
    <row r="102" spans="1:31" s="2" customFormat="1" ht="21.75" customHeight="1">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31" s="2" customFormat="1" ht="6.95" customHeight="1">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7" spans="1:31" s="2" customFormat="1" ht="6.95" customHeight="1">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31" s="2" customFormat="1" ht="24.95" customHeight="1">
      <c r="A108" s="34"/>
      <c r="B108" s="35"/>
      <c r="C108" s="23" t="s">
        <v>133</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6.95" customHeight="1">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309" t="str">
        <f>E7</f>
        <v>Řevničov ON - oprava</v>
      </c>
      <c r="F111" s="310"/>
      <c r="G111" s="310"/>
      <c r="H111" s="310"/>
      <c r="I111" s="36"/>
      <c r="J111" s="36"/>
      <c r="K111" s="36"/>
      <c r="L111" s="51"/>
      <c r="S111" s="34"/>
      <c r="T111" s="34"/>
      <c r="U111" s="34"/>
      <c r="V111" s="34"/>
      <c r="W111" s="34"/>
      <c r="X111" s="34"/>
      <c r="Y111" s="34"/>
      <c r="Z111" s="34"/>
      <c r="AA111" s="34"/>
      <c r="AB111" s="34"/>
      <c r="AC111" s="34"/>
      <c r="AD111" s="34"/>
      <c r="AE111" s="34"/>
    </row>
    <row r="112" spans="1:31" s="2" customFormat="1" ht="12" customHeight="1">
      <c r="A112" s="34"/>
      <c r="B112" s="35"/>
      <c r="C112" s="29" t="s">
        <v>111</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c r="A113" s="34"/>
      <c r="B113" s="35"/>
      <c r="C113" s="36"/>
      <c r="D113" s="36"/>
      <c r="E113" s="261" t="str">
        <f>E9</f>
        <v>008 - Vedlejší a ostatní náklady</v>
      </c>
      <c r="F113" s="311"/>
      <c r="G113" s="311"/>
      <c r="H113" s="311"/>
      <c r="I113" s="36"/>
      <c r="J113" s="36"/>
      <c r="K113" s="36"/>
      <c r="L113" s="51"/>
      <c r="S113" s="34"/>
      <c r="T113" s="34"/>
      <c r="U113" s="34"/>
      <c r="V113" s="34"/>
      <c r="W113" s="34"/>
      <c r="X113" s="34"/>
      <c r="Y113" s="34"/>
      <c r="Z113" s="34"/>
      <c r="AA113" s="34"/>
      <c r="AB113" s="34"/>
      <c r="AC113" s="34"/>
      <c r="AD113" s="34"/>
      <c r="AE113" s="34"/>
    </row>
    <row r="114" spans="1:65" s="2" customFormat="1" ht="6.95"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2" customHeight="1">
      <c r="A115" s="34"/>
      <c r="B115" s="35"/>
      <c r="C115" s="29" t="s">
        <v>20</v>
      </c>
      <c r="D115" s="36"/>
      <c r="E115" s="36"/>
      <c r="F115" s="27" t="str">
        <f>F12</f>
        <v>žst. Řevničov</v>
      </c>
      <c r="G115" s="36"/>
      <c r="H115" s="36"/>
      <c r="I115" s="29" t="s">
        <v>22</v>
      </c>
      <c r="J115" s="66" t="str">
        <f>IF(J12="","",J12)</f>
        <v>7. 3. 2021</v>
      </c>
      <c r="K115" s="36"/>
      <c r="L115" s="51"/>
      <c r="S115" s="34"/>
      <c r="T115" s="34"/>
      <c r="U115" s="34"/>
      <c r="V115" s="34"/>
      <c r="W115" s="34"/>
      <c r="X115" s="34"/>
      <c r="Y115" s="34"/>
      <c r="Z115" s="34"/>
      <c r="AA115" s="34"/>
      <c r="AB115" s="34"/>
      <c r="AC115" s="34"/>
      <c r="AD115" s="34"/>
      <c r="AE115" s="34"/>
    </row>
    <row r="116" spans="1:65" s="2" customFormat="1" ht="6.95"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24</v>
      </c>
      <c r="D117" s="36"/>
      <c r="E117" s="36"/>
      <c r="F117" s="27" t="str">
        <f>E15</f>
        <v>Správa železnic, státní organizace</v>
      </c>
      <c r="G117" s="36"/>
      <c r="H117" s="36"/>
      <c r="I117" s="29" t="s">
        <v>32</v>
      </c>
      <c r="J117" s="32" t="str">
        <f>E21</f>
        <v xml:space="preserve"> </v>
      </c>
      <c r="K117" s="36"/>
      <c r="L117" s="51"/>
      <c r="S117" s="34"/>
      <c r="T117" s="34"/>
      <c r="U117" s="34"/>
      <c r="V117" s="34"/>
      <c r="W117" s="34"/>
      <c r="X117" s="34"/>
      <c r="Y117" s="34"/>
      <c r="Z117" s="34"/>
      <c r="AA117" s="34"/>
      <c r="AB117" s="34"/>
      <c r="AC117" s="34"/>
      <c r="AD117" s="34"/>
      <c r="AE117" s="34"/>
    </row>
    <row r="118" spans="1:65" s="2" customFormat="1" ht="15.2" customHeight="1">
      <c r="A118" s="34"/>
      <c r="B118" s="35"/>
      <c r="C118" s="29" t="s">
        <v>30</v>
      </c>
      <c r="D118" s="36"/>
      <c r="E118" s="36"/>
      <c r="F118" s="27" t="str">
        <f>IF(E18="","",E18)</f>
        <v>Vyplň údaj</v>
      </c>
      <c r="G118" s="36"/>
      <c r="H118" s="36"/>
      <c r="I118" s="29" t="s">
        <v>35</v>
      </c>
      <c r="J118" s="32">
        <f>E24</f>
        <v>0</v>
      </c>
      <c r="K118" s="36"/>
      <c r="L118" s="51"/>
      <c r="S118" s="34"/>
      <c r="T118" s="34"/>
      <c r="U118" s="34"/>
      <c r="V118" s="34"/>
      <c r="W118" s="34"/>
      <c r="X118" s="34"/>
      <c r="Y118" s="34"/>
      <c r="Z118" s="34"/>
      <c r="AA118" s="34"/>
      <c r="AB118" s="34"/>
      <c r="AC118" s="34"/>
      <c r="AD118" s="34"/>
      <c r="AE118" s="34"/>
    </row>
    <row r="119" spans="1:65" s="2" customFormat="1" ht="10.3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11" customFormat="1" ht="29.25" customHeight="1">
      <c r="A120" s="159"/>
      <c r="B120" s="160"/>
      <c r="C120" s="161" t="s">
        <v>134</v>
      </c>
      <c r="D120" s="162" t="s">
        <v>62</v>
      </c>
      <c r="E120" s="162" t="s">
        <v>58</v>
      </c>
      <c r="F120" s="162" t="s">
        <v>59</v>
      </c>
      <c r="G120" s="162" t="s">
        <v>135</v>
      </c>
      <c r="H120" s="162" t="s">
        <v>136</v>
      </c>
      <c r="I120" s="162" t="s">
        <v>137</v>
      </c>
      <c r="J120" s="163" t="s">
        <v>115</v>
      </c>
      <c r="K120" s="164" t="s">
        <v>138</v>
      </c>
      <c r="L120" s="165"/>
      <c r="M120" s="75" t="s">
        <v>1</v>
      </c>
      <c r="N120" s="76" t="s">
        <v>41</v>
      </c>
      <c r="O120" s="76" t="s">
        <v>139</v>
      </c>
      <c r="P120" s="76" t="s">
        <v>140</v>
      </c>
      <c r="Q120" s="76" t="s">
        <v>141</v>
      </c>
      <c r="R120" s="76" t="s">
        <v>142</v>
      </c>
      <c r="S120" s="76" t="s">
        <v>143</v>
      </c>
      <c r="T120" s="77" t="s">
        <v>144</v>
      </c>
      <c r="U120" s="159"/>
      <c r="V120" s="159"/>
      <c r="W120" s="159"/>
      <c r="X120" s="159"/>
      <c r="Y120" s="159"/>
      <c r="Z120" s="159"/>
      <c r="AA120" s="159"/>
      <c r="AB120" s="159"/>
      <c r="AC120" s="159"/>
      <c r="AD120" s="159"/>
      <c r="AE120" s="159"/>
    </row>
    <row r="121" spans="1:65" s="2" customFormat="1" ht="22.9" customHeight="1">
      <c r="A121" s="34"/>
      <c r="B121" s="35"/>
      <c r="C121" s="82" t="s">
        <v>145</v>
      </c>
      <c r="D121" s="36"/>
      <c r="E121" s="36"/>
      <c r="F121" s="36"/>
      <c r="G121" s="36"/>
      <c r="H121" s="36"/>
      <c r="I121" s="36"/>
      <c r="J121" s="166">
        <f>BK121</f>
        <v>0</v>
      </c>
      <c r="K121" s="36"/>
      <c r="L121" s="39"/>
      <c r="M121" s="78"/>
      <c r="N121" s="167"/>
      <c r="O121" s="79"/>
      <c r="P121" s="168">
        <f>P122</f>
        <v>0</v>
      </c>
      <c r="Q121" s="79"/>
      <c r="R121" s="168">
        <f>R122</f>
        <v>0</v>
      </c>
      <c r="S121" s="79"/>
      <c r="T121" s="169">
        <f>T122</f>
        <v>0</v>
      </c>
      <c r="U121" s="34"/>
      <c r="V121" s="34"/>
      <c r="W121" s="34"/>
      <c r="X121" s="34"/>
      <c r="Y121" s="34"/>
      <c r="Z121" s="34"/>
      <c r="AA121" s="34"/>
      <c r="AB121" s="34"/>
      <c r="AC121" s="34"/>
      <c r="AD121" s="34"/>
      <c r="AE121" s="34"/>
      <c r="AT121" s="17" t="s">
        <v>76</v>
      </c>
      <c r="AU121" s="17" t="s">
        <v>117</v>
      </c>
      <c r="BK121" s="170">
        <f>BK122</f>
        <v>0</v>
      </c>
    </row>
    <row r="122" spans="1:65" s="12" customFormat="1" ht="25.9" customHeight="1">
      <c r="B122" s="171"/>
      <c r="C122" s="172"/>
      <c r="D122" s="173" t="s">
        <v>76</v>
      </c>
      <c r="E122" s="174" t="s">
        <v>2713</v>
      </c>
      <c r="F122" s="174" t="s">
        <v>2714</v>
      </c>
      <c r="G122" s="172"/>
      <c r="H122" s="172"/>
      <c r="I122" s="175"/>
      <c r="J122" s="176">
        <f>BK122</f>
        <v>0</v>
      </c>
      <c r="K122" s="172"/>
      <c r="L122" s="177"/>
      <c r="M122" s="178"/>
      <c r="N122" s="179"/>
      <c r="O122" s="179"/>
      <c r="P122" s="180">
        <f>P123+P126+P129+P131</f>
        <v>0</v>
      </c>
      <c r="Q122" s="179"/>
      <c r="R122" s="180">
        <f>R123+R126+R129+R131</f>
        <v>0</v>
      </c>
      <c r="S122" s="179"/>
      <c r="T122" s="181">
        <f>T123+T126+T129+T131</f>
        <v>0</v>
      </c>
      <c r="AR122" s="182" t="s">
        <v>181</v>
      </c>
      <c r="AT122" s="183" t="s">
        <v>76</v>
      </c>
      <c r="AU122" s="183" t="s">
        <v>77</v>
      </c>
      <c r="AY122" s="182" t="s">
        <v>149</v>
      </c>
      <c r="BK122" s="184">
        <f>BK123+BK126+BK129+BK131</f>
        <v>0</v>
      </c>
    </row>
    <row r="123" spans="1:65" s="12" customFormat="1" ht="22.9" customHeight="1">
      <c r="B123" s="171"/>
      <c r="C123" s="172"/>
      <c r="D123" s="173" t="s">
        <v>76</v>
      </c>
      <c r="E123" s="204" t="s">
        <v>2715</v>
      </c>
      <c r="F123" s="204" t="s">
        <v>2716</v>
      </c>
      <c r="G123" s="172"/>
      <c r="H123" s="172"/>
      <c r="I123" s="175"/>
      <c r="J123" s="205">
        <f>BK123</f>
        <v>0</v>
      </c>
      <c r="K123" s="172"/>
      <c r="L123" s="177"/>
      <c r="M123" s="178"/>
      <c r="N123" s="179"/>
      <c r="O123" s="179"/>
      <c r="P123" s="180">
        <f>SUM(P124:P125)</f>
        <v>0</v>
      </c>
      <c r="Q123" s="179"/>
      <c r="R123" s="180">
        <f>SUM(R124:R125)</f>
        <v>0</v>
      </c>
      <c r="S123" s="179"/>
      <c r="T123" s="181">
        <f>SUM(T124:T125)</f>
        <v>0</v>
      </c>
      <c r="AR123" s="182" t="s">
        <v>181</v>
      </c>
      <c r="AT123" s="183" t="s">
        <v>76</v>
      </c>
      <c r="AU123" s="183" t="s">
        <v>85</v>
      </c>
      <c r="AY123" s="182" t="s">
        <v>149</v>
      </c>
      <c r="BK123" s="184">
        <f>SUM(BK124:BK125)</f>
        <v>0</v>
      </c>
    </row>
    <row r="124" spans="1:65" s="2" customFormat="1" ht="16.5" customHeight="1">
      <c r="A124" s="34"/>
      <c r="B124" s="35"/>
      <c r="C124" s="185" t="s">
        <v>85</v>
      </c>
      <c r="D124" s="185" t="s">
        <v>150</v>
      </c>
      <c r="E124" s="186" t="s">
        <v>2717</v>
      </c>
      <c r="F124" s="187" t="s">
        <v>2716</v>
      </c>
      <c r="G124" s="188" t="s">
        <v>2718</v>
      </c>
      <c r="H124" s="189">
        <v>1</v>
      </c>
      <c r="I124" s="190"/>
      <c r="J124" s="191">
        <f>ROUND(I124*H124,2)</f>
        <v>0</v>
      </c>
      <c r="K124" s="192"/>
      <c r="L124" s="39"/>
      <c r="M124" s="193" t="s">
        <v>1</v>
      </c>
      <c r="N124" s="194" t="s">
        <v>42</v>
      </c>
      <c r="O124" s="71"/>
      <c r="P124" s="195">
        <f>O124*H124</f>
        <v>0</v>
      </c>
      <c r="Q124" s="195">
        <v>0</v>
      </c>
      <c r="R124" s="195">
        <f>Q124*H124</f>
        <v>0</v>
      </c>
      <c r="S124" s="195">
        <v>0</v>
      </c>
      <c r="T124" s="196">
        <f>S124*H124</f>
        <v>0</v>
      </c>
      <c r="U124" s="34"/>
      <c r="V124" s="34"/>
      <c r="W124" s="34"/>
      <c r="X124" s="34"/>
      <c r="Y124" s="34"/>
      <c r="Z124" s="34"/>
      <c r="AA124" s="34"/>
      <c r="AB124" s="34"/>
      <c r="AC124" s="34"/>
      <c r="AD124" s="34"/>
      <c r="AE124" s="34"/>
      <c r="AR124" s="197" t="s">
        <v>2719</v>
      </c>
      <c r="AT124" s="197" t="s">
        <v>150</v>
      </c>
      <c r="AU124" s="197" t="s">
        <v>87</v>
      </c>
      <c r="AY124" s="17" t="s">
        <v>149</v>
      </c>
      <c r="BE124" s="198">
        <f>IF(N124="základní",J124,0)</f>
        <v>0</v>
      </c>
      <c r="BF124" s="198">
        <f>IF(N124="snížená",J124,0)</f>
        <v>0</v>
      </c>
      <c r="BG124" s="198">
        <f>IF(N124="zákl. přenesená",J124,0)</f>
        <v>0</v>
      </c>
      <c r="BH124" s="198">
        <f>IF(N124="sníž. přenesená",J124,0)</f>
        <v>0</v>
      </c>
      <c r="BI124" s="198">
        <f>IF(N124="nulová",J124,0)</f>
        <v>0</v>
      </c>
      <c r="BJ124" s="17" t="s">
        <v>85</v>
      </c>
      <c r="BK124" s="198">
        <f>ROUND(I124*H124,2)</f>
        <v>0</v>
      </c>
      <c r="BL124" s="17" t="s">
        <v>2719</v>
      </c>
      <c r="BM124" s="197" t="s">
        <v>2720</v>
      </c>
    </row>
    <row r="125" spans="1:65" s="2" customFormat="1" ht="48.75">
      <c r="A125" s="34"/>
      <c r="B125" s="35"/>
      <c r="C125" s="36"/>
      <c r="D125" s="199" t="s">
        <v>154</v>
      </c>
      <c r="E125" s="36"/>
      <c r="F125" s="200" t="s">
        <v>2721</v>
      </c>
      <c r="G125" s="36"/>
      <c r="H125" s="36"/>
      <c r="I125" s="201"/>
      <c r="J125" s="36"/>
      <c r="K125" s="36"/>
      <c r="L125" s="39"/>
      <c r="M125" s="202"/>
      <c r="N125" s="203"/>
      <c r="O125" s="71"/>
      <c r="P125" s="71"/>
      <c r="Q125" s="71"/>
      <c r="R125" s="71"/>
      <c r="S125" s="71"/>
      <c r="T125" s="72"/>
      <c r="U125" s="34"/>
      <c r="V125" s="34"/>
      <c r="W125" s="34"/>
      <c r="X125" s="34"/>
      <c r="Y125" s="34"/>
      <c r="Z125" s="34"/>
      <c r="AA125" s="34"/>
      <c r="AB125" s="34"/>
      <c r="AC125" s="34"/>
      <c r="AD125" s="34"/>
      <c r="AE125" s="34"/>
      <c r="AT125" s="17" t="s">
        <v>154</v>
      </c>
      <c r="AU125" s="17" t="s">
        <v>87</v>
      </c>
    </row>
    <row r="126" spans="1:65" s="12" customFormat="1" ht="22.9" customHeight="1">
      <c r="B126" s="171"/>
      <c r="C126" s="172"/>
      <c r="D126" s="173" t="s">
        <v>76</v>
      </c>
      <c r="E126" s="204" t="s">
        <v>2722</v>
      </c>
      <c r="F126" s="204" t="s">
        <v>2723</v>
      </c>
      <c r="G126" s="172"/>
      <c r="H126" s="172"/>
      <c r="I126" s="175"/>
      <c r="J126" s="205">
        <f>BK126</f>
        <v>0</v>
      </c>
      <c r="K126" s="172"/>
      <c r="L126" s="177"/>
      <c r="M126" s="178"/>
      <c r="N126" s="179"/>
      <c r="O126" s="179"/>
      <c r="P126" s="180">
        <f>SUM(P127:P128)</f>
        <v>0</v>
      </c>
      <c r="Q126" s="179"/>
      <c r="R126" s="180">
        <f>SUM(R127:R128)</f>
        <v>0</v>
      </c>
      <c r="S126" s="179"/>
      <c r="T126" s="181">
        <f>SUM(T127:T128)</f>
        <v>0</v>
      </c>
      <c r="AR126" s="182" t="s">
        <v>181</v>
      </c>
      <c r="AT126" s="183" t="s">
        <v>76</v>
      </c>
      <c r="AU126" s="183" t="s">
        <v>85</v>
      </c>
      <c r="AY126" s="182" t="s">
        <v>149</v>
      </c>
      <c r="BK126" s="184">
        <f>SUM(BK127:BK128)</f>
        <v>0</v>
      </c>
    </row>
    <row r="127" spans="1:65" s="2" customFormat="1" ht="16.5" customHeight="1">
      <c r="A127" s="34"/>
      <c r="B127" s="35"/>
      <c r="C127" s="185" t="s">
        <v>87</v>
      </c>
      <c r="D127" s="185" t="s">
        <v>150</v>
      </c>
      <c r="E127" s="186" t="s">
        <v>2724</v>
      </c>
      <c r="F127" s="187" t="s">
        <v>2725</v>
      </c>
      <c r="G127" s="188" t="s">
        <v>2718</v>
      </c>
      <c r="H127" s="189">
        <v>1</v>
      </c>
      <c r="I127" s="190"/>
      <c r="J127" s="191">
        <f>ROUND(I127*H127,2)</f>
        <v>0</v>
      </c>
      <c r="K127" s="192"/>
      <c r="L127" s="39"/>
      <c r="M127" s="193" t="s">
        <v>1</v>
      </c>
      <c r="N127" s="194" t="s">
        <v>42</v>
      </c>
      <c r="O127" s="71"/>
      <c r="P127" s="195">
        <f>O127*H127</f>
        <v>0</v>
      </c>
      <c r="Q127" s="195">
        <v>0</v>
      </c>
      <c r="R127" s="195">
        <f>Q127*H127</f>
        <v>0</v>
      </c>
      <c r="S127" s="195">
        <v>0</v>
      </c>
      <c r="T127" s="196">
        <f>S127*H127</f>
        <v>0</v>
      </c>
      <c r="U127" s="34"/>
      <c r="V127" s="34"/>
      <c r="W127" s="34"/>
      <c r="X127" s="34"/>
      <c r="Y127" s="34"/>
      <c r="Z127" s="34"/>
      <c r="AA127" s="34"/>
      <c r="AB127" s="34"/>
      <c r="AC127" s="34"/>
      <c r="AD127" s="34"/>
      <c r="AE127" s="34"/>
      <c r="AR127" s="197" t="s">
        <v>2719</v>
      </c>
      <c r="AT127" s="197" t="s">
        <v>150</v>
      </c>
      <c r="AU127" s="197" t="s">
        <v>87</v>
      </c>
      <c r="AY127" s="17" t="s">
        <v>149</v>
      </c>
      <c r="BE127" s="198">
        <f>IF(N127="základní",J127,0)</f>
        <v>0</v>
      </c>
      <c r="BF127" s="198">
        <f>IF(N127="snížená",J127,0)</f>
        <v>0</v>
      </c>
      <c r="BG127" s="198">
        <f>IF(N127="zákl. přenesená",J127,0)</f>
        <v>0</v>
      </c>
      <c r="BH127" s="198">
        <f>IF(N127="sníž. přenesená",J127,0)</f>
        <v>0</v>
      </c>
      <c r="BI127" s="198">
        <f>IF(N127="nulová",J127,0)</f>
        <v>0</v>
      </c>
      <c r="BJ127" s="17" t="s">
        <v>85</v>
      </c>
      <c r="BK127" s="198">
        <f>ROUND(I127*H127,2)</f>
        <v>0</v>
      </c>
      <c r="BL127" s="17" t="s">
        <v>2719</v>
      </c>
      <c r="BM127" s="197" t="s">
        <v>2726</v>
      </c>
    </row>
    <row r="128" spans="1:65" s="2" customFormat="1" ht="48.75">
      <c r="A128" s="34"/>
      <c r="B128" s="35"/>
      <c r="C128" s="36"/>
      <c r="D128" s="199" t="s">
        <v>154</v>
      </c>
      <c r="E128" s="36"/>
      <c r="F128" s="200" t="s">
        <v>2727</v>
      </c>
      <c r="G128" s="36"/>
      <c r="H128" s="36"/>
      <c r="I128" s="201"/>
      <c r="J128" s="36"/>
      <c r="K128" s="36"/>
      <c r="L128" s="39"/>
      <c r="M128" s="202"/>
      <c r="N128" s="203"/>
      <c r="O128" s="71"/>
      <c r="P128" s="71"/>
      <c r="Q128" s="71"/>
      <c r="R128" s="71"/>
      <c r="S128" s="71"/>
      <c r="T128" s="72"/>
      <c r="U128" s="34"/>
      <c r="V128" s="34"/>
      <c r="W128" s="34"/>
      <c r="X128" s="34"/>
      <c r="Y128" s="34"/>
      <c r="Z128" s="34"/>
      <c r="AA128" s="34"/>
      <c r="AB128" s="34"/>
      <c r="AC128" s="34"/>
      <c r="AD128" s="34"/>
      <c r="AE128" s="34"/>
      <c r="AT128" s="17" t="s">
        <v>154</v>
      </c>
      <c r="AU128" s="17" t="s">
        <v>87</v>
      </c>
    </row>
    <row r="129" spans="1:65" s="12" customFormat="1" ht="22.9" customHeight="1">
      <c r="B129" s="171"/>
      <c r="C129" s="172"/>
      <c r="D129" s="173" t="s">
        <v>76</v>
      </c>
      <c r="E129" s="204" t="s">
        <v>2728</v>
      </c>
      <c r="F129" s="204" t="s">
        <v>2729</v>
      </c>
      <c r="G129" s="172"/>
      <c r="H129" s="172"/>
      <c r="I129" s="175"/>
      <c r="J129" s="205">
        <f>BK129</f>
        <v>0</v>
      </c>
      <c r="K129" s="172"/>
      <c r="L129" s="177"/>
      <c r="M129" s="178"/>
      <c r="N129" s="179"/>
      <c r="O129" s="179"/>
      <c r="P129" s="180">
        <f>P130</f>
        <v>0</v>
      </c>
      <c r="Q129" s="179"/>
      <c r="R129" s="180">
        <f>R130</f>
        <v>0</v>
      </c>
      <c r="S129" s="179"/>
      <c r="T129" s="181">
        <f>T130</f>
        <v>0</v>
      </c>
      <c r="AR129" s="182" t="s">
        <v>181</v>
      </c>
      <c r="AT129" s="183" t="s">
        <v>76</v>
      </c>
      <c r="AU129" s="183" t="s">
        <v>85</v>
      </c>
      <c r="AY129" s="182" t="s">
        <v>149</v>
      </c>
      <c r="BK129" s="184">
        <f>BK130</f>
        <v>0</v>
      </c>
    </row>
    <row r="130" spans="1:65" s="2" customFormat="1" ht="21.75" customHeight="1">
      <c r="A130" s="34"/>
      <c r="B130" s="35"/>
      <c r="C130" s="185" t="s">
        <v>158</v>
      </c>
      <c r="D130" s="185" t="s">
        <v>150</v>
      </c>
      <c r="E130" s="186" t="s">
        <v>2730</v>
      </c>
      <c r="F130" s="187" t="s">
        <v>2731</v>
      </c>
      <c r="G130" s="188" t="s">
        <v>2718</v>
      </c>
      <c r="H130" s="189">
        <v>1</v>
      </c>
      <c r="I130" s="190"/>
      <c r="J130" s="191">
        <f>ROUND(I130*H130,2)</f>
        <v>0</v>
      </c>
      <c r="K130" s="192"/>
      <c r="L130" s="39"/>
      <c r="M130" s="193" t="s">
        <v>1</v>
      </c>
      <c r="N130" s="194" t="s">
        <v>42</v>
      </c>
      <c r="O130" s="71"/>
      <c r="P130" s="195">
        <f>O130*H130</f>
        <v>0</v>
      </c>
      <c r="Q130" s="195">
        <v>0</v>
      </c>
      <c r="R130" s="195">
        <f>Q130*H130</f>
        <v>0</v>
      </c>
      <c r="S130" s="195">
        <v>0</v>
      </c>
      <c r="T130" s="196">
        <f>S130*H130</f>
        <v>0</v>
      </c>
      <c r="U130" s="34"/>
      <c r="V130" s="34"/>
      <c r="W130" s="34"/>
      <c r="X130" s="34"/>
      <c r="Y130" s="34"/>
      <c r="Z130" s="34"/>
      <c r="AA130" s="34"/>
      <c r="AB130" s="34"/>
      <c r="AC130" s="34"/>
      <c r="AD130" s="34"/>
      <c r="AE130" s="34"/>
      <c r="AR130" s="197" t="s">
        <v>2719</v>
      </c>
      <c r="AT130" s="197" t="s">
        <v>150</v>
      </c>
      <c r="AU130" s="197" t="s">
        <v>87</v>
      </c>
      <c r="AY130" s="17" t="s">
        <v>149</v>
      </c>
      <c r="BE130" s="198">
        <f>IF(N130="základní",J130,0)</f>
        <v>0</v>
      </c>
      <c r="BF130" s="198">
        <f>IF(N130="snížená",J130,0)</f>
        <v>0</v>
      </c>
      <c r="BG130" s="198">
        <f>IF(N130="zákl. přenesená",J130,0)</f>
        <v>0</v>
      </c>
      <c r="BH130" s="198">
        <f>IF(N130="sníž. přenesená",J130,0)</f>
        <v>0</v>
      </c>
      <c r="BI130" s="198">
        <f>IF(N130="nulová",J130,0)</f>
        <v>0</v>
      </c>
      <c r="BJ130" s="17" t="s">
        <v>85</v>
      </c>
      <c r="BK130" s="198">
        <f>ROUND(I130*H130,2)</f>
        <v>0</v>
      </c>
      <c r="BL130" s="17" t="s">
        <v>2719</v>
      </c>
      <c r="BM130" s="197" t="s">
        <v>2732</v>
      </c>
    </row>
    <row r="131" spans="1:65" s="12" customFormat="1" ht="22.9" customHeight="1">
      <c r="B131" s="171"/>
      <c r="C131" s="172"/>
      <c r="D131" s="173" t="s">
        <v>76</v>
      </c>
      <c r="E131" s="204" t="s">
        <v>2733</v>
      </c>
      <c r="F131" s="204" t="s">
        <v>2734</v>
      </c>
      <c r="G131" s="172"/>
      <c r="H131" s="172"/>
      <c r="I131" s="175"/>
      <c r="J131" s="205">
        <f>BK131</f>
        <v>0</v>
      </c>
      <c r="K131" s="172"/>
      <c r="L131" s="177"/>
      <c r="M131" s="178"/>
      <c r="N131" s="179"/>
      <c r="O131" s="179"/>
      <c r="P131" s="180">
        <f>SUM(P132:P133)</f>
        <v>0</v>
      </c>
      <c r="Q131" s="179"/>
      <c r="R131" s="180">
        <f>SUM(R132:R133)</f>
        <v>0</v>
      </c>
      <c r="S131" s="179"/>
      <c r="T131" s="181">
        <f>SUM(T132:T133)</f>
        <v>0</v>
      </c>
      <c r="AR131" s="182" t="s">
        <v>181</v>
      </c>
      <c r="AT131" s="183" t="s">
        <v>76</v>
      </c>
      <c r="AU131" s="183" t="s">
        <v>85</v>
      </c>
      <c r="AY131" s="182" t="s">
        <v>149</v>
      </c>
      <c r="BK131" s="184">
        <f>SUM(BK132:BK133)</f>
        <v>0</v>
      </c>
    </row>
    <row r="132" spans="1:65" s="2" customFormat="1" ht="16.5" customHeight="1">
      <c r="A132" s="34"/>
      <c r="B132" s="35"/>
      <c r="C132" s="185" t="s">
        <v>148</v>
      </c>
      <c r="D132" s="185" t="s">
        <v>150</v>
      </c>
      <c r="E132" s="186" t="s">
        <v>2735</v>
      </c>
      <c r="F132" s="187" t="s">
        <v>2736</v>
      </c>
      <c r="G132" s="188" t="s">
        <v>2718</v>
      </c>
      <c r="H132" s="189">
        <v>1</v>
      </c>
      <c r="I132" s="190"/>
      <c r="J132" s="191">
        <f>ROUND(I132*H132,2)</f>
        <v>0</v>
      </c>
      <c r="K132" s="192"/>
      <c r="L132" s="39"/>
      <c r="M132" s="193" t="s">
        <v>1</v>
      </c>
      <c r="N132" s="194" t="s">
        <v>42</v>
      </c>
      <c r="O132" s="71"/>
      <c r="P132" s="195">
        <f>O132*H132</f>
        <v>0</v>
      </c>
      <c r="Q132" s="195">
        <v>0</v>
      </c>
      <c r="R132" s="195">
        <f>Q132*H132</f>
        <v>0</v>
      </c>
      <c r="S132" s="195">
        <v>0</v>
      </c>
      <c r="T132" s="196">
        <f>S132*H132</f>
        <v>0</v>
      </c>
      <c r="U132" s="34"/>
      <c r="V132" s="34"/>
      <c r="W132" s="34"/>
      <c r="X132" s="34"/>
      <c r="Y132" s="34"/>
      <c r="Z132" s="34"/>
      <c r="AA132" s="34"/>
      <c r="AB132" s="34"/>
      <c r="AC132" s="34"/>
      <c r="AD132" s="34"/>
      <c r="AE132" s="34"/>
      <c r="AR132" s="197" t="s">
        <v>2719</v>
      </c>
      <c r="AT132" s="197" t="s">
        <v>150</v>
      </c>
      <c r="AU132" s="197" t="s">
        <v>87</v>
      </c>
      <c r="AY132" s="17" t="s">
        <v>149</v>
      </c>
      <c r="BE132" s="198">
        <f>IF(N132="základní",J132,0)</f>
        <v>0</v>
      </c>
      <c r="BF132" s="198">
        <f>IF(N132="snížená",J132,0)</f>
        <v>0</v>
      </c>
      <c r="BG132" s="198">
        <f>IF(N132="zákl. přenesená",J132,0)</f>
        <v>0</v>
      </c>
      <c r="BH132" s="198">
        <f>IF(N132="sníž. přenesená",J132,0)</f>
        <v>0</v>
      </c>
      <c r="BI132" s="198">
        <f>IF(N132="nulová",J132,0)</f>
        <v>0</v>
      </c>
      <c r="BJ132" s="17" t="s">
        <v>85</v>
      </c>
      <c r="BK132" s="198">
        <f>ROUND(I132*H132,2)</f>
        <v>0</v>
      </c>
      <c r="BL132" s="17" t="s">
        <v>2719</v>
      </c>
      <c r="BM132" s="197" t="s">
        <v>2737</v>
      </c>
    </row>
    <row r="133" spans="1:65" s="2" customFormat="1" ht="39">
      <c r="A133" s="34"/>
      <c r="B133" s="35"/>
      <c r="C133" s="36"/>
      <c r="D133" s="199" t="s">
        <v>154</v>
      </c>
      <c r="E133" s="36"/>
      <c r="F133" s="200" t="s">
        <v>2738</v>
      </c>
      <c r="G133" s="36"/>
      <c r="H133" s="36"/>
      <c r="I133" s="201"/>
      <c r="J133" s="36"/>
      <c r="K133" s="36"/>
      <c r="L133" s="39"/>
      <c r="M133" s="240"/>
      <c r="N133" s="241"/>
      <c r="O133" s="242"/>
      <c r="P133" s="242"/>
      <c r="Q133" s="242"/>
      <c r="R133" s="242"/>
      <c r="S133" s="242"/>
      <c r="T133" s="243"/>
      <c r="U133" s="34"/>
      <c r="V133" s="34"/>
      <c r="W133" s="34"/>
      <c r="X133" s="34"/>
      <c r="Y133" s="34"/>
      <c r="Z133" s="34"/>
      <c r="AA133" s="34"/>
      <c r="AB133" s="34"/>
      <c r="AC133" s="34"/>
      <c r="AD133" s="34"/>
      <c r="AE133" s="34"/>
      <c r="AT133" s="17" t="s">
        <v>154</v>
      </c>
      <c r="AU133" s="17" t="s">
        <v>87</v>
      </c>
    </row>
    <row r="134" spans="1:65" s="2" customFormat="1" ht="6.95" customHeight="1">
      <c r="A134" s="34"/>
      <c r="B134" s="54"/>
      <c r="C134" s="55"/>
      <c r="D134" s="55"/>
      <c r="E134" s="55"/>
      <c r="F134" s="55"/>
      <c r="G134" s="55"/>
      <c r="H134" s="55"/>
      <c r="I134" s="55"/>
      <c r="J134" s="55"/>
      <c r="K134" s="55"/>
      <c r="L134" s="39"/>
      <c r="M134" s="34"/>
      <c r="O134" s="34"/>
      <c r="P134" s="34"/>
      <c r="Q134" s="34"/>
      <c r="R134" s="34"/>
      <c r="S134" s="34"/>
      <c r="T134" s="34"/>
      <c r="U134" s="34"/>
      <c r="V134" s="34"/>
      <c r="W134" s="34"/>
      <c r="X134" s="34"/>
      <c r="Y134" s="34"/>
      <c r="Z134" s="34"/>
      <c r="AA134" s="34"/>
      <c r="AB134" s="34"/>
      <c r="AC134" s="34"/>
      <c r="AD134" s="34"/>
      <c r="AE134" s="34"/>
    </row>
  </sheetData>
  <sheetProtection algorithmName="SHA-512" hashValue="sYrlUlX6lOwyDLazvxHD7C7HSiftMU6aVGZ4zl+YoilI0hiMldtHu5g+sqaHy/wdgisA7yAuEYBckkb9f5Mmmg==" saltValue="h95mTDMI/GUyh3fjscoIzg==" spinCount="100000" sheet="1" objects="1" scenarios="1" formatColumns="0" formatRows="0" autoFilter="0"/>
  <autoFilter ref="C120:K133"/>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18</vt:i4>
      </vt:variant>
    </vt:vector>
  </HeadingPairs>
  <TitlesOfParts>
    <vt:vector size="27" baseType="lpstr">
      <vt:lpstr>Rekapitulace zakázky</vt:lpstr>
      <vt:lpstr>001 - Oprava střechy</vt:lpstr>
      <vt:lpstr>002 - Oprava vnějšího pláště</vt:lpstr>
      <vt:lpstr>003 - Oprava zpevněných p...</vt:lpstr>
      <vt:lpstr>004 - Oprava čekárny</vt:lpstr>
      <vt:lpstr>005 - Oprava zázemí pro d...</vt:lpstr>
      <vt:lpstr>006 - Oprava sklepních pr...</vt:lpstr>
      <vt:lpstr>007 - Elektroinstalace a ...</vt:lpstr>
      <vt:lpstr>008 - Vedlejší a ostatní ...</vt:lpstr>
      <vt:lpstr>'001 - Oprava střechy'!Názvy_tisku</vt:lpstr>
      <vt:lpstr>'002 - Oprava vnějšího pláště'!Názvy_tisku</vt:lpstr>
      <vt:lpstr>'003 - Oprava zpevněných p...'!Názvy_tisku</vt:lpstr>
      <vt:lpstr>'004 - Oprava čekárny'!Názvy_tisku</vt:lpstr>
      <vt:lpstr>'005 - Oprava zázemí pro d...'!Názvy_tisku</vt:lpstr>
      <vt:lpstr>'006 - Oprava sklepních pr...'!Názvy_tisku</vt:lpstr>
      <vt:lpstr>'007 - Elektroinstalace a ...'!Názvy_tisku</vt:lpstr>
      <vt:lpstr>'008 - Vedlejší a ostatní ...'!Názvy_tisku</vt:lpstr>
      <vt:lpstr>'Rekapitulace zakázky'!Názvy_tisku</vt:lpstr>
      <vt:lpstr>'001 - Oprava střechy'!Oblast_tisku</vt:lpstr>
      <vt:lpstr>'002 - Oprava vnějšího pláště'!Oblast_tisku</vt:lpstr>
      <vt:lpstr>'003 - Oprava zpevněných p...'!Oblast_tisku</vt:lpstr>
      <vt:lpstr>'004 - Oprava čekárny'!Oblast_tisku</vt:lpstr>
      <vt:lpstr>'005 - Oprava zázemí pro d...'!Oblast_tisku</vt:lpstr>
      <vt:lpstr>'006 - Oprava sklepních pr...'!Oblast_tisku</vt:lpstr>
      <vt:lpstr>'007 - Elektroinstalace a ...'!Oblast_tisku</vt:lpstr>
      <vt:lpstr>'008 - Vedlejší a ostatní ...'!Oblast_tisku</vt:lpstr>
      <vt:lpstr>'Rekapitulace zakázky'!Oblast_tisku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Ulrich Ladislav, DiS.</dc:creator>
  <cp:lastModifiedBy>Ulrich Ladislav, DiS.</cp:lastModifiedBy>
  <dcterms:created xsi:type="dcterms:W3CDTF">2021-03-21T18:57:52Z</dcterms:created>
  <dcterms:modified xsi:type="dcterms:W3CDTF">2021-03-21T19:03:22Z</dcterms:modified>
</cp:coreProperties>
</file>