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T ZLN\ST ZLN (-63321017-) Opr.geom.parametrů koleje 2021\ZD pro uchazeče\Příloha 1a ZD - Specifikace předmětu dílčích smluv\"/>
    </mc:Choice>
  </mc:AlternateContent>
  <bookViews>
    <workbookView xWindow="0" yWindow="0" windowWidth="19260" windowHeight="11610"/>
  </bookViews>
  <sheets>
    <sheet name="Rekapitulace stavby" sheetId="1" r:id="rId1"/>
    <sheet name="SO 01 - Oprava geometrick..." sheetId="2" r:id="rId2"/>
    <sheet name="VON - Vedlejší a ostaní n..." sheetId="3" r:id="rId3"/>
  </sheets>
  <definedNames>
    <definedName name="_xlnm._FilterDatabase" localSheetId="1" hidden="1">'SO 01 - Oprava geometrick...'!$C$119:$K$416</definedName>
    <definedName name="_xlnm._FilterDatabase" localSheetId="2" hidden="1">'VON - Vedlejší a ostaní n...'!$C$116:$K$142</definedName>
    <definedName name="_xlnm.Print_Titles" localSheetId="0">'Rekapitulace stavby'!$92:$92</definedName>
    <definedName name="_xlnm.Print_Titles" localSheetId="1">'SO 01 - Oprava geometrick...'!$119:$119</definedName>
    <definedName name="_xlnm.Print_Titles" localSheetId="2">'VON - Vedlejší a ostaní n...'!$116:$116</definedName>
    <definedName name="_xlnm.Print_Area" localSheetId="0">'Rekapitulace stavby'!$D$4:$AO$76,'Rekapitulace stavby'!$C$82:$AQ$97</definedName>
    <definedName name="_xlnm.Print_Area" localSheetId="1">'SO 01 - Oprava geometrick...'!$C$4:$J$76,'SO 01 - Oprava geometrick...'!$C$82:$J$101,'SO 01 - Oprava geometrick...'!$C$107:$K$416</definedName>
    <definedName name="_xlnm.Print_Area" localSheetId="2">'VON - Vedlejší a ostaní n...'!$C$4:$J$76,'VON - Vedlejší a ostaní n...'!$C$82:$J$98,'VON - Vedlejší a ostaní n...'!$C$104:$K$142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113" i="3"/>
  <c r="J20" i="3"/>
  <c r="J18" i="3"/>
  <c r="E18" i="3"/>
  <c r="F114" i="3"/>
  <c r="J17" i="3"/>
  <c r="J12" i="3"/>
  <c r="J111" i="3" s="1"/>
  <c r="E7" i="3"/>
  <c r="E85" i="3" s="1"/>
  <c r="J37" i="2"/>
  <c r="J36" i="2"/>
  <c r="AY95" i="1"/>
  <c r="J35" i="2"/>
  <c r="AX95" i="1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J117" i="2"/>
  <c r="F116" i="2"/>
  <c r="F114" i="2"/>
  <c r="E112" i="2"/>
  <c r="J92" i="2"/>
  <c r="F91" i="2"/>
  <c r="F89" i="2"/>
  <c r="E87" i="2"/>
  <c r="J21" i="2"/>
  <c r="E21" i="2"/>
  <c r="J91" i="2" s="1"/>
  <c r="J20" i="2"/>
  <c r="J18" i="2"/>
  <c r="E18" i="2"/>
  <c r="F117" i="2" s="1"/>
  <c r="J17" i="2"/>
  <c r="J12" i="2"/>
  <c r="J114" i="2" s="1"/>
  <c r="E7" i="2"/>
  <c r="E110" i="2"/>
  <c r="L90" i="1"/>
  <c r="AM90" i="1"/>
  <c r="AM89" i="1"/>
  <c r="L89" i="1"/>
  <c r="AM87" i="1"/>
  <c r="L87" i="1"/>
  <c r="L85" i="1"/>
  <c r="L84" i="1"/>
  <c r="BK141" i="3"/>
  <c r="J141" i="3"/>
  <c r="BK139" i="3"/>
  <c r="J139" i="3"/>
  <c r="BK136" i="3"/>
  <c r="J136" i="3"/>
  <c r="BK133" i="3"/>
  <c r="J133" i="3"/>
  <c r="J131" i="3"/>
  <c r="BK128" i="3"/>
  <c r="J126" i="3"/>
  <c r="J123" i="3"/>
  <c r="J121" i="3"/>
  <c r="BK408" i="2"/>
  <c r="BK399" i="2"/>
  <c r="BK396" i="2"/>
  <c r="J393" i="2"/>
  <c r="J385" i="2"/>
  <c r="BK383" i="2"/>
  <c r="BK379" i="2"/>
  <c r="J377" i="2"/>
  <c r="J373" i="2"/>
  <c r="J371" i="2"/>
  <c r="J369" i="2"/>
  <c r="BK365" i="2"/>
  <c r="BK359" i="2"/>
  <c r="J355" i="2"/>
  <c r="J353" i="2"/>
  <c r="BK351" i="2"/>
  <c r="J343" i="2"/>
  <c r="BK337" i="2"/>
  <c r="BK326" i="2"/>
  <c r="BK320" i="2"/>
  <c r="J318" i="2"/>
  <c r="BK316" i="2"/>
  <c r="BK313" i="2"/>
  <c r="BK311" i="2"/>
  <c r="J309" i="2"/>
  <c r="J307" i="2"/>
  <c r="BK305" i="2"/>
  <c r="J303" i="2"/>
  <c r="BK297" i="2"/>
  <c r="BK292" i="2"/>
  <c r="BK282" i="2"/>
  <c r="J279" i="2"/>
  <c r="J273" i="2"/>
  <c r="BK264" i="2"/>
  <c r="J262" i="2"/>
  <c r="J258" i="2"/>
  <c r="J252" i="2"/>
  <c r="BK246" i="2"/>
  <c r="J243" i="2"/>
  <c r="J240" i="2"/>
  <c r="J234" i="2"/>
  <c r="J231" i="2"/>
  <c r="J228" i="2"/>
  <c r="BK222" i="2"/>
  <c r="J220" i="2"/>
  <c r="BK218" i="2"/>
  <c r="BK216" i="2"/>
  <c r="J204" i="2"/>
  <c r="BK196" i="2"/>
  <c r="J194" i="2"/>
  <c r="J192" i="2"/>
  <c r="J190" i="2"/>
  <c r="BK176" i="2"/>
  <c r="J172" i="2"/>
  <c r="BK167" i="2"/>
  <c r="J159" i="2"/>
  <c r="BK155" i="2"/>
  <c r="BK153" i="2"/>
  <c r="BK150" i="2"/>
  <c r="J147" i="2"/>
  <c r="J135" i="2"/>
  <c r="BK133" i="2"/>
  <c r="J129" i="2"/>
  <c r="BK125" i="2"/>
  <c r="AS94" i="1"/>
  <c r="BK131" i="3"/>
  <c r="J128" i="3"/>
  <c r="BK126" i="3"/>
  <c r="BK123" i="3"/>
  <c r="BK121" i="3"/>
  <c r="BK119" i="3"/>
  <c r="J411" i="2"/>
  <c r="J408" i="2"/>
  <c r="J396" i="2"/>
  <c r="BK387" i="2"/>
  <c r="BK385" i="2"/>
  <c r="J379" i="2"/>
  <c r="BK377" i="2"/>
  <c r="BK375" i="2"/>
  <c r="BK371" i="2"/>
  <c r="BK357" i="2"/>
  <c r="BK355" i="2"/>
  <c r="BK349" i="2"/>
  <c r="BK341" i="2"/>
  <c r="BK332" i="2"/>
  <c r="J330" i="2"/>
  <c r="BK328" i="2"/>
  <c r="J324" i="2"/>
  <c r="BK322" i="2"/>
  <c r="BK309" i="2"/>
  <c r="BK307" i="2"/>
  <c r="BK303" i="2"/>
  <c r="BK301" i="2"/>
  <c r="BK299" i="2"/>
  <c r="BK295" i="2"/>
  <c r="J292" i="2"/>
  <c r="J290" i="2"/>
  <c r="J288" i="2"/>
  <c r="J276" i="2"/>
  <c r="BK270" i="2"/>
  <c r="J260" i="2"/>
  <c r="J255" i="2"/>
  <c r="BK252" i="2"/>
  <c r="J249" i="2"/>
  <c r="BK240" i="2"/>
  <c r="J226" i="2"/>
  <c r="BK224" i="2"/>
  <c r="J214" i="2"/>
  <c r="J212" i="2"/>
  <c r="BK210" i="2"/>
  <c r="J208" i="2"/>
  <c r="J202" i="2"/>
  <c r="BK200" i="2"/>
  <c r="J196" i="2"/>
  <c r="BK194" i="2"/>
  <c r="BK192" i="2"/>
  <c r="BK188" i="2"/>
  <c r="BK180" i="2"/>
  <c r="J178" i="2"/>
  <c r="J174" i="2"/>
  <c r="J170" i="2"/>
  <c r="BK164" i="2"/>
  <c r="J161" i="2"/>
  <c r="J153" i="2"/>
  <c r="J141" i="2"/>
  <c r="BK138" i="2"/>
  <c r="BK135" i="2"/>
  <c r="J133" i="2"/>
  <c r="J127" i="2"/>
  <c r="J123" i="2"/>
  <c r="F36" i="3"/>
  <c r="J119" i="3"/>
  <c r="BK405" i="2"/>
  <c r="J402" i="2"/>
  <c r="BK393" i="2"/>
  <c r="BK390" i="2"/>
  <c r="J387" i="2"/>
  <c r="J381" i="2"/>
  <c r="BK367" i="2"/>
  <c r="J365" i="2"/>
  <c r="BK363" i="2"/>
  <c r="J361" i="2"/>
  <c r="BK353" i="2"/>
  <c r="J351" i="2"/>
  <c r="J349" i="2"/>
  <c r="J347" i="2"/>
  <c r="BK345" i="2"/>
  <c r="BK343" i="2"/>
  <c r="J341" i="2"/>
  <c r="J339" i="2"/>
  <c r="J337" i="2"/>
  <c r="J334" i="2"/>
  <c r="J332" i="2"/>
  <c r="BK330" i="2"/>
  <c r="J322" i="2"/>
  <c r="BK318" i="2"/>
  <c r="J316" i="2"/>
  <c r="J313" i="2"/>
  <c r="BK290" i="2"/>
  <c r="BK288" i="2"/>
  <c r="J285" i="2"/>
  <c r="J282" i="2"/>
  <c r="BK279" i="2"/>
  <c r="BK276" i="2"/>
  <c r="J267" i="2"/>
  <c r="BK260" i="2"/>
  <c r="BK258" i="2"/>
  <c r="BK249" i="2"/>
  <c r="J246" i="2"/>
  <c r="BK243" i="2"/>
  <c r="J237" i="2"/>
  <c r="BK234" i="2"/>
  <c r="BK231" i="2"/>
  <c r="BK228" i="2"/>
  <c r="BK226" i="2"/>
  <c r="J224" i="2"/>
  <c r="J222" i="2"/>
  <c r="BK220" i="2"/>
  <c r="J218" i="2"/>
  <c r="J216" i="2"/>
  <c r="BK212" i="2"/>
  <c r="J210" i="2"/>
  <c r="BK208" i="2"/>
  <c r="J206" i="2"/>
  <c r="J200" i="2"/>
  <c r="BK198" i="2"/>
  <c r="J186" i="2"/>
  <c r="BK184" i="2"/>
  <c r="J182" i="2"/>
  <c r="J180" i="2"/>
  <c r="BK174" i="2"/>
  <c r="J164" i="2"/>
  <c r="BK161" i="2"/>
  <c r="BK159" i="2"/>
  <c r="BK157" i="2"/>
  <c r="J150" i="2"/>
  <c r="BK147" i="2"/>
  <c r="BK144" i="2"/>
  <c r="BK131" i="2"/>
  <c r="BK415" i="2"/>
  <c r="J415" i="2"/>
  <c r="BK413" i="2"/>
  <c r="J413" i="2"/>
  <c r="BK411" i="2"/>
  <c r="J405" i="2"/>
  <c r="BK402" i="2"/>
  <c r="J399" i="2"/>
  <c r="J390" i="2"/>
  <c r="J383" i="2"/>
  <c r="BK381" i="2"/>
  <c r="J375" i="2"/>
  <c r="BK373" i="2"/>
  <c r="BK369" i="2"/>
  <c r="J367" i="2"/>
  <c r="J363" i="2"/>
  <c r="BK361" i="2"/>
  <c r="J359" i="2"/>
  <c r="J357" i="2"/>
  <c r="BK347" i="2"/>
  <c r="J345" i="2"/>
  <c r="BK339" i="2"/>
  <c r="BK334" i="2"/>
  <c r="J328" i="2"/>
  <c r="J326" i="2"/>
  <c r="BK324" i="2"/>
  <c r="J320" i="2"/>
  <c r="J311" i="2"/>
  <c r="J305" i="2"/>
  <c r="J301" i="2"/>
  <c r="J299" i="2"/>
  <c r="J297" i="2"/>
  <c r="J295" i="2"/>
  <c r="BK285" i="2"/>
  <c r="BK273" i="2"/>
  <c r="J270" i="2"/>
  <c r="BK267" i="2"/>
  <c r="J264" i="2"/>
  <c r="BK262" i="2"/>
  <c r="BK255" i="2"/>
  <c r="BK237" i="2"/>
  <c r="BK214" i="2"/>
  <c r="BK206" i="2"/>
  <c r="BK204" i="2"/>
  <c r="BK202" i="2"/>
  <c r="J198" i="2"/>
  <c r="BK190" i="2"/>
  <c r="J188" i="2"/>
  <c r="BK186" i="2"/>
  <c r="J184" i="2"/>
  <c r="BK182" i="2"/>
  <c r="BK178" i="2"/>
  <c r="J176" i="2"/>
  <c r="BK172" i="2"/>
  <c r="BK170" i="2"/>
  <c r="J167" i="2"/>
  <c r="J157" i="2"/>
  <c r="J155" i="2"/>
  <c r="J144" i="2"/>
  <c r="BK141" i="2"/>
  <c r="J138" i="2"/>
  <c r="J131" i="2"/>
  <c r="BK129" i="2"/>
  <c r="BK127" i="2"/>
  <c r="J125" i="2"/>
  <c r="BK123" i="2"/>
  <c r="BK122" i="2" l="1"/>
  <c r="BK315" i="2"/>
  <c r="J315" i="2" s="1"/>
  <c r="J99" i="2" s="1"/>
  <c r="R336" i="2"/>
  <c r="T122" i="2"/>
  <c r="T315" i="2"/>
  <c r="P336" i="2"/>
  <c r="BE119" i="3"/>
  <c r="R122" i="2"/>
  <c r="R121" i="2" s="1"/>
  <c r="R120" i="2" s="1"/>
  <c r="R315" i="2"/>
  <c r="BK336" i="2"/>
  <c r="J336" i="2" s="1"/>
  <c r="J100" i="2" s="1"/>
  <c r="P118" i="3"/>
  <c r="P117" i="3"/>
  <c r="AU96" i="1" s="1"/>
  <c r="P122" i="2"/>
  <c r="P121" i="2"/>
  <c r="P120" i="2"/>
  <c r="AU95" i="1" s="1"/>
  <c r="P315" i="2"/>
  <c r="T336" i="2"/>
  <c r="BK118" i="3"/>
  <c r="J118" i="3" s="1"/>
  <c r="J97" i="3" s="1"/>
  <c r="R118" i="3"/>
  <c r="R117" i="3"/>
  <c r="T118" i="3"/>
  <c r="T117" i="3"/>
  <c r="J89" i="2"/>
  <c r="BE131" i="2"/>
  <c r="BE150" i="2"/>
  <c r="BE159" i="2"/>
  <c r="BE174" i="2"/>
  <c r="BE180" i="2"/>
  <c r="BE194" i="2"/>
  <c r="BE196" i="2"/>
  <c r="BE208" i="2"/>
  <c r="BE210" i="2"/>
  <c r="BE216" i="2"/>
  <c r="BE220" i="2"/>
  <c r="BE222" i="2"/>
  <c r="BE226" i="2"/>
  <c r="BE240" i="2"/>
  <c r="BE246" i="2"/>
  <c r="BE249" i="2"/>
  <c r="BE258" i="2"/>
  <c r="BE276" i="2"/>
  <c r="BE279" i="2"/>
  <c r="BE288" i="2"/>
  <c r="BE290" i="2"/>
  <c r="BE305" i="2"/>
  <c r="BE313" i="2"/>
  <c r="BE316" i="2"/>
  <c r="BE330" i="2"/>
  <c r="BE349" i="2"/>
  <c r="BE353" i="2"/>
  <c r="BE365" i="2"/>
  <c r="BE377" i="2"/>
  <c r="BE383" i="2"/>
  <c r="BE385" i="2"/>
  <c r="BE387" i="2"/>
  <c r="BE390" i="2"/>
  <c r="BE405" i="2"/>
  <c r="BE408" i="2"/>
  <c r="BE411" i="2"/>
  <c r="BE415" i="2"/>
  <c r="J91" i="3"/>
  <c r="F92" i="2"/>
  <c r="BE125" i="2"/>
  <c r="BE127" i="2"/>
  <c r="BE133" i="2"/>
  <c r="BE135" i="2"/>
  <c r="BE153" i="2"/>
  <c r="BE167" i="2"/>
  <c r="BE170" i="2"/>
  <c r="BE176" i="2"/>
  <c r="BE188" i="2"/>
  <c r="BE190" i="2"/>
  <c r="BE192" i="2"/>
  <c r="BE202" i="2"/>
  <c r="BE214" i="2"/>
  <c r="BE234" i="2"/>
  <c r="BE237" i="2"/>
  <c r="BE252" i="2"/>
  <c r="BE262" i="2"/>
  <c r="BE270" i="2"/>
  <c r="BE292" i="2"/>
  <c r="BE295" i="2"/>
  <c r="BE297" i="2"/>
  <c r="BE299" i="2"/>
  <c r="BE301" i="2"/>
  <c r="BE303" i="2"/>
  <c r="BE307" i="2"/>
  <c r="BE309" i="2"/>
  <c r="BE320" i="2"/>
  <c r="BE326" i="2"/>
  <c r="BE357" i="2"/>
  <c r="BE369" i="2"/>
  <c r="BE371" i="2"/>
  <c r="BE375" i="2"/>
  <c r="BE379" i="2"/>
  <c r="BE381" i="2"/>
  <c r="BE396" i="2"/>
  <c r="F92" i="3"/>
  <c r="E85" i="2"/>
  <c r="J116" i="2"/>
  <c r="BE123" i="2"/>
  <c r="BE129" i="2"/>
  <c r="BE144" i="2"/>
  <c r="BE147" i="2"/>
  <c r="BE155" i="2"/>
  <c r="BE157" i="2"/>
  <c r="BE164" i="2"/>
  <c r="BE172" i="2"/>
  <c r="BE182" i="2"/>
  <c r="BE184" i="2"/>
  <c r="BE204" i="2"/>
  <c r="BE218" i="2"/>
  <c r="BE228" i="2"/>
  <c r="BE231" i="2"/>
  <c r="BE243" i="2"/>
  <c r="BE255" i="2"/>
  <c r="BE260" i="2"/>
  <c r="BE264" i="2"/>
  <c r="BE282" i="2"/>
  <c r="BE311" i="2"/>
  <c r="BE318" i="2"/>
  <c r="BE334" i="2"/>
  <c r="BE337" i="2"/>
  <c r="BE345" i="2"/>
  <c r="BE351" i="2"/>
  <c r="BE359" i="2"/>
  <c r="BE363" i="2"/>
  <c r="BE367" i="2"/>
  <c r="BE399" i="2"/>
  <c r="BE413" i="2"/>
  <c r="J89" i="3"/>
  <c r="E107" i="3"/>
  <c r="BE121" i="3"/>
  <c r="BE123" i="3"/>
  <c r="BE138" i="2"/>
  <c r="BE141" i="2"/>
  <c r="BE161" i="2"/>
  <c r="BE178" i="2"/>
  <c r="BE186" i="2"/>
  <c r="BE198" i="2"/>
  <c r="BE200" i="2"/>
  <c r="BE206" i="2"/>
  <c r="BE212" i="2"/>
  <c r="BE224" i="2"/>
  <c r="BE267" i="2"/>
  <c r="BE273" i="2"/>
  <c r="BE285" i="2"/>
  <c r="BE322" i="2"/>
  <c r="BE324" i="2"/>
  <c r="BE328" i="2"/>
  <c r="BE332" i="2"/>
  <c r="BE339" i="2"/>
  <c r="BE341" i="2"/>
  <c r="BE343" i="2"/>
  <c r="BE347" i="2"/>
  <c r="BE355" i="2"/>
  <c r="BE361" i="2"/>
  <c r="BE373" i="2"/>
  <c r="BE393" i="2"/>
  <c r="BE402" i="2"/>
  <c r="BE126" i="3"/>
  <c r="BE128" i="3"/>
  <c r="BE131" i="3"/>
  <c r="BE133" i="3"/>
  <c r="BE136" i="3"/>
  <c r="BE139" i="3"/>
  <c r="BE141" i="3"/>
  <c r="BC96" i="1"/>
  <c r="F35" i="2"/>
  <c r="BB95" i="1"/>
  <c r="F36" i="2"/>
  <c r="BC95" i="1"/>
  <c r="F34" i="3"/>
  <c r="BA96" i="1"/>
  <c r="J34" i="3"/>
  <c r="AW96" i="1"/>
  <c r="F37" i="3"/>
  <c r="BD96" i="1"/>
  <c r="F35" i="3"/>
  <c r="BB96" i="1"/>
  <c r="J34" i="2"/>
  <c r="AW95" i="1" s="1"/>
  <c r="F37" i="2"/>
  <c r="BD95" i="1" s="1"/>
  <c r="F34" i="2"/>
  <c r="BA95" i="1" s="1"/>
  <c r="T121" i="2" l="1"/>
  <c r="T120" i="2"/>
  <c r="BK121" i="2"/>
  <c r="J121" i="2"/>
  <c r="J97" i="2" s="1"/>
  <c r="J122" i="2"/>
  <c r="J98" i="2" s="1"/>
  <c r="BK117" i="3"/>
  <c r="J117" i="3" s="1"/>
  <c r="J96" i="3" s="1"/>
  <c r="BD94" i="1"/>
  <c r="W33" i="1"/>
  <c r="F33" i="2"/>
  <c r="AZ95" i="1"/>
  <c r="AU94" i="1"/>
  <c r="BA94" i="1"/>
  <c r="AW94" i="1"/>
  <c r="AK30" i="1"/>
  <c r="BC94" i="1"/>
  <c r="W32" i="1"/>
  <c r="J33" i="2"/>
  <c r="AV95" i="1" s="1"/>
  <c r="AT95" i="1" s="1"/>
  <c r="J33" i="3"/>
  <c r="AV96" i="1"/>
  <c r="AT96" i="1"/>
  <c r="F33" i="3"/>
  <c r="AZ96" i="1"/>
  <c r="BB94" i="1"/>
  <c r="AX94" i="1"/>
  <c r="BK120" i="2" l="1"/>
  <c r="J120" i="2"/>
  <c r="J96" i="2" s="1"/>
  <c r="AZ94" i="1"/>
  <c r="W29" i="1" s="1"/>
  <c r="W30" i="1"/>
  <c r="W31" i="1"/>
  <c r="J30" i="3"/>
  <c r="AG96" i="1" s="1"/>
  <c r="AN96" i="1" s="1"/>
  <c r="AY94" i="1"/>
  <c r="J39" i="3" l="1"/>
  <c r="J30" i="2"/>
  <c r="AG95" i="1" s="1"/>
  <c r="AN95" i="1" s="1"/>
  <c r="AV94" i="1"/>
  <c r="AK29" i="1"/>
  <c r="J39" i="2" l="1"/>
  <c r="AT94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<sst xmlns="http://schemas.openxmlformats.org/spreadsheetml/2006/main" count="3176" uniqueCount="794">
  <si>
    <t>Export Komplet</t>
  </si>
  <si>
    <t/>
  </si>
  <si>
    <t>2.0</t>
  </si>
  <si>
    <t>ZAMOK</t>
  </si>
  <si>
    <t>False</t>
  </si>
  <si>
    <t>{a129516c-c994-48a5-8379-124be97a32b1}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</si>
  <si>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</si>
  <si>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</si>
  <si>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</si>
  <si>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</si>
  <si>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</si>
  <si>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</si>
  <si>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</si>
  <si>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</si>
  <si>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2021_RD01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</si>
  <si>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</si>
  <si>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</si>
  <si>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geometrických parametrů koleje 2021 - ZLN</t>
  </si>
  <si>
    <t>KSO:</t>
  </si>
  <si>
    <t>CC-CZ:</t>
  </si>
  <si>
    <t>Místo:</t>
  </si>
  <si>
    <t>Obvod ST Zlín</t>
  </si>
  <si>
    <t>Datum: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</si>
  <si>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</si>
  <si>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</si>
  <si>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</si>
  <si>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</si>
  <si>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</si>
  <si>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</si>
  <si>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</si>
  <si>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</si>
  <si>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</si>
  <si>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</si>
  <si>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</si>
  <si>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</si>
  <si>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</si>
  <si>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</si>
  <si>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</si>
  <si>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</si>
  <si>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</si>
  <si>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</si>
  <si>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</si>
  <si>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</si>
  <si>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</si>
  <si>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</si>
  <si>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</si>
  <si>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</si>
  <si>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</si>
  <si>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</si>
  <si>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</si>
  <si>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</si>
  <si>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</si>
  <si>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</si>
  <si>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</si>
  <si>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</si>
  <si>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</si>
  <si>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</si>
  <si>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</si>
  <si>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</si>
  <si>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</si>
  <si>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</si>
  <si>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</si>
  <si>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</si>
  <si>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</si>
  <si>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</si>
  <si>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</si>
  <si>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</si>
  <si>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</si>
  <si>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</si>
  <si>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</si>
  <si>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</si>
  <si>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</si>
  <si>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</si>
  <si>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</si>
  <si>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</si>
  <si>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</si>
  <si>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</si>
  <si>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</si>
  <si>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</si>
  <si>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</si>
  <si>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</si>
  <si>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</si>
  <si>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</si>
  <si>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{8ffa3d72-c0be-42ce-9c97-59fdbfc1fea0}</t>
  </si>
  <si>
    <t>2</t>
  </si>
  <si>
    <t>VON</t>
  </si>
  <si>
    <t>Vedlejší a ostaní náklady</t>
  </si>
  <si>
    <t>{9e15fe83-a723-424c-8aa0-9012934557d7}</t>
  </si>
  <si>
    <t>KRYCÍ LIST SOUPISU PRACÍ</t>
  </si>
  <si>
    <t>Objekt:</t>
  </si>
  <si>
    <t>SO 01 - Oprava geometrických parametrů koleje 2021 - ZLN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</si>
  <si>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</si>
  <si>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</si>
  <si>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</si>
  <si>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</si>
  <si>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</si>
  <si>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</si>
  <si>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</si>
  <si>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</si>
  <si>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</si>
  <si>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</si>
  <si>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</si>
  <si>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</si>
  <si>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</si>
  <si>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</si>
  <si>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</si>
  <si>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</si>
  <si>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</si>
  <si>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</si>
  <si>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</si>
  <si>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</si>
  <si>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</si>
  <si>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</si>
  <si>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</si>
  <si>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</si>
  <si>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</si>
  <si>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</si>
  <si>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</si>
  <si>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</si>
  <si>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</si>
  <si>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</si>
  <si>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</si>
  <si>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Sborník UOŽI 01 2021</t>
  </si>
  <si>
    <t>4</t>
  </si>
  <si>
    <t>-887082418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</si>
  <si>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</si>
  <si>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</si>
  <si>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5905020010</t>
  </si>
  <si>
    <t>Oprava stezky strojně s odstraněním drnu a nánosu do 10 cm</t>
  </si>
  <si>
    <t>m2</t>
  </si>
  <si>
    <t>-1844455609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</si>
  <si>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</si>
  <si>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3</t>
  </si>
  <si>
    <t>5905023020</t>
  </si>
  <si>
    <t>Úprava povrchu stezky rozprostřením štěrkodrtě přes 3 do 5 cm</t>
  </si>
  <si>
    <t>-1878068493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</si>
  <si>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</si>
  <si>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</si>
  <si>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</si>
  <si>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1180662802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</si>
  <si>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</si>
  <si>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5905025010</t>
  </si>
  <si>
    <t>Doplnění stezky štěrkodrtí ojediněle ručně</t>
  </si>
  <si>
    <t>m3</t>
  </si>
  <si>
    <t>404690678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</si>
  <si>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</si>
  <si>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6</t>
  </si>
  <si>
    <t>5905025110</t>
  </si>
  <si>
    <t>Doplnění stezky štěrkodrtí souvislé</t>
  </si>
  <si>
    <t>-206073713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</si>
  <si>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</si>
  <si>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7</t>
  </si>
  <si>
    <t>5905095010</t>
  </si>
  <si>
    <t>Úprava kolejového lože ojediněle ručně v koleji lože otevřené</t>
  </si>
  <si>
    <t>m</t>
  </si>
  <si>
    <t>-1770698448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</si>
  <si>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</si>
  <si>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</t>
  </si>
  <si>
    <t>Poznámka k položce:_x000D_
Metr koleje=m</t>
  </si>
  <si>
    <t>8</t>
  </si>
  <si>
    <t>5905095020</t>
  </si>
  <si>
    <t>Úprava kolejového lože ojediněle ručně v koleji lože zapuštěné</t>
  </si>
  <si>
    <t>-1120126868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</si>
  <si>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</si>
  <si>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9</t>
  </si>
  <si>
    <t>5905095030</t>
  </si>
  <si>
    <t>Úprava kolejového lože ojediněle ručně ve výhybce lože otevřené</t>
  </si>
  <si>
    <t>-701635006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</si>
  <si>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</si>
  <si>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</si>
  <si>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10</t>
  </si>
  <si>
    <t>5905095040</t>
  </si>
  <si>
    <t>Úprava kolejového lože ojediněle ručně ve výhybce lože zapuštěné</t>
  </si>
  <si>
    <t>414805229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</si>
  <si>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</si>
  <si>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11</t>
  </si>
  <si>
    <t>5905100010</t>
  </si>
  <si>
    <t>Úprava kolejového lože souvisle strojně v koleji lože otevřené</t>
  </si>
  <si>
    <t>km</t>
  </si>
  <si>
    <t>1001583018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</si>
  <si>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</si>
  <si>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Poznámka k položce:_x000D_
Kilometr koleje=km</t>
  </si>
  <si>
    <t>12</t>
  </si>
  <si>
    <t>5905100020</t>
  </si>
  <si>
    <t>Úprava kolejového lože souvisle strojně v koleji lože zapuštěné</t>
  </si>
  <si>
    <t>1534929131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</si>
  <si>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</si>
  <si>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13</t>
  </si>
  <si>
    <t>5905105010</t>
  </si>
  <si>
    <t>Doplnění KL kamenivem ojediněle ručně v koleji</t>
  </si>
  <si>
    <t>259025621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</si>
  <si>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</si>
  <si>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14</t>
  </si>
  <si>
    <t>5905105020</t>
  </si>
  <si>
    <t>Doplnění KL kamenivem ojediněle ručně ve výhybce</t>
  </si>
  <si>
    <t>2025850177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</si>
  <si>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</si>
  <si>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</si>
  <si>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</si>
  <si>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-886672470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</si>
  <si>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</si>
  <si>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16</t>
  </si>
  <si>
    <t>5905105040</t>
  </si>
  <si>
    <t>Doplnění KL kamenivem souvisle strojně ve výhybce</t>
  </si>
  <si>
    <t>-121624429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</si>
  <si>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</si>
  <si>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17</t>
  </si>
  <si>
    <t>5905110010</t>
  </si>
  <si>
    <t>Snížení KL pod patou kolejnice v koleji</t>
  </si>
  <si>
    <t>1230891696</t>
  </si>
  <si>
    <t>Snížení KL pod patou kolejnice v koleji. Poznámka: 1. V cenách jsou započteny náklady na snížení KL pod patou kolejnice ručně vidlemi. 2. V cenách nejsou obsaženy náklady na doplnění a dodávku kameniva.</t>
  </si>
  <si>
    <t>18</t>
  </si>
  <si>
    <t>5905110020</t>
  </si>
  <si>
    <t>Snížení KL pod patou kolejnice ve výhybce</t>
  </si>
  <si>
    <t>1570015925</t>
  </si>
  <si>
    <t>Snížení KL pod patou kolejnice ve výhybce. Poznámka: 1. V cenách jsou započteny náklady na snížení KL pod patou kolejnice ručně vidlemi. 2. V cenách nejsou obsaženy náklady na doplnění a dodávku kameniva.</t>
  </si>
  <si>
    <t>19</t>
  </si>
  <si>
    <t>5905115010</t>
  </si>
  <si>
    <t>Příplatek za úpravu nadvýšení KL v oblouku o malém poloměru</t>
  </si>
  <si>
    <t>1789354800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</si>
  <si>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</si>
  <si>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20</t>
  </si>
  <si>
    <t>5906110010</t>
  </si>
  <si>
    <t>Oprava rozdělení pražců příčných dřevěných posun přes 10 cm</t>
  </si>
  <si>
    <t>kus</t>
  </si>
  <si>
    <t>-1624414225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</si>
  <si>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</si>
  <si>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5906110020</t>
  </si>
  <si>
    <t>Oprava rozdělení pražců příčných betonových posun přes 10 cm</t>
  </si>
  <si>
    <t>1585920594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</si>
  <si>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</si>
  <si>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22</t>
  </si>
  <si>
    <t>5908050010</t>
  </si>
  <si>
    <t>Výměna upevnění podkladnicového komplety a pryžová podložka</t>
  </si>
  <si>
    <t>úl.pl.</t>
  </si>
  <si>
    <t>1124043273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</si>
  <si>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</si>
  <si>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23</t>
  </si>
  <si>
    <t>5908050050</t>
  </si>
  <si>
    <t>Výměna upevnění bezpokladnicového komplety a pryžová podložka</t>
  </si>
  <si>
    <t>261472173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</si>
  <si>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</si>
  <si>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24</t>
  </si>
  <si>
    <t>5908053050</t>
  </si>
  <si>
    <t>Výměna drobného kolejiva vložka vodící úhlová</t>
  </si>
  <si>
    <t>-695952159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</si>
  <si>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</si>
  <si>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25</t>
  </si>
  <si>
    <t>5908053100</t>
  </si>
  <si>
    <t>Výměna drobného kolejiva svěrka tuhá</t>
  </si>
  <si>
    <t>-1407452843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</si>
  <si>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</si>
  <si>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26</t>
  </si>
  <si>
    <t>5908053130</t>
  </si>
  <si>
    <t>Výměna drobného kolejiva spona pružná "FC"</t>
  </si>
  <si>
    <t>-364026952</t>
  </si>
  <si>
    <t>Výměna drobného kolejiva spona pružná "FC". Poznámka: 1. V cenách jsou započteny náklady na demontáž upevňovadel, výměnu součásti, montáž upevňovadel a ošetření součástí mazivem. 2. V cenách nejsou obsaženy náklady na dodávku materiálu.</t>
  </si>
  <si>
    <t>27</t>
  </si>
  <si>
    <t>5908053210</t>
  </si>
  <si>
    <t>Výměna drobného kolejiva vrtule do pražce</t>
  </si>
  <si>
    <t>-1083624570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</si>
  <si>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</si>
  <si>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28</t>
  </si>
  <si>
    <t>5908065120</t>
  </si>
  <si>
    <t>Ojedinělé dotahování upevňovadel s protáčením závitů šroub svěrkový</t>
  </si>
  <si>
    <t>139777613</t>
  </si>
  <si>
    <t>Ojedinělé dotahování upevňovadel s protáčením závitů šroub svěrkový. Poznámka: 1. V cenách jsou započteny náklady na dotažení doporučeným utahovacím momentem a ošetření součástí mazivem.</t>
  </si>
  <si>
    <t>29</t>
  </si>
  <si>
    <t>5908065140</t>
  </si>
  <si>
    <t>Ojedinělé dotahování upevňovadel s protáčením závitů vrtule</t>
  </si>
  <si>
    <t>-1136299734</t>
  </si>
  <si>
    <t>Ojedinělé dotahování upevňovadel s protáčením závitů vrtule. Poznámka: 1. V cenách jsou započteny náklady na dotažení doporučeným utahovacím momentem a ošetření součástí mazivem.</t>
  </si>
  <si>
    <t>30</t>
  </si>
  <si>
    <t>5908067020</t>
  </si>
  <si>
    <t>Ojedinělé dotahování spon Pandrol FC</t>
  </si>
  <si>
    <t>1804403723</t>
  </si>
  <si>
    <t>Ojedinělé dotahování spon Pandrol FC. Poznámka: 1. V cenách jsou započteny náklady na dotažení spon schváleným protředkem.</t>
  </si>
  <si>
    <t>31</t>
  </si>
  <si>
    <t>5908070320</t>
  </si>
  <si>
    <t>Souvislé dotahování upevňovadel v koleji s protáčením závitů šrouby svěrkové rozdělení "c"</t>
  </si>
  <si>
    <t>-1751063336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</si>
  <si>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</si>
  <si>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32</t>
  </si>
  <si>
    <t>5908070330</t>
  </si>
  <si>
    <t>Souvislé dotahování upevňovadel v koleji s protáčením závitů šrouby svěrkové rozdělení "d"</t>
  </si>
  <si>
    <t>2034441915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</si>
  <si>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</si>
  <si>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33</t>
  </si>
  <si>
    <t>5908070335</t>
  </si>
  <si>
    <t>Souvislé dotahování upevňovadel v koleji s protáčením závitů šrouby svěrkové rozdělení "u"</t>
  </si>
  <si>
    <t>1877359711</t>
  </si>
  <si>
    <t>Souvislé dotahování upevňovadel v koleji s protáčením závitů šrouby svěrkové rozdělení "u". Poznámka: 1. V cenách jsou započteny náklady na dotažení součástí doporučeným utahovacím momentem a ošetření součástí mazivem.</t>
  </si>
  <si>
    <t>34</t>
  </si>
  <si>
    <t>5908070410</t>
  </si>
  <si>
    <t>Souvislé dotahování upevňovadel v koleji s protáčením závitů vrtule rozdělení "c"</t>
  </si>
  <si>
    <t>227814752</t>
  </si>
  <si>
    <t>Souvislé dotahování upevňovadel v koleji s protáčením závitů vrtule rozdělení "c". Poznámka: 1. V cenách jsou započteny náklady na dotažení součástí doporučeným utahovacím momentem a ošetření součástí mazivem.</t>
  </si>
  <si>
    <t>35</t>
  </si>
  <si>
    <t>5908070420</t>
  </si>
  <si>
    <t>Souvislé dotahování upevňovadel v koleji s protáčením závitů vrtule rozdělení "d"</t>
  </si>
  <si>
    <t>62580300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</si>
  <si>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</si>
  <si>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36</t>
  </si>
  <si>
    <t>5908070425</t>
  </si>
  <si>
    <t>Souvislé dotahování upevňovadel v koleji s protáčením závitů vrtule rozdělení "u"</t>
  </si>
  <si>
    <t>-1931901865</t>
  </si>
  <si>
    <t>Souvislé dotahování upevňovadel v koleji s protáčením závitů vrtule rozdělení "u". Poznámka: 1. V cenách jsou započteny náklady na dotažení součástí doporučeným utahovacím momentem a ošetření součástí mazivem.</t>
  </si>
  <si>
    <t>37</t>
  </si>
  <si>
    <t>5908075210</t>
  </si>
  <si>
    <t>Souvislé dotahování upevňovadel ve výhybce s protáčením závitů šrouby svěrkové výhybka I. generace</t>
  </si>
  <si>
    <t>1906047778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</si>
  <si>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</si>
  <si>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38</t>
  </si>
  <si>
    <t>5908075220</t>
  </si>
  <si>
    <t>Souvislé dotahování upevňovadel ve výhybce s protáčením závitů šrouby svěrkové výhybka II. generace</t>
  </si>
  <si>
    <t>1384818011</t>
  </si>
  <si>
    <t>Souvislé dotahování upevňovadel ve výhybce s protáčením závitů šrouby svěrkové výhybka II. generace. Poznámka: 1. V cenách jsou započteny náklady na dotažení součástí doporučeným utahovacím momentem a ošetření součástí mazivem.</t>
  </si>
  <si>
    <t>39</t>
  </si>
  <si>
    <t>5908075250</t>
  </si>
  <si>
    <t>Souvislé dotahování upevňovadel ve výhybce s protáčením závitů vrtule výhybka I. generace</t>
  </si>
  <si>
    <t>1303080428</t>
  </si>
  <si>
    <t>Souvislé dotahování upevňovadel ve výhybce s protáčením závitů vrtule výhybka I. generace. Poznámka: 1. V cenách jsou započteny náklady na dotažení součástí doporučeným utahovacím momentem a ošetření součástí mazivem.</t>
  </si>
  <si>
    <t>40</t>
  </si>
  <si>
    <t>5909010020</t>
  </si>
  <si>
    <t>Ojedinělé ruční podbití pražců příčných dřevěných</t>
  </si>
  <si>
    <t>-1866951225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</si>
  <si>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</si>
  <si>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41</t>
  </si>
  <si>
    <t>5909010030</t>
  </si>
  <si>
    <t>Ojedinělé ruční podbití pražců příčných betonových</t>
  </si>
  <si>
    <t>1353418942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</si>
  <si>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</si>
  <si>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42</t>
  </si>
  <si>
    <t>5909010110</t>
  </si>
  <si>
    <t>Ojedinělé ruční podbití pražců výhybkových dřevěných délky do 3 m</t>
  </si>
  <si>
    <t>-1290662124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</si>
  <si>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</si>
  <si>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43</t>
  </si>
  <si>
    <t>5909010120</t>
  </si>
  <si>
    <t>Ojedinělé ruční podbití pražců výhybkových dřevěných délky přes 3 do 4 m</t>
  </si>
  <si>
    <t>1828254656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</si>
  <si>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</si>
  <si>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44</t>
  </si>
  <si>
    <t>5909010130</t>
  </si>
  <si>
    <t>Ojedinělé ruční podbití pražců výhybkových dřevěných délky přes 4 m</t>
  </si>
  <si>
    <t>814052257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</si>
  <si>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</si>
  <si>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45</t>
  </si>
  <si>
    <t>5909010410</t>
  </si>
  <si>
    <t>Ojedinělé ruční podbití pražců výhybkových betonových délky do 3 m</t>
  </si>
  <si>
    <t>-188275695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</si>
  <si>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</si>
  <si>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46</t>
  </si>
  <si>
    <t>5909010420</t>
  </si>
  <si>
    <t>Ojedinělé ruční podbití pražců výhybkových betonových délky přes 3 do 4 m</t>
  </si>
  <si>
    <t>2003351898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</si>
  <si>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</si>
  <si>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47</t>
  </si>
  <si>
    <t>5909010430</t>
  </si>
  <si>
    <t>Ojedinělé ruční podbití pražců výhybkových betonových délky přes 4 m</t>
  </si>
  <si>
    <t>1981240139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</si>
  <si>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</si>
  <si>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48</t>
  </si>
  <si>
    <t>5909015510</t>
  </si>
  <si>
    <t>Příplatek k cenám za podbití dvojčitých pražců</t>
  </si>
  <si>
    <t>-649361795</t>
  </si>
  <si>
    <t>49</t>
  </si>
  <si>
    <t>5909031010</t>
  </si>
  <si>
    <t>Úprava GPK koleje směrové a výškové uspořádání pražce dřevěné nebo ocelové</t>
  </si>
  <si>
    <t>1992929611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</si>
  <si>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</si>
  <si>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50</t>
  </si>
  <si>
    <t>5909031020</t>
  </si>
  <si>
    <t>Úprava GPK koleje směrové a výškové uspořádání pražce betonové</t>
  </si>
  <si>
    <t>-240455176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</si>
  <si>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</si>
  <si>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51</t>
  </si>
  <si>
    <t>5909032010</t>
  </si>
  <si>
    <t>Přesná úprava GPK koleje směrové a výškové uspořádání pražce dřevěné nebo ocelové</t>
  </si>
  <si>
    <t>1835366008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</si>
  <si>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 po úpravě GPK,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</si>
  <si>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52</t>
  </si>
  <si>
    <t>5909032020</t>
  </si>
  <si>
    <t>Přesná úprava GPK koleje směrové a výškové uspořádání pražce betonové</t>
  </si>
  <si>
    <t>748356434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</si>
  <si>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polohypo úpravě GPK,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</si>
  <si>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53</t>
  </si>
  <si>
    <t>5909041010</t>
  </si>
  <si>
    <t>Úprava GPK výhybky směrové a výškové uspořádání pražce dřevěné nebo ocelové</t>
  </si>
  <si>
    <t>1921112474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</si>
  <si>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</si>
  <si>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</si>
  <si>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54</t>
  </si>
  <si>
    <t>5909041020</t>
  </si>
  <si>
    <t>Úprava GPK výhybky směrové a výškové uspořádání pražce betonové</t>
  </si>
  <si>
    <t>-967726793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</si>
  <si>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</si>
  <si>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55</t>
  </si>
  <si>
    <t>5909042010</t>
  </si>
  <si>
    <t>Přesná úprava GPK výhybky směrové a výškové uspořádání pražce dřevěné nebo ocelové</t>
  </si>
  <si>
    <t>39657039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</si>
  <si>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 po úpravě GPK,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</si>
  <si>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56</t>
  </si>
  <si>
    <t>5909042020</t>
  </si>
  <si>
    <t>Přesná úprava GPK výhybky směrové a výškové uspořádání pražce betonové</t>
  </si>
  <si>
    <t>-1482906271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</si>
  <si>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 po úpravě GPK,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</si>
  <si>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57</t>
  </si>
  <si>
    <t>5909045020</t>
  </si>
  <si>
    <t>Hutnění kolejového lože koleje stávajícího</t>
  </si>
  <si>
    <t>665447693</t>
  </si>
  <si>
    <t>Hutnění kolejového lože koleje stávajícího. Poznámka: 1. V cenách jsou započteny náklady na kontinuální hutnění mezipražcových prostorů a za hlavami pražců.</t>
  </si>
  <si>
    <t>58</t>
  </si>
  <si>
    <t>5909050020</t>
  </si>
  <si>
    <t>Stabilizace kolejového lože koleje stávajícího</t>
  </si>
  <si>
    <t>-1622003545</t>
  </si>
  <si>
    <t>Stabilizace kolejového lože koleje stávajícího. Poznámka: 1. V cenách jsou započteny náklady na stabilizaci v režimu s řízeným (konstantním) poklesem včetně měření a předání tištěných výstupů.</t>
  </si>
  <si>
    <t>Poznámka k položce:_x000D_
S3/1, Kilometr koleje=km</t>
  </si>
  <si>
    <t>59</t>
  </si>
  <si>
    <t>5911005110</t>
  </si>
  <si>
    <t>Válečková stolička jazyka nadzvedávací demontáž s upevněním na patu kolejnice</t>
  </si>
  <si>
    <t>-266611789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</si>
  <si>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</si>
  <si>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60</t>
  </si>
  <si>
    <t>5911005210</t>
  </si>
  <si>
    <t>Válečková stolička jazyka nadzvedávací montáž s upevněním na patu kolejnice</t>
  </si>
  <si>
    <t>1225395844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</si>
  <si>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</si>
  <si>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61</t>
  </si>
  <si>
    <t>5911005310</t>
  </si>
  <si>
    <t>Válečková stolička jazyka nadzvedávací seřízení s upevněním na patu kolejnice</t>
  </si>
  <si>
    <t>-881222033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</si>
  <si>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</si>
  <si>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62</t>
  </si>
  <si>
    <t>5911523010</t>
  </si>
  <si>
    <t>Seřízení výměnové části výhybky jednoduché s jedním čelisťovým závěrem soustavy UIC60</t>
  </si>
  <si>
    <t>-1663881704</t>
  </si>
  <si>
    <t>Seřízení výměnové části výhybky jednoduché s jedním čelisťovým závěrem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</si>
  <si>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Poznámka k položce:_x000D_
Výměnová část=kus</t>
  </si>
  <si>
    <t>63</t>
  </si>
  <si>
    <t>5911523020</t>
  </si>
  <si>
    <t>Seřízení výměnové části výhybky jednoduché s jedním čelisťovým závěrem soustavy R65</t>
  </si>
  <si>
    <t>-493968153</t>
  </si>
  <si>
    <t>Seřízení výměnové části výhybky jednoduché s jedním čelisťovým závěrem soustavy R65.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</si>
  <si>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64</t>
  </si>
  <si>
    <t>5911523030</t>
  </si>
  <si>
    <t>Seřízení výměnové části výhybky jednoduché s jedním čelisťovým závěrem soustavy S49</t>
  </si>
  <si>
    <t>-1090583207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</si>
  <si>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</si>
  <si>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65</t>
  </si>
  <si>
    <t>5911523110</t>
  </si>
  <si>
    <t>Seřízení výměnové části výhybky jednoduché s dvěma čelisťovými závěry soustavy UIC60</t>
  </si>
  <si>
    <t>393106198</t>
  </si>
  <si>
    <t>Seřízení výměnové části výhybky jednoduché s dvěma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</si>
  <si>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66</t>
  </si>
  <si>
    <t>5911523120</t>
  </si>
  <si>
    <t>Seřízení výměnové části výhybky jednoduché s dvěma čelisťovými závěry soustavy R65</t>
  </si>
  <si>
    <t>1938933357</t>
  </si>
  <si>
    <t>Seřízení výměnové části výhybky jednoduché s dvěma čelisťovými závěry soustavy R65.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</si>
  <si>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67</t>
  </si>
  <si>
    <t>5911523130</t>
  </si>
  <si>
    <t>Seřízení výměnové části výhybky jednoduché s dvěma čelisťovými závěry soustavy S49</t>
  </si>
  <si>
    <t>250112951</t>
  </si>
  <si>
    <t>Seřízení výměnové části výhybky jednoduché s dvěma čelisťovými závěry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</si>
  <si>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68</t>
  </si>
  <si>
    <t>5911527010</t>
  </si>
  <si>
    <t>Demontáž čelisťového závěru výhybky jednoduché bez žlabového pražce soustavy UIC60</t>
  </si>
  <si>
    <t>220462297</t>
  </si>
  <si>
    <t>Demontáž čelisťového závěru výhybky jednoduché bez žlabového pražce soustavy UIC60. Poznámka: 1. V cenách jsou započteny náklady na demontáž a naložení na dopravní prostředek.</t>
  </si>
  <si>
    <t>Poznámka k položce:_x000D_
Závěr=kus</t>
  </si>
  <si>
    <t>69</t>
  </si>
  <si>
    <t>5911527030</t>
  </si>
  <si>
    <t>Demontáž čelisťového závěru výhybky jednoduché bez žlabového pražce soustavy S49</t>
  </si>
  <si>
    <t>-1898083124</t>
  </si>
  <si>
    <t>Demontáž čelisťového závěru výhybky jednoduché bez žlabového pražce soustavy S49. Poznámka: 1. V cenách jsou započteny náklady na demontáž a naložení na dopravní prostředek.</t>
  </si>
  <si>
    <t>70</t>
  </si>
  <si>
    <t>5911529010</t>
  </si>
  <si>
    <t>Montáž čelisťového závěru výhybky jednoduché bez žlabového pražce soustavy UIC60</t>
  </si>
  <si>
    <t>-105979125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</si>
  <si>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</si>
  <si>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71</t>
  </si>
  <si>
    <t>5911529030</t>
  </si>
  <si>
    <t>Montáž čelisťového závěru výhybky jednoduché bez žlabového pražce soustavy S49</t>
  </si>
  <si>
    <t>-1425704149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</si>
  <si>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</si>
  <si>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72</t>
  </si>
  <si>
    <t>5911565030</t>
  </si>
  <si>
    <t>Seřízení výměnové části čelisťového závěru výhybky křižovatkové soustavy S49</t>
  </si>
  <si>
    <t>316499093</t>
  </si>
  <si>
    <t>Seřízení výměnové části čelisťového závěru výhybky křižovatkové soustavy S49. Poznámka: 1. V cenách jsou započteny náklady demontáž, výměnu a montáž, přezkoušení chodu výhybky, provedení západkové zkoušky a ošetření kluzných částí výhybky mazivem.</t>
  </si>
  <si>
    <t>Poznámka k položce:_x000D_
Výměnová část</t>
  </si>
  <si>
    <t>73</t>
  </si>
  <si>
    <t>5913035010</t>
  </si>
  <si>
    <t>Demontáž celopryžové přejezdové konstrukce málo zatížené v koleji část vnější a vnitřní bez závěrných zídek</t>
  </si>
  <si>
    <t>164682479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</si>
  <si>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</si>
  <si>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74</t>
  </si>
  <si>
    <t>5913035210</t>
  </si>
  <si>
    <t>Demontáž celopryžové přejezdové konstrukce silně zatížené v koleji část vnější a vnitřní bez závěrných zídek</t>
  </si>
  <si>
    <t>-60492600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</si>
  <si>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</si>
  <si>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75</t>
  </si>
  <si>
    <t>5913040010</t>
  </si>
  <si>
    <t>Montáž celopryžové přejezdové konstrukce málo zatížené v koleji část vnější a vnitřní bez závěrných zídek</t>
  </si>
  <si>
    <t>-129246318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</si>
  <si>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</si>
  <si>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76</t>
  </si>
  <si>
    <t>5913040210</t>
  </si>
  <si>
    <t>Montáž celopryžové přejezdové konstrukce silně zatížené v koleji část vnější a vnitřní bez závěrných zídek</t>
  </si>
  <si>
    <t>-1314101199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</si>
  <si>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</si>
  <si>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77</t>
  </si>
  <si>
    <t>5913105010</t>
  </si>
  <si>
    <t>Demontáž zádlažbové přejezdové konstrukce část vnější a vnitřní bez závěrných zídek</t>
  </si>
  <si>
    <t>-1157353284</t>
  </si>
  <si>
    <t>Demontáž zádlažbové přejezdové konstrukce část vnější a vnitřní bez závěrných zídek. Poznámka: 1. V cenách jsou započteny náklady na demontáž konstrukce a naložení na dopravní prostředek.</t>
  </si>
  <si>
    <t>78</t>
  </si>
  <si>
    <t>5913110010</t>
  </si>
  <si>
    <t>Montáž zádlažbové přejezdové konstrukce část vnější a vnitřní bez závěrných zídek</t>
  </si>
  <si>
    <t>-1553254662</t>
  </si>
  <si>
    <t>Montáž zádlažbové přejezdové konstrukce část vnější a vnitřní bez závěrných zídek. Poznámka: 1. V cenách jsou započteny náklady na montáž konstrukce. 2. V cenách nejsou obsaženy náklady na dodávku materiálu.</t>
  </si>
  <si>
    <t>79</t>
  </si>
  <si>
    <t>5913235020</t>
  </si>
  <si>
    <t>Dělení AB komunikace řezáním hloubky do 20 cm</t>
  </si>
  <si>
    <t>976724860</t>
  </si>
  <si>
    <t>Dělení AB komunikace řezáním hloubky do 20 cm. Poznámka: 1. V cenách jsou započteny náklady na provedení úkolu.</t>
  </si>
  <si>
    <t>80</t>
  </si>
  <si>
    <t>5913240020</t>
  </si>
  <si>
    <t>Odstranění AB komunikace odtěžením nebo frézováním hloubky do 20 cm</t>
  </si>
  <si>
    <t>-559577278</t>
  </si>
  <si>
    <t>Odstranění AB komunikace odtěžením nebo frézováním hloubky do 20 cm. Poznámka: 1. V cenách jsou započteny náklady na odtěžení nebo frézování a naložení výzisku na dopravní prostředek.</t>
  </si>
  <si>
    <t>81</t>
  </si>
  <si>
    <t>5913255030</t>
  </si>
  <si>
    <t>Zřízení konstrukce vozovky asfaltobetonové s podkladní, ložní a obrusnou vrstvou tloušťky do 15 cm</t>
  </si>
  <si>
    <t>199968015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</si>
  <si>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</si>
  <si>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82</t>
  </si>
  <si>
    <t>5913255040</t>
  </si>
  <si>
    <t>Zřízení konstrukce vozovky asfaltobetonové s podkladní, ložní a obrusnou vrstvou tloušťky do 20 cm</t>
  </si>
  <si>
    <t>-1419278540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</si>
  <si>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</si>
  <si>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M</t>
  </si>
  <si>
    <t>Práce a dodávky M</t>
  </si>
  <si>
    <t>83</t>
  </si>
  <si>
    <t>5955101000</t>
  </si>
  <si>
    <t>Kamenivo drcené štěrk frakce 31,5/63 třídy BI</t>
  </si>
  <si>
    <t>t</t>
  </si>
  <si>
    <t>128</t>
  </si>
  <si>
    <t>2035225459</t>
  </si>
  <si>
    <t>84</t>
  </si>
  <si>
    <t>5955101025</t>
  </si>
  <si>
    <t>Kamenivo drcené drť frakce 4/8</t>
  </si>
  <si>
    <t>373534293</t>
  </si>
  <si>
    <t>85</t>
  </si>
  <si>
    <t>5955101030</t>
  </si>
  <si>
    <t>Kamenivo drcené drť frakce 8/16</t>
  </si>
  <si>
    <t>-1470570938</t>
  </si>
  <si>
    <t>86</t>
  </si>
  <si>
    <t>5958125010</t>
  </si>
  <si>
    <t>Komplety s antikorozní úpravou ŽS 4 (svěrka ŽS4, šroub RS 1, matice M24, podložka Fe6)</t>
  </si>
  <si>
    <t>-2143524814</t>
  </si>
  <si>
    <t>87</t>
  </si>
  <si>
    <t>5958131045</t>
  </si>
  <si>
    <t>Součásti upevňovací s antikorozní úpravou spona pružná Fastclip FC 1501</t>
  </si>
  <si>
    <t>-1764503652</t>
  </si>
  <si>
    <t>88</t>
  </si>
  <si>
    <t>5958131050</t>
  </si>
  <si>
    <t>Součásti upevňovací s antikorozní úpravou vrtule R1(145)</t>
  </si>
  <si>
    <t>-1947940008</t>
  </si>
  <si>
    <t>89</t>
  </si>
  <si>
    <t>5958170000</t>
  </si>
  <si>
    <t>Boční izolátor FCI a FCII. tl.8 mm-základní typ 7551</t>
  </si>
  <si>
    <t>-1631311579</t>
  </si>
  <si>
    <t>90</t>
  </si>
  <si>
    <t>5963146000</t>
  </si>
  <si>
    <t>Asfaltový beton ACO 11S 50/70 střednězrnný-obrusná vrstva</t>
  </si>
  <si>
    <t>2096285631</t>
  </si>
  <si>
    <t>91</t>
  </si>
  <si>
    <t>5963146010</t>
  </si>
  <si>
    <t>Asfaltový beton ACL 16S 50/70 hrubozrnný-ložní vrstva</t>
  </si>
  <si>
    <t>1941895998</t>
  </si>
  <si>
    <t>92</t>
  </si>
  <si>
    <t>5963152000</t>
  </si>
  <si>
    <t>Asfaltová zálivka pro trhliny a spáry</t>
  </si>
  <si>
    <t>kg</t>
  </si>
  <si>
    <t>-1860087756</t>
  </si>
  <si>
    <t>OST</t>
  </si>
  <si>
    <t>Ostatní</t>
  </si>
  <si>
    <t>93</t>
  </si>
  <si>
    <t>7493351095</t>
  </si>
  <si>
    <t>Montáž elektrického ohřevu výhybek (EOV) topné tyče s pérovými příchytkami</t>
  </si>
  <si>
    <t>512</t>
  </si>
  <si>
    <t>1434299349</t>
  </si>
  <si>
    <t>94</t>
  </si>
  <si>
    <t>7493351100</t>
  </si>
  <si>
    <t>Montáž elektrického ohřevu výhybek (EOV) topné tyče v místě závěru výhybky</t>
  </si>
  <si>
    <t>-227907340</t>
  </si>
  <si>
    <t>95</t>
  </si>
  <si>
    <t>7493351105</t>
  </si>
  <si>
    <t>Montáž elektrického ohřevu výhybek (EOV) topné tyče topné desky v prostoru závěru výhybky</t>
  </si>
  <si>
    <t>326895937</t>
  </si>
  <si>
    <t>96</t>
  </si>
  <si>
    <t>7493371045</t>
  </si>
  <si>
    <t>Demontáže zařízení na elektrickém ohřevu výhybek topné tyče výhybek a PHS s pérovými příchytkami</t>
  </si>
  <si>
    <t>-1482048281</t>
  </si>
  <si>
    <t>97</t>
  </si>
  <si>
    <t>7493371050</t>
  </si>
  <si>
    <t>Demontáže zařízení na elektrickém ohřevu výhybek topné tyče v místě závěru výhybky</t>
  </si>
  <si>
    <t>-219451852</t>
  </si>
  <si>
    <t>98</t>
  </si>
  <si>
    <t>7493371055</t>
  </si>
  <si>
    <t>Demontáže zařízení na elektrickém ohřevu výhybek topné desky v prostoru závěru výhybky</t>
  </si>
  <si>
    <t>602142757</t>
  </si>
  <si>
    <t>99</t>
  </si>
  <si>
    <t>7497351560</t>
  </si>
  <si>
    <t>Montáž přímého ukolejnění na elektrizovaných tratích nebo v kolejových obvodech</t>
  </si>
  <si>
    <t>-829840172</t>
  </si>
  <si>
    <t>100</t>
  </si>
  <si>
    <t>7497371630</t>
  </si>
  <si>
    <t>Demontáže zařízení trakčního vedení svodu propojení nebo ukolejnění na elektrizovaných tratích nebo v kolejových obvodech</t>
  </si>
  <si>
    <t>823170660</t>
  </si>
  <si>
    <t>Demontáže zařízení trakčního vedení svodu propojení nebo ukolejnění na elektrizovaných tratích nebo v kolejových obvodech - demontáž stávajícího zařízení se všemi pomocnými doplňujícími úpravami</t>
  </si>
  <si>
    <t>101</t>
  </si>
  <si>
    <t>7592005070</t>
  </si>
  <si>
    <t>Montáž počítacího bodu počítače náprav PZN 1</t>
  </si>
  <si>
    <t>1986996890</t>
  </si>
  <si>
    <t>Montáž počítacího bodu počítače náprav PZN 1 - uložení a připevnění na určené místo, seřízení polohy, přezkoušení</t>
  </si>
  <si>
    <t>102</t>
  </si>
  <si>
    <t>7592005072</t>
  </si>
  <si>
    <t>Montáž počítacího bodu počítače náprav SEL</t>
  </si>
  <si>
    <t>1944373984</t>
  </si>
  <si>
    <t>Montáž počítacího bodu počítače náprav SEL - uložení a připevnění na určené místo, seřízení polohy, přezkoušení</t>
  </si>
  <si>
    <t>103</t>
  </si>
  <si>
    <t>7592005074</t>
  </si>
  <si>
    <t>Montáž počítacího bodu počítače náprav SIEMENS</t>
  </si>
  <si>
    <t>1736621633</t>
  </si>
  <si>
    <t>Montáž počítacího bodu počítače náprav SIEMENS - uložení a připevnění na určené místo, seřízení polohy, přezkoušení</t>
  </si>
  <si>
    <t>104</t>
  </si>
  <si>
    <t>7592005076</t>
  </si>
  <si>
    <t>Montáž počítacího bodu počítače náprav ALCATEL SK30</t>
  </si>
  <si>
    <t>-962101951</t>
  </si>
  <si>
    <t>Montáž počítacího bodu počítače náprav ALCATEL SK30 - uložení a připevnění na určené místo, seřízení polohy, přezkoušení</t>
  </si>
  <si>
    <t>105</t>
  </si>
  <si>
    <t>7592005120</t>
  </si>
  <si>
    <t>Montáž informačního bodu MIB 6</t>
  </si>
  <si>
    <t>616333429</t>
  </si>
  <si>
    <t>Montáž informačního bodu MIB 6 - uložení a připevnění na určené místo, seřízení, přezkoušení</t>
  </si>
  <si>
    <t>106</t>
  </si>
  <si>
    <t>7592005162</t>
  </si>
  <si>
    <t>Montáž balízy do kolejiště pomocí systému Vortok</t>
  </si>
  <si>
    <t>-599370867</t>
  </si>
  <si>
    <t>107</t>
  </si>
  <si>
    <t>7592007070</t>
  </si>
  <si>
    <t>Demontáž počítacího bodu počítače náprav PZN 1</t>
  </si>
  <si>
    <t>2088409637</t>
  </si>
  <si>
    <t>108</t>
  </si>
  <si>
    <t>7592007072</t>
  </si>
  <si>
    <t>Demontáž počítacího bodu počítače náprav SEL</t>
  </si>
  <si>
    <t>1771800962</t>
  </si>
  <si>
    <t>109</t>
  </si>
  <si>
    <t>7592007074</t>
  </si>
  <si>
    <t>Demontáž počítacího bodu počítače náprav SIEMENS</t>
  </si>
  <si>
    <t>738113286</t>
  </si>
  <si>
    <t>110</t>
  </si>
  <si>
    <t>7592007076</t>
  </si>
  <si>
    <t>Demontáž počítacího bodu počítače náprav ALCATEL SK30</t>
  </si>
  <si>
    <t>-427480417</t>
  </si>
  <si>
    <t>111</t>
  </si>
  <si>
    <t>7592007120</t>
  </si>
  <si>
    <t>Demontáž informačního bodu MIB 6</t>
  </si>
  <si>
    <t>1336911293</t>
  </si>
  <si>
    <t>112</t>
  </si>
  <si>
    <t>7592007162</t>
  </si>
  <si>
    <t>Demontáž balízy upevněné pomocí systému Vortok</t>
  </si>
  <si>
    <t>1526138692</t>
  </si>
  <si>
    <t>113</t>
  </si>
  <si>
    <t>7594105010</t>
  </si>
  <si>
    <t>Odpojení a zpětné připojení lan propojovacích jednoho stykového transformátoru</t>
  </si>
  <si>
    <t>2001020510</t>
  </si>
  <si>
    <t>Odpojení a zpětné připojení lan propojovacích jednoho stykového transformátoru - včetně odpojení a připevnění lanového propojení na pražce nebo montážní trámky</t>
  </si>
  <si>
    <t>114</t>
  </si>
  <si>
    <t>7594105012</t>
  </si>
  <si>
    <t>Odpojení a zpětné připojení lan ke stojánku KSL</t>
  </si>
  <si>
    <t>-2136153977</t>
  </si>
  <si>
    <t>Odpojení a zpětné připojení lan ke stojánku KSL - včetně odpojení a připevnění lanového propojení na pražce nebo montážní trámky</t>
  </si>
  <si>
    <t>115</t>
  </si>
  <si>
    <t>7596205010</t>
  </si>
  <si>
    <t>Montáž indikátoru horkoběžnosti</t>
  </si>
  <si>
    <t>-833555490</t>
  </si>
  <si>
    <t>116</t>
  </si>
  <si>
    <t>7596207010</t>
  </si>
  <si>
    <t>Demontáž indikátoru horkoběžnosti</t>
  </si>
  <si>
    <t>2073562830</t>
  </si>
  <si>
    <t>117</t>
  </si>
  <si>
    <t>7598095080</t>
  </si>
  <si>
    <t>Přezkoušení a regulace kolejových obvodů izolovaných</t>
  </si>
  <si>
    <t>-193095668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</si>
  <si>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</si>
  <si>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118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</si>
  <si>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</si>
  <si>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</si>
  <si>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348791115</t>
  </si>
  <si>
    <t>Doprava obousměrná (např. dodávek z vlastních zásob zhotovitele nebo objednatele nebo výzisku) mechanizací o nosnosti do 3,5 t elektrosoučástek, montážního materiálu, kameniva, písku, dlažebních kostek, suti, atd.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</si>
  <si>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</si>
  <si>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119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</si>
  <si>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</si>
  <si>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</si>
  <si>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1310401885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</si>
  <si>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</si>
  <si>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</si>
  <si>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120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</si>
  <si>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</si>
  <si>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</si>
  <si>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-174743362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</si>
  <si>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</si>
  <si>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121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</si>
  <si>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</si>
  <si>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</si>
  <si>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-1149007947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</si>
  <si>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</si>
  <si>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122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</si>
  <si>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</si>
  <si>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</si>
  <si>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577130823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</si>
  <si>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</si>
  <si>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123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</si>
  <si>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</si>
  <si>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</si>
  <si>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-542119321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</si>
  <si>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</si>
  <si>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124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</si>
  <si>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</si>
  <si>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</si>
  <si>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-1154381979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</si>
  <si>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</si>
  <si>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125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</si>
  <si>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</si>
  <si>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</t>
  </si>
  <si>
    <t>97971207</t>
  </si>
  <si>
    <t>Doprava obousměrná (např. dodávek z vlastních zásob zhotovitele nebo objednatele nebo výzisku) mechanizací o nosnosti přes 3,5 t sypanin (kameniva, písku, suti, dlažebních kostek,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</si>
  <si>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126</t>
  </si>
  <si>
    <t>9903100100</t>
  </si>
  <si>
    <t>Přeprava mechanizace na místo prováděných prací o hmotnosti do 12 t přes 50 do 100 km</t>
  </si>
  <si>
    <t>476932803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</si>
  <si>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</si>
  <si>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127</t>
  </si>
  <si>
    <t>9903200100</t>
  </si>
  <si>
    <t>Přeprava mechanizace na místo prováděných prací o hmotnosti přes 12 t přes 50 do 100 km</t>
  </si>
  <si>
    <t>648663869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</si>
  <si>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</si>
  <si>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</si>
  <si>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</si>
  <si>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-1255980488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</si>
  <si>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</si>
  <si>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VON - Vedlejší a ostaní náklady</t>
  </si>
  <si>
    <t>VRN - Vedlejší rozpočtové náklady</t>
  </si>
  <si>
    <t>VRN</t>
  </si>
  <si>
    <t>Vedlejší rozpočtové náklady</t>
  </si>
  <si>
    <t>022111001</t>
  </si>
  <si>
    <t>Geodetické práce Kontrola PPK při směrové a výškové úpravě koleje zaměřením APK trať jednokolejná</t>
  </si>
  <si>
    <t>-1963329366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</si>
  <si>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</si>
  <si>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022111011</t>
  </si>
  <si>
    <t>Geodetické práce Kontrola PPK při směrové a výškové úpravě koleje zaměřením APK trať dvoukolejná</t>
  </si>
  <si>
    <t>-375551237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</si>
  <si>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</si>
  <si>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</si>
  <si>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</si>
  <si>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%</t>
  </si>
  <si>
    <t>1378926073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</si>
  <si>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</si>
  <si>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</si>
  <si>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023121001</t>
  </si>
  <si>
    <t>Projektové práce Projektová dokumentace - přípravné práce Zjednodušený projekt opravy koleje</t>
  </si>
  <si>
    <t>-1136668431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</si>
  <si>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</si>
  <si>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024101001</t>
  </si>
  <si>
    <t>Inženýrská činnost střežení pracovní skupiny zaměstnanců</t>
  </si>
  <si>
    <t>1463813715</t>
  </si>
  <si>
    <t>033111001</t>
  </si>
  <si>
    <t>Provozní vlivy Výluka silničního provozu se zajištěním objížďky</t>
  </si>
  <si>
    <t>830939575</t>
  </si>
  <si>
    <t>033121001</t>
  </si>
  <si>
    <t>Provozní vlivy Rušení prací železničním provozem širá trať nebo dopravny s kolejovým rozvětvením s počtem vlaků za směnu 8,5 hod. do 25</t>
  </si>
  <si>
    <t>2130849012</t>
  </si>
  <si>
    <t>033121011</t>
  </si>
  <si>
    <t>Provozní vlivy Rušení prací železničním provozem širá trať nebo dopravny s kolejovým rozvětvením s počtem vlaků za směnu 8,5 hod. přes 25 do 50</t>
  </si>
  <si>
    <t>77956338</t>
  </si>
  <si>
    <t>034111001</t>
  </si>
  <si>
    <t>Další náklady na pracovníky Zákonné příplatky ke mzdě za práci o sobotách, nedělích a státem uznaných svátcích</t>
  </si>
  <si>
    <t>2092882088</t>
  </si>
  <si>
    <t>034111011</t>
  </si>
  <si>
    <t>Další náklady na pracovníky Zákonné příplatky ke mzdě za práci v noci</t>
  </si>
  <si>
    <t>-2131243156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</si>
</sst>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topLeftCell="A19" workbookViewId="0">
      <selection activeCell="K6" sqref="K6:AO6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19"/>
      <c r="AQ5" s="19"/>
      <c r="AR5" s="17"/>
      <c r="BE5" s="21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19"/>
      <c r="AQ6" s="19"/>
      <c r="AR6" s="17"/>
      <c r="BE6" s="21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1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8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25</v>
      </c>
      <c r="AO10" s="19"/>
      <c r="AP10" s="19"/>
      <c r="AQ10" s="19"/>
      <c r="AR10" s="17"/>
      <c r="BE10" s="21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1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8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29</v>
      </c>
      <c r="AO13" s="19"/>
      <c r="AP13" s="19"/>
      <c r="AQ13" s="19"/>
      <c r="AR13" s="17"/>
      <c r="BE13" s="218"/>
      <c r="BS13" s="14" t="s">
        <v>6</v>
      </c>
    </row>
    <row r="14" spans="1:74">
      <c r="B14" s="18"/>
      <c r="C14" s="19"/>
      <c r="D14" s="19"/>
      <c r="E14" s="223" t="s">
        <v>29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1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8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1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18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8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25</v>
      </c>
      <c r="AO19" s="19"/>
      <c r="AP19" s="19"/>
      <c r="AQ19" s="19"/>
      <c r="AR19" s="17"/>
      <c r="BE19" s="21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18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8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8"/>
    </row>
    <row r="23" spans="1:71" s="1" customFormat="1" ht="16.5" customHeight="1">
      <c r="B23" s="18"/>
      <c r="C23" s="19"/>
      <c r="D23" s="19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9"/>
      <c r="AP23" s="19"/>
      <c r="AQ23" s="19"/>
      <c r="AR23" s="17"/>
      <c r="BE23" s="21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8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6">
        <f>ROUND(AG94,2)</f>
        <v>0</v>
      </c>
      <c r="AL26" s="227"/>
      <c r="AM26" s="227"/>
      <c r="AN26" s="227"/>
      <c r="AO26" s="227"/>
      <c r="AP26" s="33"/>
      <c r="AQ26" s="33"/>
      <c r="AR26" s="36"/>
      <c r="BE26" s="21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8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8" t="s">
        <v>36</v>
      </c>
      <c r="M28" s="228"/>
      <c r="N28" s="228"/>
      <c r="O28" s="228"/>
      <c r="P28" s="228"/>
      <c r="Q28" s="33"/>
      <c r="R28" s="33"/>
      <c r="S28" s="33"/>
      <c r="T28" s="33"/>
      <c r="U28" s="33"/>
      <c r="V28" s="33"/>
      <c r="W28" s="228" t="s">
        <v>37</v>
      </c>
      <c r="X28" s="228"/>
      <c r="Y28" s="228"/>
      <c r="Z28" s="228"/>
      <c r="AA28" s="228"/>
      <c r="AB28" s="228"/>
      <c r="AC28" s="228"/>
      <c r="AD28" s="228"/>
      <c r="AE28" s="228"/>
      <c r="AF28" s="33"/>
      <c r="AG28" s="33"/>
      <c r="AH28" s="33"/>
      <c r="AI28" s="33"/>
      <c r="AJ28" s="33"/>
      <c r="AK28" s="228" t="s">
        <v>38</v>
      </c>
      <c r="AL28" s="228"/>
      <c r="AM28" s="228"/>
      <c r="AN28" s="228"/>
      <c r="AO28" s="228"/>
      <c r="AP28" s="33"/>
      <c r="AQ28" s="33"/>
      <c r="AR28" s="36"/>
      <c r="BE28" s="218"/>
    </row>
    <row r="29" spans="1:71" s="3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31">
        <v>0.21</v>
      </c>
      <c r="M29" s="230"/>
      <c r="N29" s="230"/>
      <c r="O29" s="230"/>
      <c r="P29" s="230"/>
      <c r="Q29" s="38"/>
      <c r="R29" s="38"/>
      <c r="S29" s="38"/>
      <c r="T29" s="38"/>
      <c r="U29" s="38"/>
      <c r="V29" s="38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38"/>
      <c r="AG29" s="38"/>
      <c r="AH29" s="38"/>
      <c r="AI29" s="38"/>
      <c r="AJ29" s="38"/>
      <c r="AK29" s="229">
        <f>ROUND(AV94, 2)</f>
        <v>0</v>
      </c>
      <c r="AL29" s="230"/>
      <c r="AM29" s="230"/>
      <c r="AN29" s="230"/>
      <c r="AO29" s="230"/>
      <c r="AP29" s="38"/>
      <c r="AQ29" s="38"/>
      <c r="AR29" s="39"/>
      <c r="BE29" s="219"/>
    </row>
    <row r="30" spans="1:71" s="3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31">
        <v>0.15</v>
      </c>
      <c r="M30" s="230"/>
      <c r="N30" s="230"/>
      <c r="O30" s="230"/>
      <c r="P30" s="230"/>
      <c r="Q30" s="38"/>
      <c r="R30" s="38"/>
      <c r="S30" s="38"/>
      <c r="T30" s="38"/>
      <c r="U30" s="38"/>
      <c r="V30" s="38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38"/>
      <c r="AG30" s="38"/>
      <c r="AH30" s="38"/>
      <c r="AI30" s="38"/>
      <c r="AJ30" s="38"/>
      <c r="AK30" s="229">
        <f>ROUND(AW94, 2)</f>
        <v>0</v>
      </c>
      <c r="AL30" s="230"/>
      <c r="AM30" s="230"/>
      <c r="AN30" s="230"/>
      <c r="AO30" s="230"/>
      <c r="AP30" s="38"/>
      <c r="AQ30" s="38"/>
      <c r="AR30" s="39"/>
      <c r="BE30" s="219"/>
    </row>
    <row r="31" spans="1:71" s="3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31">
        <v>0.21</v>
      </c>
      <c r="M31" s="230"/>
      <c r="N31" s="230"/>
      <c r="O31" s="230"/>
      <c r="P31" s="230"/>
      <c r="Q31" s="38"/>
      <c r="R31" s="38"/>
      <c r="S31" s="38"/>
      <c r="T31" s="38"/>
      <c r="U31" s="38"/>
      <c r="V31" s="38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38"/>
      <c r="AG31" s="38"/>
      <c r="AH31" s="38"/>
      <c r="AI31" s="38"/>
      <c r="AJ31" s="38"/>
      <c r="AK31" s="229">
        <v>0</v>
      </c>
      <c r="AL31" s="230"/>
      <c r="AM31" s="230"/>
      <c r="AN31" s="230"/>
      <c r="AO31" s="230"/>
      <c r="AP31" s="38"/>
      <c r="AQ31" s="38"/>
      <c r="AR31" s="39"/>
      <c r="BE31" s="219"/>
    </row>
    <row r="32" spans="1:71" s="3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31">
        <v>0.15</v>
      </c>
      <c r="M32" s="230"/>
      <c r="N32" s="230"/>
      <c r="O32" s="230"/>
      <c r="P32" s="230"/>
      <c r="Q32" s="38"/>
      <c r="R32" s="38"/>
      <c r="S32" s="38"/>
      <c r="T32" s="38"/>
      <c r="U32" s="38"/>
      <c r="V32" s="38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38"/>
      <c r="AG32" s="38"/>
      <c r="AH32" s="38"/>
      <c r="AI32" s="38"/>
      <c r="AJ32" s="38"/>
      <c r="AK32" s="229">
        <v>0</v>
      </c>
      <c r="AL32" s="230"/>
      <c r="AM32" s="230"/>
      <c r="AN32" s="230"/>
      <c r="AO32" s="230"/>
      <c r="AP32" s="38"/>
      <c r="AQ32" s="38"/>
      <c r="AR32" s="39"/>
      <c r="BE32" s="219"/>
    </row>
    <row r="33" spans="1:57" s="3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31">
        <v>0</v>
      </c>
      <c r="M33" s="230"/>
      <c r="N33" s="230"/>
      <c r="O33" s="230"/>
      <c r="P33" s="230"/>
      <c r="Q33" s="38"/>
      <c r="R33" s="38"/>
      <c r="S33" s="38"/>
      <c r="T33" s="38"/>
      <c r="U33" s="38"/>
      <c r="V33" s="38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38"/>
      <c r="AG33" s="38"/>
      <c r="AH33" s="38"/>
      <c r="AI33" s="38"/>
      <c r="AJ33" s="38"/>
      <c r="AK33" s="229">
        <v>0</v>
      </c>
      <c r="AL33" s="230"/>
      <c r="AM33" s="230"/>
      <c r="AN33" s="230"/>
      <c r="AO33" s="230"/>
      <c r="AP33" s="38"/>
      <c r="AQ33" s="38"/>
      <c r="AR33" s="39"/>
      <c r="BE33" s="21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8"/>
    </row>
    <row r="35" spans="1:57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32" t="s">
        <v>47</v>
      </c>
      <c r="Y35" s="233"/>
      <c r="Z35" s="233"/>
      <c r="AA35" s="233"/>
      <c r="AB35" s="233"/>
      <c r="AC35" s="42"/>
      <c r="AD35" s="42"/>
      <c r="AE35" s="42"/>
      <c r="AF35" s="42"/>
      <c r="AG35" s="42"/>
      <c r="AH35" s="42"/>
      <c r="AI35" s="42"/>
      <c r="AJ35" s="42"/>
      <c r="AK35" s="234">
        <f>SUM(AK26:AK33)</f>
        <v>0</v>
      </c>
      <c r="AL35" s="233"/>
      <c r="AM35" s="233"/>
      <c r="AN35" s="233"/>
      <c r="AO35" s="23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50</v>
      </c>
      <c r="AI60" s="35"/>
      <c r="AJ60" s="35"/>
      <c r="AK60" s="35"/>
      <c r="AL60" s="35"/>
      <c r="AM60" s="49" t="s">
        <v>51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50</v>
      </c>
      <c r="AI75" s="35"/>
      <c r="AJ75" s="35"/>
      <c r="AK75" s="35"/>
      <c r="AL75" s="35"/>
      <c r="AM75" s="49" t="s">
        <v>51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2021_RD01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6" t="str">
        <f>K6</f>
        <v>Oprava geometrických parametrů koleje 2021 - ZLN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ST Zlín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8" t="str">
        <f>IF(AN8= "","",AN8)</f>
        <v/>
      </c>
      <c r="AN87" s="238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39" t="str">
        <f>IF(E17="","",E17)</f>
        <v xml:space="preserve"> </v>
      </c>
      <c r="AN89" s="240"/>
      <c r="AO89" s="240"/>
      <c r="AP89" s="240"/>
      <c r="AQ89" s="33"/>
      <c r="AR89" s="36"/>
      <c r="AS89" s="241" t="s">
        <v>55</v>
      </c>
      <c r="AT89" s="24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25.7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39" t="str">
        <f>IF(E20="","",E20)</f>
        <v>Správa železnic, státní organizace</v>
      </c>
      <c r="AN90" s="240"/>
      <c r="AO90" s="240"/>
      <c r="AP90" s="240"/>
      <c r="AQ90" s="33"/>
      <c r="AR90" s="36"/>
      <c r="AS90" s="243"/>
      <c r="AT90" s="24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5"/>
      <c r="AT91" s="24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7" t="s">
        <v>56</v>
      </c>
      <c r="D92" s="248"/>
      <c r="E92" s="248"/>
      <c r="F92" s="248"/>
      <c r="G92" s="248"/>
      <c r="H92" s="70"/>
      <c r="I92" s="249" t="s">
        <v>57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50" t="s">
        <v>58</v>
      </c>
      <c r="AH92" s="248"/>
      <c r="AI92" s="248"/>
      <c r="AJ92" s="248"/>
      <c r="AK92" s="248"/>
      <c r="AL92" s="248"/>
      <c r="AM92" s="248"/>
      <c r="AN92" s="249" t="s">
        <v>59</v>
      </c>
      <c r="AO92" s="248"/>
      <c r="AP92" s="251"/>
      <c r="AQ92" s="71" t="s">
        <v>60</v>
      </c>
      <c r="AR92" s="36"/>
      <c r="AS92" s="72" t="s">
        <v>61</v>
      </c>
      <c r="AT92" s="73" t="s">
        <v>62</v>
      </c>
      <c r="AU92" s="73" t="s">
        <v>63</v>
      </c>
      <c r="AV92" s="73" t="s">
        <v>64</v>
      </c>
      <c r="AW92" s="73" t="s">
        <v>65</v>
      </c>
      <c r="AX92" s="73" t="s">
        <v>66</v>
      </c>
      <c r="AY92" s="73" t="s">
        <v>67</v>
      </c>
      <c r="AZ92" s="73" t="s">
        <v>68</v>
      </c>
      <c r="BA92" s="73" t="s">
        <v>69</v>
      </c>
      <c r="BB92" s="73" t="s">
        <v>70</v>
      </c>
      <c r="BC92" s="73" t="s">
        <v>71</v>
      </c>
      <c r="BD92" s="74" t="s">
        <v>72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5">
        <f>ROUND(SUM(AG95:AG96),2)</f>
        <v>0</v>
      </c>
      <c r="AH94" s="255"/>
      <c r="AI94" s="255"/>
      <c r="AJ94" s="255"/>
      <c r="AK94" s="255"/>
      <c r="AL94" s="255"/>
      <c r="AM94" s="255"/>
      <c r="AN94" s="256">
        <f>SUM(AG94,AT94)</f>
        <v>0</v>
      </c>
      <c r="AO94" s="256"/>
      <c r="AP94" s="256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74</v>
      </c>
      <c r="BT94" s="88" t="s">
        <v>75</v>
      </c>
      <c r="BU94" s="89" t="s">
        <v>76</v>
      </c>
      <c r="BV94" s="88" t="s">
        <v>77</v>
      </c>
      <c r="BW94" s="88" t="s">
        <v>5</v>
      </c>
      <c r="BX94" s="88" t="s">
        <v>78</v>
      </c>
      <c r="CL94" s="88" t="s">
        <v>1</v>
      </c>
    </row>
    <row r="95" spans="1:91" s="7" customFormat="1" ht="24.75" customHeight="1">
      <c r="A95" s="90" t="s">
        <v>79</v>
      </c>
      <c r="B95" s="91"/>
      <c r="C95" s="92"/>
      <c r="D95" s="254" t="s">
        <v>80</v>
      </c>
      <c r="E95" s="254"/>
      <c r="F95" s="254"/>
      <c r="G95" s="254"/>
      <c r="H95" s="254"/>
      <c r="I95" s="93"/>
      <c r="J95" s="254" t="s">
        <v>17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2">
        <f>'SO 01 - Oprava geometrick...'!J30</f>
        <v>0</v>
      </c>
      <c r="AH95" s="253"/>
      <c r="AI95" s="253"/>
      <c r="AJ95" s="253"/>
      <c r="AK95" s="253"/>
      <c r="AL95" s="253"/>
      <c r="AM95" s="253"/>
      <c r="AN95" s="252">
        <f>SUM(AG95,AT95)</f>
        <v>0</v>
      </c>
      <c r="AO95" s="253"/>
      <c r="AP95" s="253"/>
      <c r="AQ95" s="94" t="s">
        <v>81</v>
      </c>
      <c r="AR95" s="95"/>
      <c r="AS95" s="96">
        <v>0</v>
      </c>
      <c r="AT95" s="97">
        <f>ROUND(SUM(AV95:AW95),2)</f>
        <v>0</v>
      </c>
      <c r="AU95" s="98">
        <f>'SO 01 - Oprava geometrick...'!P120</f>
        <v>0</v>
      </c>
      <c r="AV95" s="97">
        <f>'SO 01 - Oprava geometrick...'!J33</f>
        <v>0</v>
      </c>
      <c r="AW95" s="97">
        <f>'SO 01 - Oprava geometrick...'!J34</f>
        <v>0</v>
      </c>
      <c r="AX95" s="97">
        <f>'SO 01 - Oprava geometrick...'!J35</f>
        <v>0</v>
      </c>
      <c r="AY95" s="97">
        <f>'SO 01 - Oprava geometrick...'!J36</f>
        <v>0</v>
      </c>
      <c r="AZ95" s="97">
        <f>'SO 01 - Oprava geometrick...'!F33</f>
        <v>0</v>
      </c>
      <c r="BA95" s="97">
        <f>'SO 01 - Oprava geometrick...'!F34</f>
        <v>0</v>
      </c>
      <c r="BB95" s="97">
        <f>'SO 01 - Oprava geometrick...'!F35</f>
        <v>0</v>
      </c>
      <c r="BC95" s="97">
        <f>'SO 01 - Oprava geometrick...'!F36</f>
        <v>0</v>
      </c>
      <c r="BD95" s="99">
        <f>'SO 01 - Oprava geometrick...'!F37</f>
        <v>0</v>
      </c>
      <c r="BT95" s="100" t="s">
        <v>82</v>
      </c>
      <c r="BV95" s="100" t="s">
        <v>77</v>
      </c>
      <c r="BW95" s="100" t="s">
        <v>83</v>
      </c>
      <c r="BX95" s="100" t="s">
        <v>5</v>
      </c>
      <c r="CL95" s="100" t="s">
        <v>1</v>
      </c>
      <c r="CM95" s="100" t="s">
        <v>84</v>
      </c>
    </row>
    <row r="96" spans="1:91" s="7" customFormat="1" ht="16.5" customHeight="1">
      <c r="A96" s="90" t="s">
        <v>79</v>
      </c>
      <c r="B96" s="91"/>
      <c r="C96" s="92"/>
      <c r="D96" s="254" t="s">
        <v>85</v>
      </c>
      <c r="E96" s="254"/>
      <c r="F96" s="254"/>
      <c r="G96" s="254"/>
      <c r="H96" s="254"/>
      <c r="I96" s="93"/>
      <c r="J96" s="254" t="s">
        <v>86</v>
      </c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  <c r="X96" s="254"/>
      <c r="Y96" s="254"/>
      <c r="Z96" s="254"/>
      <c r="AA96" s="254"/>
      <c r="AB96" s="254"/>
      <c r="AC96" s="254"/>
      <c r="AD96" s="254"/>
      <c r="AE96" s="254"/>
      <c r="AF96" s="254"/>
      <c r="AG96" s="252">
        <f>'VON - Vedlejší a ostaní n...'!J30</f>
        <v>0</v>
      </c>
      <c r="AH96" s="253"/>
      <c r="AI96" s="253"/>
      <c r="AJ96" s="253"/>
      <c r="AK96" s="253"/>
      <c r="AL96" s="253"/>
      <c r="AM96" s="253"/>
      <c r="AN96" s="252">
        <f>SUM(AG96,AT96)</f>
        <v>0</v>
      </c>
      <c r="AO96" s="253"/>
      <c r="AP96" s="253"/>
      <c r="AQ96" s="94" t="s">
        <v>85</v>
      </c>
      <c r="AR96" s="95"/>
      <c r="AS96" s="101">
        <v>0</v>
      </c>
      <c r="AT96" s="102">
        <f>ROUND(SUM(AV96:AW96),2)</f>
        <v>0</v>
      </c>
      <c r="AU96" s="103">
        <f>'VON - Vedlejší a ostaní n...'!P117</f>
        <v>0</v>
      </c>
      <c r="AV96" s="102">
        <f>'VON - Vedlejší a ostaní n...'!J33</f>
        <v>0</v>
      </c>
      <c r="AW96" s="102">
        <f>'VON - Vedlejší a ostaní n...'!J34</f>
        <v>0</v>
      </c>
      <c r="AX96" s="102">
        <f>'VON - Vedlejší a ostaní n...'!J35</f>
        <v>0</v>
      </c>
      <c r="AY96" s="102">
        <f>'VON - Vedlejší a ostaní n...'!J36</f>
        <v>0</v>
      </c>
      <c r="AZ96" s="102">
        <f>'VON - Vedlejší a ostaní n...'!F33</f>
        <v>0</v>
      </c>
      <c r="BA96" s="102">
        <f>'VON - Vedlejší a ostaní n...'!F34</f>
        <v>0</v>
      </c>
      <c r="BB96" s="102">
        <f>'VON - Vedlejší a ostaní n...'!F35</f>
        <v>0</v>
      </c>
      <c r="BC96" s="102">
        <f>'VON - Vedlejší a ostaní n...'!F36</f>
        <v>0</v>
      </c>
      <c r="BD96" s="104">
        <f>'VON - Vedlejší a ostaní n...'!F37</f>
        <v>0</v>
      </c>
      <c r="BT96" s="100" t="s">
        <v>82</v>
      </c>
      <c r="BV96" s="100" t="s">
        <v>77</v>
      </c>
      <c r="BW96" s="100" t="s">
        <v>87</v>
      </c>
      <c r="BX96" s="100" t="s">
        <v>5</v>
      </c>
      <c r="CL96" s="100" t="s">
        <v>1</v>
      </c>
      <c r="CM96" s="100" t="s">
        <v>84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/r5/js5bKmFfFcwKQVBJcYTeRXPtjnRZFAtqLMp9lLV1hkGGk5CO1JC79lge2SVXw21d/Cv27xwYM8nWfEWQfg==" saltValue="8ckufN1ks3yQFJlxDRyConf4l3bCgvTQdbshltVAPIr0IaIGSn6hglTPKyYqfcLNVzNUn7sOfsa2m/smkQsn5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prava geometrick...'!C2" display="/"/>
    <hyperlink ref="A96" location="'VON - Vedlejší a ostaní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83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84</v>
      </c>
    </row>
    <row r="4" spans="1:46" s="1" customFormat="1" ht="24.95" customHeight="1">
      <c r="B4" s="17"/>
      <c r="D4" s="107" t="s">
        <v>88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Oprava geometrických parametrů koleje 2021 - ZLN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89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6"/>
      <c r="C9" s="31"/>
      <c r="D9" s="31"/>
      <c r="E9" s="260" t="s">
        <v>90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25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24</v>
      </c>
      <c r="J23" s="110" t="s">
        <v>25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26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ROUND((SUM(BE120:BE416)),  2)</f>
        <v>0</v>
      </c>
      <c r="G33" s="31"/>
      <c r="H33" s="31"/>
      <c r="I33" s="121">
        <v>0.21</v>
      </c>
      <c r="J33" s="120">
        <f>ROUND(((SUM(BE120:BE416))*I33),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ROUND((SUM(BF120:BF416)),  2)</f>
        <v>0</v>
      </c>
      <c r="G34" s="31"/>
      <c r="H34" s="31"/>
      <c r="I34" s="121">
        <v>0.15</v>
      </c>
      <c r="J34" s="120">
        <f>ROUND(((SUM(BF120:BF416))*I34),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ROUND((SUM(BG120:BG416)),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ROUND((SUM(BH120:BH416)),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ROUND((SUM(BI120:BI416)),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Oprava geometrických parametrů koleje 2021 - ZLN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3"/>
      <c r="D87" s="33"/>
      <c r="E87" s="236" t="str">
        <f>E9</f>
        <v>SO 01 - Oprava geometrických parametrů koleje 2021 - ZLN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Obvod ST Zlín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30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Správa železnic, státní organizace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92</v>
      </c>
      <c r="D94" s="141"/>
      <c r="E94" s="141"/>
      <c r="F94" s="141"/>
      <c r="G94" s="141"/>
      <c r="H94" s="141"/>
      <c r="I94" s="141"/>
      <c r="J94" s="142" t="s">
        <v>93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94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95</v>
      </c>
    </row>
    <row r="97" spans="1:31" s="9" customFormat="1" ht="24.95" customHeight="1">
      <c r="B97" s="144"/>
      <c r="C97" s="145"/>
      <c r="D97" s="146" t="s">
        <v>96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97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98</v>
      </c>
      <c r="E99" s="153"/>
      <c r="F99" s="153"/>
      <c r="G99" s="153"/>
      <c r="H99" s="153"/>
      <c r="I99" s="153"/>
      <c r="J99" s="154">
        <f>J315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99</v>
      </c>
      <c r="E100" s="153"/>
      <c r="F100" s="153"/>
      <c r="G100" s="153"/>
      <c r="H100" s="153"/>
      <c r="I100" s="153"/>
      <c r="J100" s="154">
        <f>J336</f>
        <v>0</v>
      </c>
      <c r="K100" s="151"/>
      <c r="L100" s="155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100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65" t="str">
        <f>E7</f>
        <v>Oprava geometrických parametrů koleje 2021 - ZLN</v>
      </c>
      <c r="F110" s="266"/>
      <c r="G110" s="266"/>
      <c r="H110" s="266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89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30" customHeight="1">
      <c r="A112" s="31"/>
      <c r="B112" s="32"/>
      <c r="C112" s="33"/>
      <c r="D112" s="33"/>
      <c r="E112" s="236" t="str">
        <f>E9</f>
        <v>SO 01 - Oprava geometrických parametrů koleje 2021 - ZLN</v>
      </c>
      <c r="F112" s="267"/>
      <c r="G112" s="267"/>
      <c r="H112" s="267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Obvod ST Zlín</v>
      </c>
      <c r="G114" s="33"/>
      <c r="H114" s="33"/>
      <c r="I114" s="26" t="s">
        <v>22</v>
      </c>
      <c r="J114" s="63">
        <f>IF(J12="","",J12)</f>
        <v>0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23</v>
      </c>
      <c r="D116" s="33"/>
      <c r="E116" s="33"/>
      <c r="F116" s="24" t="str">
        <f>E15</f>
        <v>Správa železnic, státní organizace</v>
      </c>
      <c r="G116" s="33"/>
      <c r="H116" s="33"/>
      <c r="I116" s="26" t="s">
        <v>30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5.7" customHeight="1">
      <c r="A117" s="31"/>
      <c r="B117" s="32"/>
      <c r="C117" s="26" t="s">
        <v>28</v>
      </c>
      <c r="D117" s="33"/>
      <c r="E117" s="33"/>
      <c r="F117" s="24" t="str">
        <f>IF(E18="","",E18)</f>
        <v>Vyplň údaj</v>
      </c>
      <c r="G117" s="33"/>
      <c r="H117" s="33"/>
      <c r="I117" s="26" t="s">
        <v>33</v>
      </c>
      <c r="J117" s="29" t="str">
        <f>E24</f>
        <v>Správa železnic, státní organizace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101</v>
      </c>
      <c r="D119" s="159" t="s">
        <v>60</v>
      </c>
      <c r="E119" s="159" t="s">
        <v>56</v>
      </c>
      <c r="F119" s="159" t="s">
        <v>57</v>
      </c>
      <c r="G119" s="159" t="s">
        <v>102</v>
      </c>
      <c r="H119" s="159" t="s">
        <v>103</v>
      </c>
      <c r="I119" s="159" t="s">
        <v>104</v>
      </c>
      <c r="J119" s="159" t="s">
        <v>93</v>
      </c>
      <c r="K119" s="160" t="s">
        <v>105</v>
      </c>
      <c r="L119" s="161"/>
      <c r="M119" s="72" t="s">
        <v>1</v>
      </c>
      <c r="N119" s="73" t="s">
        <v>39</v>
      </c>
      <c r="O119" s="73" t="s">
        <v>106</v>
      </c>
      <c r="P119" s="73" t="s">
        <v>107</v>
      </c>
      <c r="Q119" s="73" t="s">
        <v>108</v>
      </c>
      <c r="R119" s="73" t="s">
        <v>109</v>
      </c>
      <c r="S119" s="73" t="s">
        <v>110</v>
      </c>
      <c r="T119" s="74" t="s">
        <v>111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9" customHeight="1">
      <c r="A120" s="31"/>
      <c r="B120" s="32"/>
      <c r="C120" s="79" t="s">
        <v>112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</f>
        <v>0</v>
      </c>
      <c r="Q120" s="76"/>
      <c r="R120" s="164">
        <f>R121</f>
        <v>4504.4660000000003</v>
      </c>
      <c r="S120" s="76"/>
      <c r="T120" s="165">
        <f>T121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74</v>
      </c>
      <c r="AU120" s="14" t="s">
        <v>95</v>
      </c>
      <c r="BK120" s="166">
        <f>BK121</f>
        <v>0</v>
      </c>
    </row>
    <row r="121" spans="1:65" s="12" customFormat="1" ht="25.9" customHeight="1">
      <c r="B121" s="167"/>
      <c r="C121" s="168"/>
      <c r="D121" s="169" t="s">
        <v>74</v>
      </c>
      <c r="E121" s="170" t="s">
        <v>113</v>
      </c>
      <c r="F121" s="170" t="s">
        <v>114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P122+P315+P336</f>
        <v>0</v>
      </c>
      <c r="Q121" s="175"/>
      <c r="R121" s="176">
        <f>R122+R315+R336</f>
        <v>4504.4660000000003</v>
      </c>
      <c r="S121" s="175"/>
      <c r="T121" s="177">
        <f>T122+T315+T336</f>
        <v>0</v>
      </c>
      <c r="AR121" s="178" t="s">
        <v>82</v>
      </c>
      <c r="AT121" s="179" t="s">
        <v>74</v>
      </c>
      <c r="AU121" s="179" t="s">
        <v>75</v>
      </c>
      <c r="AY121" s="178" t="s">
        <v>115</v>
      </c>
      <c r="BK121" s="180">
        <f>BK122+BK315+BK336</f>
        <v>0</v>
      </c>
    </row>
    <row r="122" spans="1:65" s="12" customFormat="1" ht="22.9" customHeight="1">
      <c r="B122" s="167"/>
      <c r="C122" s="168"/>
      <c r="D122" s="169" t="s">
        <v>74</v>
      </c>
      <c r="E122" s="181" t="s">
        <v>116</v>
      </c>
      <c r="F122" s="181" t="s">
        <v>117</v>
      </c>
      <c r="G122" s="168"/>
      <c r="H122" s="168"/>
      <c r="I122" s="171"/>
      <c r="J122" s="182">
        <f>BK122</f>
        <v>0</v>
      </c>
      <c r="K122" s="168"/>
      <c r="L122" s="173"/>
      <c r="M122" s="174"/>
      <c r="N122" s="175"/>
      <c r="O122" s="175"/>
      <c r="P122" s="176">
        <f>SUM(P123:P314)</f>
        <v>0</v>
      </c>
      <c r="Q122" s="175"/>
      <c r="R122" s="176">
        <f>SUM(R123:R314)</f>
        <v>0</v>
      </c>
      <c r="S122" s="175"/>
      <c r="T122" s="177">
        <f>SUM(T123:T314)</f>
        <v>0</v>
      </c>
      <c r="AR122" s="178" t="s">
        <v>82</v>
      </c>
      <c r="AT122" s="179" t="s">
        <v>74</v>
      </c>
      <c r="AU122" s="179" t="s">
        <v>82</v>
      </c>
      <c r="AY122" s="178" t="s">
        <v>115</v>
      </c>
      <c r="BK122" s="180">
        <f>SUM(BK123:BK314)</f>
        <v>0</v>
      </c>
    </row>
    <row r="123" spans="1:65" s="2" customFormat="1" ht="24">
      <c r="A123" s="31"/>
      <c r="B123" s="32"/>
      <c r="C123" s="183" t="s">
        <v>82</v>
      </c>
      <c r="D123" s="183" t="s">
        <v>118</v>
      </c>
      <c r="E123" s="184" t="s">
        <v>119</v>
      </c>
      <c r="F123" s="185" t="s">
        <v>120</v>
      </c>
      <c r="G123" s="186" t="s">
        <v>121</v>
      </c>
      <c r="H123" s="187">
        <v>50</v>
      </c>
      <c r="I123" s="188"/>
      <c r="J123" s="189">
        <f>ROUND(I123*H123,2)</f>
        <v>0</v>
      </c>
      <c r="K123" s="185" t="s">
        <v>122</v>
      </c>
      <c r="L123" s="36"/>
      <c r="M123" s="190" t="s">
        <v>1</v>
      </c>
      <c r="N123" s="191" t="s">
        <v>40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123</v>
      </c>
      <c r="AT123" s="194" t="s">
        <v>118</v>
      </c>
      <c r="AU123" s="194" t="s">
        <v>84</v>
      </c>
      <c r="AY123" s="14" t="s">
        <v>115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82</v>
      </c>
      <c r="BK123" s="195">
        <f>ROUND(I123*H123,2)</f>
        <v>0</v>
      </c>
      <c r="BL123" s="14" t="s">
        <v>123</v>
      </c>
      <c r="BM123" s="194" t="s">
        <v>124</v>
      </c>
    </row>
    <row r="124" spans="1:65" s="2" customFormat="1" ht="48.75">
      <c r="A124" s="31"/>
      <c r="B124" s="32"/>
      <c r="C124" s="33"/>
      <c r="D124" s="196" t="s">
        <v>125</v>
      </c>
      <c r="E124" s="33"/>
      <c r="F124" s="197" t="s">
        <v>126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125</v>
      </c>
      <c r="AU124" s="14" t="s">
        <v>84</v>
      </c>
    </row>
    <row r="125" spans="1:65" s="2" customFormat="1" ht="24">
      <c r="A125" s="31"/>
      <c r="B125" s="32"/>
      <c r="C125" s="183" t="s">
        <v>84</v>
      </c>
      <c r="D125" s="183" t="s">
        <v>118</v>
      </c>
      <c r="E125" s="184" t="s">
        <v>127</v>
      </c>
      <c r="F125" s="185" t="s">
        <v>128</v>
      </c>
      <c r="G125" s="186" t="s">
        <v>129</v>
      </c>
      <c r="H125" s="187">
        <v>500</v>
      </c>
      <c r="I125" s="188"/>
      <c r="J125" s="189">
        <f>ROUND(I125*H125,2)</f>
        <v>0</v>
      </c>
      <c r="K125" s="185" t="s">
        <v>122</v>
      </c>
      <c r="L125" s="36"/>
      <c r="M125" s="190" t="s">
        <v>1</v>
      </c>
      <c r="N125" s="191" t="s">
        <v>40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123</v>
      </c>
      <c r="AT125" s="194" t="s">
        <v>118</v>
      </c>
      <c r="AU125" s="194" t="s">
        <v>84</v>
      </c>
      <c r="AY125" s="14" t="s">
        <v>115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82</v>
      </c>
      <c r="BK125" s="195">
        <f>ROUND(I125*H125,2)</f>
        <v>0</v>
      </c>
      <c r="BL125" s="14" t="s">
        <v>123</v>
      </c>
      <c r="BM125" s="194" t="s">
        <v>130</v>
      </c>
    </row>
    <row r="126" spans="1:65" s="2" customFormat="1" ht="39">
      <c r="A126" s="31"/>
      <c r="B126" s="32"/>
      <c r="C126" s="33"/>
      <c r="D126" s="196" t="s">
        <v>125</v>
      </c>
      <c r="E126" s="33"/>
      <c r="F126" s="197" t="s">
        <v>131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125</v>
      </c>
      <c r="AU126" s="14" t="s">
        <v>84</v>
      </c>
    </row>
    <row r="127" spans="1:65" s="2" customFormat="1" ht="24">
      <c r="A127" s="31"/>
      <c r="B127" s="32"/>
      <c r="C127" s="183" t="s">
        <v>132</v>
      </c>
      <c r="D127" s="183" t="s">
        <v>118</v>
      </c>
      <c r="E127" s="184" t="s">
        <v>133</v>
      </c>
      <c r="F127" s="185" t="s">
        <v>134</v>
      </c>
      <c r="G127" s="186" t="s">
        <v>129</v>
      </c>
      <c r="H127" s="187">
        <v>1000</v>
      </c>
      <c r="I127" s="188"/>
      <c r="J127" s="189">
        <f>ROUND(I127*H127,2)</f>
        <v>0</v>
      </c>
      <c r="K127" s="185" t="s">
        <v>122</v>
      </c>
      <c r="L127" s="36"/>
      <c r="M127" s="190" t="s">
        <v>1</v>
      </c>
      <c r="N127" s="191" t="s">
        <v>40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123</v>
      </c>
      <c r="AT127" s="194" t="s">
        <v>118</v>
      </c>
      <c r="AU127" s="194" t="s">
        <v>84</v>
      </c>
      <c r="AY127" s="14" t="s">
        <v>115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82</v>
      </c>
      <c r="BK127" s="195">
        <f>ROUND(I127*H127,2)</f>
        <v>0</v>
      </c>
      <c r="BL127" s="14" t="s">
        <v>123</v>
      </c>
      <c r="BM127" s="194" t="s">
        <v>135</v>
      </c>
    </row>
    <row r="128" spans="1:65" s="2" customFormat="1" ht="48.75">
      <c r="A128" s="31"/>
      <c r="B128" s="32"/>
      <c r="C128" s="33"/>
      <c r="D128" s="196" t="s">
        <v>125</v>
      </c>
      <c r="E128" s="33"/>
      <c r="F128" s="197" t="s">
        <v>136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125</v>
      </c>
      <c r="AU128" s="14" t="s">
        <v>84</v>
      </c>
    </row>
    <row r="129" spans="1:65" s="2" customFormat="1" ht="24">
      <c r="A129" s="31"/>
      <c r="B129" s="32"/>
      <c r="C129" s="183" t="s">
        <v>123</v>
      </c>
      <c r="D129" s="183" t="s">
        <v>118</v>
      </c>
      <c r="E129" s="184" t="s">
        <v>137</v>
      </c>
      <c r="F129" s="185" t="s">
        <v>138</v>
      </c>
      <c r="G129" s="186" t="s">
        <v>129</v>
      </c>
      <c r="H129" s="187">
        <v>1000</v>
      </c>
      <c r="I129" s="188"/>
      <c r="J129" s="189">
        <f>ROUND(I129*H129,2)</f>
        <v>0</v>
      </c>
      <c r="K129" s="185" t="s">
        <v>122</v>
      </c>
      <c r="L129" s="36"/>
      <c r="M129" s="190" t="s">
        <v>1</v>
      </c>
      <c r="N129" s="191" t="s">
        <v>40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123</v>
      </c>
      <c r="AT129" s="194" t="s">
        <v>118</v>
      </c>
      <c r="AU129" s="194" t="s">
        <v>84</v>
      </c>
      <c r="AY129" s="14" t="s">
        <v>115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82</v>
      </c>
      <c r="BK129" s="195">
        <f>ROUND(I129*H129,2)</f>
        <v>0</v>
      </c>
      <c r="BL129" s="14" t="s">
        <v>123</v>
      </c>
      <c r="BM129" s="194" t="s">
        <v>139</v>
      </c>
    </row>
    <row r="130" spans="1:65" s="2" customFormat="1" ht="48.75">
      <c r="A130" s="31"/>
      <c r="B130" s="32"/>
      <c r="C130" s="33"/>
      <c r="D130" s="196" t="s">
        <v>125</v>
      </c>
      <c r="E130" s="33"/>
      <c r="F130" s="197" t="s">
        <v>140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125</v>
      </c>
      <c r="AU130" s="14" t="s">
        <v>84</v>
      </c>
    </row>
    <row r="131" spans="1:65" s="2" customFormat="1" ht="16.5" customHeight="1">
      <c r="A131" s="31"/>
      <c r="B131" s="32"/>
      <c r="C131" s="183" t="s">
        <v>116</v>
      </c>
      <c r="D131" s="183" t="s">
        <v>118</v>
      </c>
      <c r="E131" s="184" t="s">
        <v>141</v>
      </c>
      <c r="F131" s="185" t="s">
        <v>142</v>
      </c>
      <c r="G131" s="186" t="s">
        <v>143</v>
      </c>
      <c r="H131" s="187">
        <v>20</v>
      </c>
      <c r="I131" s="188"/>
      <c r="J131" s="189">
        <f>ROUND(I131*H131,2)</f>
        <v>0</v>
      </c>
      <c r="K131" s="185" t="s">
        <v>122</v>
      </c>
      <c r="L131" s="36"/>
      <c r="M131" s="190" t="s">
        <v>1</v>
      </c>
      <c r="N131" s="191" t="s">
        <v>40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123</v>
      </c>
      <c r="AT131" s="194" t="s">
        <v>118</v>
      </c>
      <c r="AU131" s="194" t="s">
        <v>84</v>
      </c>
      <c r="AY131" s="14" t="s">
        <v>115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82</v>
      </c>
      <c r="BK131" s="195">
        <f>ROUND(I131*H131,2)</f>
        <v>0</v>
      </c>
      <c r="BL131" s="14" t="s">
        <v>123</v>
      </c>
      <c r="BM131" s="194" t="s">
        <v>144</v>
      </c>
    </row>
    <row r="132" spans="1:65" s="2" customFormat="1" ht="48.75">
      <c r="A132" s="31"/>
      <c r="B132" s="32"/>
      <c r="C132" s="33"/>
      <c r="D132" s="196" t="s">
        <v>125</v>
      </c>
      <c r="E132" s="33"/>
      <c r="F132" s="197" t="s">
        <v>145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125</v>
      </c>
      <c r="AU132" s="14" t="s">
        <v>84</v>
      </c>
    </row>
    <row r="133" spans="1:65" s="2" customFormat="1" ht="16.5" customHeight="1">
      <c r="A133" s="31"/>
      <c r="B133" s="32"/>
      <c r="C133" s="183" t="s">
        <v>146</v>
      </c>
      <c r="D133" s="183" t="s">
        <v>118</v>
      </c>
      <c r="E133" s="184" t="s">
        <v>147</v>
      </c>
      <c r="F133" s="185" t="s">
        <v>148</v>
      </c>
      <c r="G133" s="186" t="s">
        <v>143</v>
      </c>
      <c r="H133" s="187">
        <v>100</v>
      </c>
      <c r="I133" s="188"/>
      <c r="J133" s="189">
        <f>ROUND(I133*H133,2)</f>
        <v>0</v>
      </c>
      <c r="K133" s="185" t="s">
        <v>122</v>
      </c>
      <c r="L133" s="36"/>
      <c r="M133" s="190" t="s">
        <v>1</v>
      </c>
      <c r="N133" s="191" t="s">
        <v>40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123</v>
      </c>
      <c r="AT133" s="194" t="s">
        <v>118</v>
      </c>
      <c r="AU133" s="194" t="s">
        <v>84</v>
      </c>
      <c r="AY133" s="14" t="s">
        <v>115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82</v>
      </c>
      <c r="BK133" s="195">
        <f>ROUND(I133*H133,2)</f>
        <v>0</v>
      </c>
      <c r="BL133" s="14" t="s">
        <v>123</v>
      </c>
      <c r="BM133" s="194" t="s">
        <v>149</v>
      </c>
    </row>
    <row r="134" spans="1:65" s="2" customFormat="1" ht="48.75">
      <c r="A134" s="31"/>
      <c r="B134" s="32"/>
      <c r="C134" s="33"/>
      <c r="D134" s="196" t="s">
        <v>125</v>
      </c>
      <c r="E134" s="33"/>
      <c r="F134" s="197" t="s">
        <v>150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125</v>
      </c>
      <c r="AU134" s="14" t="s">
        <v>84</v>
      </c>
    </row>
    <row r="135" spans="1:65" s="2" customFormat="1" ht="24">
      <c r="A135" s="31"/>
      <c r="B135" s="32"/>
      <c r="C135" s="183" t="s">
        <v>151</v>
      </c>
      <c r="D135" s="183" t="s">
        <v>118</v>
      </c>
      <c r="E135" s="184" t="s">
        <v>152</v>
      </c>
      <c r="F135" s="185" t="s">
        <v>153</v>
      </c>
      <c r="G135" s="186" t="s">
        <v>154</v>
      </c>
      <c r="H135" s="187">
        <v>100</v>
      </c>
      <c r="I135" s="188"/>
      <c r="J135" s="189">
        <f>ROUND(I135*H135,2)</f>
        <v>0</v>
      </c>
      <c r="K135" s="185" t="s">
        <v>122</v>
      </c>
      <c r="L135" s="36"/>
      <c r="M135" s="190" t="s">
        <v>1</v>
      </c>
      <c r="N135" s="191" t="s">
        <v>40</v>
      </c>
      <c r="O135" s="68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123</v>
      </c>
      <c r="AT135" s="194" t="s">
        <v>118</v>
      </c>
      <c r="AU135" s="194" t="s">
        <v>84</v>
      </c>
      <c r="AY135" s="14" t="s">
        <v>115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82</v>
      </c>
      <c r="BK135" s="195">
        <f>ROUND(I135*H135,2)</f>
        <v>0</v>
      </c>
      <c r="BL135" s="14" t="s">
        <v>123</v>
      </c>
      <c r="BM135" s="194" t="s">
        <v>155</v>
      </c>
    </row>
    <row r="136" spans="1:65" s="2" customFormat="1" ht="39">
      <c r="A136" s="31"/>
      <c r="B136" s="32"/>
      <c r="C136" s="33"/>
      <c r="D136" s="196" t="s">
        <v>125</v>
      </c>
      <c r="E136" s="33"/>
      <c r="F136" s="197" t="s">
        <v>156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125</v>
      </c>
      <c r="AU136" s="14" t="s">
        <v>84</v>
      </c>
    </row>
    <row r="137" spans="1:65" s="2" customFormat="1" ht="19.5">
      <c r="A137" s="31"/>
      <c r="B137" s="32"/>
      <c r="C137" s="33"/>
      <c r="D137" s="196" t="s">
        <v>157</v>
      </c>
      <c r="E137" s="33"/>
      <c r="F137" s="201" t="s">
        <v>158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157</v>
      </c>
      <c r="AU137" s="14" t="s">
        <v>84</v>
      </c>
    </row>
    <row r="138" spans="1:65" s="2" customFormat="1" ht="24">
      <c r="A138" s="31"/>
      <c r="B138" s="32"/>
      <c r="C138" s="183" t="s">
        <v>159</v>
      </c>
      <c r="D138" s="183" t="s">
        <v>118</v>
      </c>
      <c r="E138" s="184" t="s">
        <v>160</v>
      </c>
      <c r="F138" s="185" t="s">
        <v>161</v>
      </c>
      <c r="G138" s="186" t="s">
        <v>154</v>
      </c>
      <c r="H138" s="187">
        <v>100</v>
      </c>
      <c r="I138" s="188"/>
      <c r="J138" s="189">
        <f>ROUND(I138*H138,2)</f>
        <v>0</v>
      </c>
      <c r="K138" s="185" t="s">
        <v>122</v>
      </c>
      <c r="L138" s="36"/>
      <c r="M138" s="190" t="s">
        <v>1</v>
      </c>
      <c r="N138" s="191" t="s">
        <v>40</v>
      </c>
      <c r="O138" s="68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123</v>
      </c>
      <c r="AT138" s="194" t="s">
        <v>118</v>
      </c>
      <c r="AU138" s="194" t="s">
        <v>84</v>
      </c>
      <c r="AY138" s="14" t="s">
        <v>115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4" t="s">
        <v>82</v>
      </c>
      <c r="BK138" s="195">
        <f>ROUND(I138*H138,2)</f>
        <v>0</v>
      </c>
      <c r="BL138" s="14" t="s">
        <v>123</v>
      </c>
      <c r="BM138" s="194" t="s">
        <v>162</v>
      </c>
    </row>
    <row r="139" spans="1:65" s="2" customFormat="1" ht="39">
      <c r="A139" s="31"/>
      <c r="B139" s="32"/>
      <c r="C139" s="33"/>
      <c r="D139" s="196" t="s">
        <v>125</v>
      </c>
      <c r="E139" s="33"/>
      <c r="F139" s="197" t="s">
        <v>163</v>
      </c>
      <c r="G139" s="33"/>
      <c r="H139" s="33"/>
      <c r="I139" s="198"/>
      <c r="J139" s="33"/>
      <c r="K139" s="33"/>
      <c r="L139" s="36"/>
      <c r="M139" s="199"/>
      <c r="N139" s="200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125</v>
      </c>
      <c r="AU139" s="14" t="s">
        <v>84</v>
      </c>
    </row>
    <row r="140" spans="1:65" s="2" customFormat="1" ht="19.5">
      <c r="A140" s="31"/>
      <c r="B140" s="32"/>
      <c r="C140" s="33"/>
      <c r="D140" s="196" t="s">
        <v>157</v>
      </c>
      <c r="E140" s="33"/>
      <c r="F140" s="201" t="s">
        <v>158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157</v>
      </c>
      <c r="AU140" s="14" t="s">
        <v>84</v>
      </c>
    </row>
    <row r="141" spans="1:65" s="2" customFormat="1" ht="24">
      <c r="A141" s="31"/>
      <c r="B141" s="32"/>
      <c r="C141" s="183" t="s">
        <v>164</v>
      </c>
      <c r="D141" s="183" t="s">
        <v>118</v>
      </c>
      <c r="E141" s="184" t="s">
        <v>165</v>
      </c>
      <c r="F141" s="185" t="s">
        <v>166</v>
      </c>
      <c r="G141" s="186" t="s">
        <v>154</v>
      </c>
      <c r="H141" s="187">
        <v>200</v>
      </c>
      <c r="I141" s="188"/>
      <c r="J141" s="189">
        <f>ROUND(I141*H141,2)</f>
        <v>0</v>
      </c>
      <c r="K141" s="185" t="s">
        <v>122</v>
      </c>
      <c r="L141" s="36"/>
      <c r="M141" s="190" t="s">
        <v>1</v>
      </c>
      <c r="N141" s="191" t="s">
        <v>40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123</v>
      </c>
      <c r="AT141" s="194" t="s">
        <v>118</v>
      </c>
      <c r="AU141" s="194" t="s">
        <v>84</v>
      </c>
      <c r="AY141" s="14" t="s">
        <v>115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82</v>
      </c>
      <c r="BK141" s="195">
        <f>ROUND(I141*H141,2)</f>
        <v>0</v>
      </c>
      <c r="BL141" s="14" t="s">
        <v>123</v>
      </c>
      <c r="BM141" s="194" t="s">
        <v>167</v>
      </c>
    </row>
    <row r="142" spans="1:65" s="2" customFormat="1" ht="39">
      <c r="A142" s="31"/>
      <c r="B142" s="32"/>
      <c r="C142" s="33"/>
      <c r="D142" s="196" t="s">
        <v>125</v>
      </c>
      <c r="E142" s="33"/>
      <c r="F142" s="197" t="s">
        <v>168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125</v>
      </c>
      <c r="AU142" s="14" t="s">
        <v>84</v>
      </c>
    </row>
    <row r="143" spans="1:65" s="2" customFormat="1" ht="19.5">
      <c r="A143" s="31"/>
      <c r="B143" s="32"/>
      <c r="C143" s="33"/>
      <c r="D143" s="196" t="s">
        <v>157</v>
      </c>
      <c r="E143" s="33"/>
      <c r="F143" s="201" t="s">
        <v>169</v>
      </c>
      <c r="G143" s="33"/>
      <c r="H143" s="33"/>
      <c r="I143" s="198"/>
      <c r="J143" s="33"/>
      <c r="K143" s="33"/>
      <c r="L143" s="36"/>
      <c r="M143" s="199"/>
      <c r="N143" s="200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157</v>
      </c>
      <c r="AU143" s="14" t="s">
        <v>84</v>
      </c>
    </row>
    <row r="144" spans="1:65" s="2" customFormat="1" ht="24">
      <c r="A144" s="31"/>
      <c r="B144" s="32"/>
      <c r="C144" s="183" t="s">
        <v>170</v>
      </c>
      <c r="D144" s="183" t="s">
        <v>118</v>
      </c>
      <c r="E144" s="184" t="s">
        <v>171</v>
      </c>
      <c r="F144" s="185" t="s">
        <v>172</v>
      </c>
      <c r="G144" s="186" t="s">
        <v>154</v>
      </c>
      <c r="H144" s="187">
        <v>200</v>
      </c>
      <c r="I144" s="188"/>
      <c r="J144" s="189">
        <f>ROUND(I144*H144,2)</f>
        <v>0</v>
      </c>
      <c r="K144" s="185" t="s">
        <v>122</v>
      </c>
      <c r="L144" s="36"/>
      <c r="M144" s="190" t="s">
        <v>1</v>
      </c>
      <c r="N144" s="191" t="s">
        <v>40</v>
      </c>
      <c r="O144" s="68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123</v>
      </c>
      <c r="AT144" s="194" t="s">
        <v>118</v>
      </c>
      <c r="AU144" s="194" t="s">
        <v>84</v>
      </c>
      <c r="AY144" s="14" t="s">
        <v>115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4" t="s">
        <v>82</v>
      </c>
      <c r="BK144" s="195">
        <f>ROUND(I144*H144,2)</f>
        <v>0</v>
      </c>
      <c r="BL144" s="14" t="s">
        <v>123</v>
      </c>
      <c r="BM144" s="194" t="s">
        <v>173</v>
      </c>
    </row>
    <row r="145" spans="1:65" s="2" customFormat="1" ht="39">
      <c r="A145" s="31"/>
      <c r="B145" s="32"/>
      <c r="C145" s="33"/>
      <c r="D145" s="196" t="s">
        <v>125</v>
      </c>
      <c r="E145" s="33"/>
      <c r="F145" s="197" t="s">
        <v>174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125</v>
      </c>
      <c r="AU145" s="14" t="s">
        <v>84</v>
      </c>
    </row>
    <row r="146" spans="1:65" s="2" customFormat="1" ht="19.5">
      <c r="A146" s="31"/>
      <c r="B146" s="32"/>
      <c r="C146" s="33"/>
      <c r="D146" s="196" t="s">
        <v>157</v>
      </c>
      <c r="E146" s="33"/>
      <c r="F146" s="201" t="s">
        <v>169</v>
      </c>
      <c r="G146" s="33"/>
      <c r="H146" s="33"/>
      <c r="I146" s="198"/>
      <c r="J146" s="33"/>
      <c r="K146" s="33"/>
      <c r="L146" s="36"/>
      <c r="M146" s="199"/>
      <c r="N146" s="20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157</v>
      </c>
      <c r="AU146" s="14" t="s">
        <v>84</v>
      </c>
    </row>
    <row r="147" spans="1:65" s="2" customFormat="1" ht="24">
      <c r="A147" s="31"/>
      <c r="B147" s="32"/>
      <c r="C147" s="183" t="s">
        <v>175</v>
      </c>
      <c r="D147" s="183" t="s">
        <v>118</v>
      </c>
      <c r="E147" s="184" t="s">
        <v>176</v>
      </c>
      <c r="F147" s="185" t="s">
        <v>177</v>
      </c>
      <c r="G147" s="186" t="s">
        <v>178</v>
      </c>
      <c r="H147" s="187">
        <v>3</v>
      </c>
      <c r="I147" s="188"/>
      <c r="J147" s="189">
        <f>ROUND(I147*H147,2)</f>
        <v>0</v>
      </c>
      <c r="K147" s="185" t="s">
        <v>122</v>
      </c>
      <c r="L147" s="36"/>
      <c r="M147" s="190" t="s">
        <v>1</v>
      </c>
      <c r="N147" s="191" t="s">
        <v>40</v>
      </c>
      <c r="O147" s="68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123</v>
      </c>
      <c r="AT147" s="194" t="s">
        <v>118</v>
      </c>
      <c r="AU147" s="194" t="s">
        <v>84</v>
      </c>
      <c r="AY147" s="14" t="s">
        <v>115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82</v>
      </c>
      <c r="BK147" s="195">
        <f>ROUND(I147*H147,2)</f>
        <v>0</v>
      </c>
      <c r="BL147" s="14" t="s">
        <v>123</v>
      </c>
      <c r="BM147" s="194" t="s">
        <v>179</v>
      </c>
    </row>
    <row r="148" spans="1:65" s="2" customFormat="1" ht="48.75">
      <c r="A148" s="31"/>
      <c r="B148" s="32"/>
      <c r="C148" s="33"/>
      <c r="D148" s="196" t="s">
        <v>125</v>
      </c>
      <c r="E148" s="33"/>
      <c r="F148" s="197" t="s">
        <v>180</v>
      </c>
      <c r="G148" s="33"/>
      <c r="H148" s="33"/>
      <c r="I148" s="198"/>
      <c r="J148" s="33"/>
      <c r="K148" s="33"/>
      <c r="L148" s="36"/>
      <c r="M148" s="199"/>
      <c r="N148" s="200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125</v>
      </c>
      <c r="AU148" s="14" t="s">
        <v>84</v>
      </c>
    </row>
    <row r="149" spans="1:65" s="2" customFormat="1" ht="19.5">
      <c r="A149" s="31"/>
      <c r="B149" s="32"/>
      <c r="C149" s="33"/>
      <c r="D149" s="196" t="s">
        <v>157</v>
      </c>
      <c r="E149" s="33"/>
      <c r="F149" s="201" t="s">
        <v>181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157</v>
      </c>
      <c r="AU149" s="14" t="s">
        <v>84</v>
      </c>
    </row>
    <row r="150" spans="1:65" s="2" customFormat="1" ht="24">
      <c r="A150" s="31"/>
      <c r="B150" s="32"/>
      <c r="C150" s="183" t="s">
        <v>182</v>
      </c>
      <c r="D150" s="183" t="s">
        <v>118</v>
      </c>
      <c r="E150" s="184" t="s">
        <v>183</v>
      </c>
      <c r="F150" s="185" t="s">
        <v>184</v>
      </c>
      <c r="G150" s="186" t="s">
        <v>178</v>
      </c>
      <c r="H150" s="187">
        <v>2</v>
      </c>
      <c r="I150" s="188"/>
      <c r="J150" s="189">
        <f>ROUND(I150*H150,2)</f>
        <v>0</v>
      </c>
      <c r="K150" s="185" t="s">
        <v>122</v>
      </c>
      <c r="L150" s="36"/>
      <c r="M150" s="190" t="s">
        <v>1</v>
      </c>
      <c r="N150" s="191" t="s">
        <v>40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123</v>
      </c>
      <c r="AT150" s="194" t="s">
        <v>118</v>
      </c>
      <c r="AU150" s="194" t="s">
        <v>84</v>
      </c>
      <c r="AY150" s="14" t="s">
        <v>115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82</v>
      </c>
      <c r="BK150" s="195">
        <f>ROUND(I150*H150,2)</f>
        <v>0</v>
      </c>
      <c r="BL150" s="14" t="s">
        <v>123</v>
      </c>
      <c r="BM150" s="194" t="s">
        <v>185</v>
      </c>
    </row>
    <row r="151" spans="1:65" s="2" customFormat="1" ht="48.75">
      <c r="A151" s="31"/>
      <c r="B151" s="32"/>
      <c r="C151" s="33"/>
      <c r="D151" s="196" t="s">
        <v>125</v>
      </c>
      <c r="E151" s="33"/>
      <c r="F151" s="197" t="s">
        <v>186</v>
      </c>
      <c r="G151" s="33"/>
      <c r="H151" s="33"/>
      <c r="I151" s="198"/>
      <c r="J151" s="33"/>
      <c r="K151" s="33"/>
      <c r="L151" s="36"/>
      <c r="M151" s="199"/>
      <c r="N151" s="200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125</v>
      </c>
      <c r="AU151" s="14" t="s">
        <v>84</v>
      </c>
    </row>
    <row r="152" spans="1:65" s="2" customFormat="1" ht="19.5">
      <c r="A152" s="31"/>
      <c r="B152" s="32"/>
      <c r="C152" s="33"/>
      <c r="D152" s="196" t="s">
        <v>157</v>
      </c>
      <c r="E152" s="33"/>
      <c r="F152" s="201" t="s">
        <v>181</v>
      </c>
      <c r="G152" s="33"/>
      <c r="H152" s="33"/>
      <c r="I152" s="198"/>
      <c r="J152" s="33"/>
      <c r="K152" s="33"/>
      <c r="L152" s="36"/>
      <c r="M152" s="199"/>
      <c r="N152" s="200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157</v>
      </c>
      <c r="AU152" s="14" t="s">
        <v>84</v>
      </c>
    </row>
    <row r="153" spans="1:65" s="2" customFormat="1" ht="16.5" customHeight="1">
      <c r="A153" s="31"/>
      <c r="B153" s="32"/>
      <c r="C153" s="183" t="s">
        <v>187</v>
      </c>
      <c r="D153" s="183" t="s">
        <v>118</v>
      </c>
      <c r="E153" s="184" t="s">
        <v>188</v>
      </c>
      <c r="F153" s="185" t="s">
        <v>189</v>
      </c>
      <c r="G153" s="186" t="s">
        <v>143</v>
      </c>
      <c r="H153" s="187">
        <v>60</v>
      </c>
      <c r="I153" s="188"/>
      <c r="J153" s="189">
        <f>ROUND(I153*H153,2)</f>
        <v>0</v>
      </c>
      <c r="K153" s="185" t="s">
        <v>122</v>
      </c>
      <c r="L153" s="36"/>
      <c r="M153" s="190" t="s">
        <v>1</v>
      </c>
      <c r="N153" s="191" t="s">
        <v>40</v>
      </c>
      <c r="O153" s="68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123</v>
      </c>
      <c r="AT153" s="194" t="s">
        <v>118</v>
      </c>
      <c r="AU153" s="194" t="s">
        <v>84</v>
      </c>
      <c r="AY153" s="14" t="s">
        <v>115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4" t="s">
        <v>82</v>
      </c>
      <c r="BK153" s="195">
        <f>ROUND(I153*H153,2)</f>
        <v>0</v>
      </c>
      <c r="BL153" s="14" t="s">
        <v>123</v>
      </c>
      <c r="BM153" s="194" t="s">
        <v>190</v>
      </c>
    </row>
    <row r="154" spans="1:65" s="2" customFormat="1" ht="48.75">
      <c r="A154" s="31"/>
      <c r="B154" s="32"/>
      <c r="C154" s="33"/>
      <c r="D154" s="196" t="s">
        <v>125</v>
      </c>
      <c r="E154" s="33"/>
      <c r="F154" s="197" t="s">
        <v>191</v>
      </c>
      <c r="G154" s="33"/>
      <c r="H154" s="33"/>
      <c r="I154" s="198"/>
      <c r="J154" s="33"/>
      <c r="K154" s="33"/>
      <c r="L154" s="36"/>
      <c r="M154" s="199"/>
      <c r="N154" s="200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125</v>
      </c>
      <c r="AU154" s="14" t="s">
        <v>84</v>
      </c>
    </row>
    <row r="155" spans="1:65" s="2" customFormat="1" ht="21.75" customHeight="1">
      <c r="A155" s="31"/>
      <c r="B155" s="32"/>
      <c r="C155" s="183" t="s">
        <v>192</v>
      </c>
      <c r="D155" s="183" t="s">
        <v>118</v>
      </c>
      <c r="E155" s="184" t="s">
        <v>193</v>
      </c>
      <c r="F155" s="185" t="s">
        <v>194</v>
      </c>
      <c r="G155" s="186" t="s">
        <v>143</v>
      </c>
      <c r="H155" s="187">
        <v>100</v>
      </c>
      <c r="I155" s="188"/>
      <c r="J155" s="189">
        <f>ROUND(I155*H155,2)</f>
        <v>0</v>
      </c>
      <c r="K155" s="185" t="s">
        <v>122</v>
      </c>
      <c r="L155" s="36"/>
      <c r="M155" s="190" t="s">
        <v>1</v>
      </c>
      <c r="N155" s="191" t="s">
        <v>40</v>
      </c>
      <c r="O155" s="68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123</v>
      </c>
      <c r="AT155" s="194" t="s">
        <v>118</v>
      </c>
      <c r="AU155" s="194" t="s">
        <v>84</v>
      </c>
      <c r="AY155" s="14" t="s">
        <v>115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82</v>
      </c>
      <c r="BK155" s="195">
        <f>ROUND(I155*H155,2)</f>
        <v>0</v>
      </c>
      <c r="BL155" s="14" t="s">
        <v>123</v>
      </c>
      <c r="BM155" s="194" t="s">
        <v>195</v>
      </c>
    </row>
    <row r="156" spans="1:65" s="2" customFormat="1" ht="48.75">
      <c r="A156" s="31"/>
      <c r="B156" s="32"/>
      <c r="C156" s="33"/>
      <c r="D156" s="196" t="s">
        <v>125</v>
      </c>
      <c r="E156" s="33"/>
      <c r="F156" s="197" t="s">
        <v>196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125</v>
      </c>
      <c r="AU156" s="14" t="s">
        <v>84</v>
      </c>
    </row>
    <row r="157" spans="1:65" s="2" customFormat="1" ht="16.5" customHeight="1">
      <c r="A157" s="31"/>
      <c r="B157" s="32"/>
      <c r="C157" s="183" t="s">
        <v>8</v>
      </c>
      <c r="D157" s="183" t="s">
        <v>118</v>
      </c>
      <c r="E157" s="184" t="s">
        <v>197</v>
      </c>
      <c r="F157" s="185" t="s">
        <v>198</v>
      </c>
      <c r="G157" s="186" t="s">
        <v>143</v>
      </c>
      <c r="H157" s="187">
        <v>2000</v>
      </c>
      <c r="I157" s="188"/>
      <c r="J157" s="189">
        <f>ROUND(I157*H157,2)</f>
        <v>0</v>
      </c>
      <c r="K157" s="185" t="s">
        <v>122</v>
      </c>
      <c r="L157" s="36"/>
      <c r="M157" s="190" t="s">
        <v>1</v>
      </c>
      <c r="N157" s="191" t="s">
        <v>40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123</v>
      </c>
      <c r="AT157" s="194" t="s">
        <v>118</v>
      </c>
      <c r="AU157" s="194" t="s">
        <v>84</v>
      </c>
      <c r="AY157" s="14" t="s">
        <v>115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82</v>
      </c>
      <c r="BK157" s="195">
        <f>ROUND(I157*H157,2)</f>
        <v>0</v>
      </c>
      <c r="BL157" s="14" t="s">
        <v>123</v>
      </c>
      <c r="BM157" s="194" t="s">
        <v>199</v>
      </c>
    </row>
    <row r="158" spans="1:65" s="2" customFormat="1" ht="48.75">
      <c r="A158" s="31"/>
      <c r="B158" s="32"/>
      <c r="C158" s="33"/>
      <c r="D158" s="196" t="s">
        <v>125</v>
      </c>
      <c r="E158" s="33"/>
      <c r="F158" s="197" t="s">
        <v>200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125</v>
      </c>
      <c r="AU158" s="14" t="s">
        <v>84</v>
      </c>
    </row>
    <row r="159" spans="1:65" s="2" customFormat="1" ht="21.75" customHeight="1">
      <c r="A159" s="31"/>
      <c r="B159" s="32"/>
      <c r="C159" s="183" t="s">
        <v>201</v>
      </c>
      <c r="D159" s="183" t="s">
        <v>118</v>
      </c>
      <c r="E159" s="184" t="s">
        <v>202</v>
      </c>
      <c r="F159" s="185" t="s">
        <v>203</v>
      </c>
      <c r="G159" s="186" t="s">
        <v>143</v>
      </c>
      <c r="H159" s="187">
        <v>800</v>
      </c>
      <c r="I159" s="188"/>
      <c r="J159" s="189">
        <f>ROUND(I159*H159,2)</f>
        <v>0</v>
      </c>
      <c r="K159" s="185" t="s">
        <v>122</v>
      </c>
      <c r="L159" s="36"/>
      <c r="M159" s="190" t="s">
        <v>1</v>
      </c>
      <c r="N159" s="191" t="s">
        <v>40</v>
      </c>
      <c r="O159" s="68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123</v>
      </c>
      <c r="AT159" s="194" t="s">
        <v>118</v>
      </c>
      <c r="AU159" s="194" t="s">
        <v>84</v>
      </c>
      <c r="AY159" s="14" t="s">
        <v>115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82</v>
      </c>
      <c r="BK159" s="195">
        <f>ROUND(I159*H159,2)</f>
        <v>0</v>
      </c>
      <c r="BL159" s="14" t="s">
        <v>123</v>
      </c>
      <c r="BM159" s="194" t="s">
        <v>204</v>
      </c>
    </row>
    <row r="160" spans="1:65" s="2" customFormat="1" ht="48.75">
      <c r="A160" s="31"/>
      <c r="B160" s="32"/>
      <c r="C160" s="33"/>
      <c r="D160" s="196" t="s">
        <v>125</v>
      </c>
      <c r="E160" s="33"/>
      <c r="F160" s="197" t="s">
        <v>205</v>
      </c>
      <c r="G160" s="33"/>
      <c r="H160" s="33"/>
      <c r="I160" s="198"/>
      <c r="J160" s="33"/>
      <c r="K160" s="33"/>
      <c r="L160" s="36"/>
      <c r="M160" s="199"/>
      <c r="N160" s="200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125</v>
      </c>
      <c r="AU160" s="14" t="s">
        <v>84</v>
      </c>
    </row>
    <row r="161" spans="1:65" s="2" customFormat="1" ht="16.5" customHeight="1">
      <c r="A161" s="31"/>
      <c r="B161" s="32"/>
      <c r="C161" s="183" t="s">
        <v>206</v>
      </c>
      <c r="D161" s="183" t="s">
        <v>118</v>
      </c>
      <c r="E161" s="184" t="s">
        <v>207</v>
      </c>
      <c r="F161" s="185" t="s">
        <v>208</v>
      </c>
      <c r="G161" s="186" t="s">
        <v>178</v>
      </c>
      <c r="H161" s="187">
        <v>1</v>
      </c>
      <c r="I161" s="188"/>
      <c r="J161" s="189">
        <f>ROUND(I161*H161,2)</f>
        <v>0</v>
      </c>
      <c r="K161" s="185" t="s">
        <v>122</v>
      </c>
      <c r="L161" s="36"/>
      <c r="M161" s="190" t="s">
        <v>1</v>
      </c>
      <c r="N161" s="191" t="s">
        <v>40</v>
      </c>
      <c r="O161" s="68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123</v>
      </c>
      <c r="AT161" s="194" t="s">
        <v>118</v>
      </c>
      <c r="AU161" s="194" t="s">
        <v>84</v>
      </c>
      <c r="AY161" s="14" t="s">
        <v>115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4" t="s">
        <v>82</v>
      </c>
      <c r="BK161" s="195">
        <f>ROUND(I161*H161,2)</f>
        <v>0</v>
      </c>
      <c r="BL161" s="14" t="s">
        <v>123</v>
      </c>
      <c r="BM161" s="194" t="s">
        <v>209</v>
      </c>
    </row>
    <row r="162" spans="1:65" s="2" customFormat="1" ht="39">
      <c r="A162" s="31"/>
      <c r="B162" s="32"/>
      <c r="C162" s="33"/>
      <c r="D162" s="196" t="s">
        <v>125</v>
      </c>
      <c r="E162" s="33"/>
      <c r="F162" s="197" t="s">
        <v>210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125</v>
      </c>
      <c r="AU162" s="14" t="s">
        <v>84</v>
      </c>
    </row>
    <row r="163" spans="1:65" s="2" customFormat="1" ht="19.5">
      <c r="A163" s="31"/>
      <c r="B163" s="32"/>
      <c r="C163" s="33"/>
      <c r="D163" s="196" t="s">
        <v>157</v>
      </c>
      <c r="E163" s="33"/>
      <c r="F163" s="201" t="s">
        <v>181</v>
      </c>
      <c r="G163" s="33"/>
      <c r="H163" s="33"/>
      <c r="I163" s="198"/>
      <c r="J163" s="33"/>
      <c r="K163" s="33"/>
      <c r="L163" s="36"/>
      <c r="M163" s="199"/>
      <c r="N163" s="200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157</v>
      </c>
      <c r="AU163" s="14" t="s">
        <v>84</v>
      </c>
    </row>
    <row r="164" spans="1:65" s="2" customFormat="1" ht="16.5" customHeight="1">
      <c r="A164" s="31"/>
      <c r="B164" s="32"/>
      <c r="C164" s="183" t="s">
        <v>211</v>
      </c>
      <c r="D164" s="183" t="s">
        <v>118</v>
      </c>
      <c r="E164" s="184" t="s">
        <v>212</v>
      </c>
      <c r="F164" s="185" t="s">
        <v>213</v>
      </c>
      <c r="G164" s="186" t="s">
        <v>154</v>
      </c>
      <c r="H164" s="187">
        <v>500</v>
      </c>
      <c r="I164" s="188"/>
      <c r="J164" s="189">
        <f>ROUND(I164*H164,2)</f>
        <v>0</v>
      </c>
      <c r="K164" s="185" t="s">
        <v>122</v>
      </c>
      <c r="L164" s="36"/>
      <c r="M164" s="190" t="s">
        <v>1</v>
      </c>
      <c r="N164" s="191" t="s">
        <v>40</v>
      </c>
      <c r="O164" s="68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123</v>
      </c>
      <c r="AT164" s="194" t="s">
        <v>118</v>
      </c>
      <c r="AU164" s="194" t="s">
        <v>84</v>
      </c>
      <c r="AY164" s="14" t="s">
        <v>115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4" t="s">
        <v>82</v>
      </c>
      <c r="BK164" s="195">
        <f>ROUND(I164*H164,2)</f>
        <v>0</v>
      </c>
      <c r="BL164" s="14" t="s">
        <v>123</v>
      </c>
      <c r="BM164" s="194" t="s">
        <v>214</v>
      </c>
    </row>
    <row r="165" spans="1:65" s="2" customFormat="1" ht="39">
      <c r="A165" s="31"/>
      <c r="B165" s="32"/>
      <c r="C165" s="33"/>
      <c r="D165" s="196" t="s">
        <v>125</v>
      </c>
      <c r="E165" s="33"/>
      <c r="F165" s="197" t="s">
        <v>215</v>
      </c>
      <c r="G165" s="33"/>
      <c r="H165" s="33"/>
      <c r="I165" s="198"/>
      <c r="J165" s="33"/>
      <c r="K165" s="33"/>
      <c r="L165" s="36"/>
      <c r="M165" s="199"/>
      <c r="N165" s="200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125</v>
      </c>
      <c r="AU165" s="14" t="s">
        <v>84</v>
      </c>
    </row>
    <row r="166" spans="1:65" s="2" customFormat="1" ht="19.5">
      <c r="A166" s="31"/>
      <c r="B166" s="32"/>
      <c r="C166" s="33"/>
      <c r="D166" s="196" t="s">
        <v>157</v>
      </c>
      <c r="E166" s="33"/>
      <c r="F166" s="201" t="s">
        <v>169</v>
      </c>
      <c r="G166" s="33"/>
      <c r="H166" s="33"/>
      <c r="I166" s="198"/>
      <c r="J166" s="33"/>
      <c r="K166" s="33"/>
      <c r="L166" s="36"/>
      <c r="M166" s="199"/>
      <c r="N166" s="200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157</v>
      </c>
      <c r="AU166" s="14" t="s">
        <v>84</v>
      </c>
    </row>
    <row r="167" spans="1:65" s="2" customFormat="1" ht="24">
      <c r="A167" s="31"/>
      <c r="B167" s="32"/>
      <c r="C167" s="183" t="s">
        <v>216</v>
      </c>
      <c r="D167" s="183" t="s">
        <v>118</v>
      </c>
      <c r="E167" s="184" t="s">
        <v>217</v>
      </c>
      <c r="F167" s="185" t="s">
        <v>218</v>
      </c>
      <c r="G167" s="186" t="s">
        <v>154</v>
      </c>
      <c r="H167" s="187">
        <v>800</v>
      </c>
      <c r="I167" s="188"/>
      <c r="J167" s="189">
        <f>ROUND(I167*H167,2)</f>
        <v>0</v>
      </c>
      <c r="K167" s="185" t="s">
        <v>122</v>
      </c>
      <c r="L167" s="36"/>
      <c r="M167" s="190" t="s">
        <v>1</v>
      </c>
      <c r="N167" s="191" t="s">
        <v>40</v>
      </c>
      <c r="O167" s="68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123</v>
      </c>
      <c r="AT167" s="194" t="s">
        <v>118</v>
      </c>
      <c r="AU167" s="194" t="s">
        <v>84</v>
      </c>
      <c r="AY167" s="14" t="s">
        <v>115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4" t="s">
        <v>82</v>
      </c>
      <c r="BK167" s="195">
        <f>ROUND(I167*H167,2)</f>
        <v>0</v>
      </c>
      <c r="BL167" s="14" t="s">
        <v>123</v>
      </c>
      <c r="BM167" s="194" t="s">
        <v>219</v>
      </c>
    </row>
    <row r="168" spans="1:65" s="2" customFormat="1" ht="39">
      <c r="A168" s="31"/>
      <c r="B168" s="32"/>
      <c r="C168" s="33"/>
      <c r="D168" s="196" t="s">
        <v>125</v>
      </c>
      <c r="E168" s="33"/>
      <c r="F168" s="197" t="s">
        <v>220</v>
      </c>
      <c r="G168" s="33"/>
      <c r="H168" s="33"/>
      <c r="I168" s="198"/>
      <c r="J168" s="33"/>
      <c r="K168" s="33"/>
      <c r="L168" s="36"/>
      <c r="M168" s="199"/>
      <c r="N168" s="200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125</v>
      </c>
      <c r="AU168" s="14" t="s">
        <v>84</v>
      </c>
    </row>
    <row r="169" spans="1:65" s="2" customFormat="1" ht="19.5">
      <c r="A169" s="31"/>
      <c r="B169" s="32"/>
      <c r="C169" s="33"/>
      <c r="D169" s="196" t="s">
        <v>157</v>
      </c>
      <c r="E169" s="33"/>
      <c r="F169" s="201" t="s">
        <v>181</v>
      </c>
      <c r="G169" s="33"/>
      <c r="H169" s="33"/>
      <c r="I169" s="198"/>
      <c r="J169" s="33"/>
      <c r="K169" s="33"/>
      <c r="L169" s="36"/>
      <c r="M169" s="199"/>
      <c r="N169" s="200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157</v>
      </c>
      <c r="AU169" s="14" t="s">
        <v>84</v>
      </c>
    </row>
    <row r="170" spans="1:65" s="2" customFormat="1" ht="24">
      <c r="A170" s="31"/>
      <c r="B170" s="32"/>
      <c r="C170" s="183" t="s">
        <v>221</v>
      </c>
      <c r="D170" s="183" t="s">
        <v>118</v>
      </c>
      <c r="E170" s="184" t="s">
        <v>222</v>
      </c>
      <c r="F170" s="185" t="s">
        <v>223</v>
      </c>
      <c r="G170" s="186" t="s">
        <v>224</v>
      </c>
      <c r="H170" s="187">
        <v>50</v>
      </c>
      <c r="I170" s="188"/>
      <c r="J170" s="189">
        <f>ROUND(I170*H170,2)</f>
        <v>0</v>
      </c>
      <c r="K170" s="185" t="s">
        <v>122</v>
      </c>
      <c r="L170" s="36"/>
      <c r="M170" s="190" t="s">
        <v>1</v>
      </c>
      <c r="N170" s="191" t="s">
        <v>40</v>
      </c>
      <c r="O170" s="68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123</v>
      </c>
      <c r="AT170" s="194" t="s">
        <v>118</v>
      </c>
      <c r="AU170" s="194" t="s">
        <v>84</v>
      </c>
      <c r="AY170" s="14" t="s">
        <v>115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4" t="s">
        <v>82</v>
      </c>
      <c r="BK170" s="195">
        <f>ROUND(I170*H170,2)</f>
        <v>0</v>
      </c>
      <c r="BL170" s="14" t="s">
        <v>123</v>
      </c>
      <c r="BM170" s="194" t="s">
        <v>225</v>
      </c>
    </row>
    <row r="171" spans="1:65" s="2" customFormat="1" ht="58.5">
      <c r="A171" s="31"/>
      <c r="B171" s="32"/>
      <c r="C171" s="33"/>
      <c r="D171" s="196" t="s">
        <v>125</v>
      </c>
      <c r="E171" s="33"/>
      <c r="F171" s="197" t="s">
        <v>226</v>
      </c>
      <c r="G171" s="33"/>
      <c r="H171" s="33"/>
      <c r="I171" s="198"/>
      <c r="J171" s="33"/>
      <c r="K171" s="33"/>
      <c r="L171" s="36"/>
      <c r="M171" s="199"/>
      <c r="N171" s="200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125</v>
      </c>
      <c r="AU171" s="14" t="s">
        <v>84</v>
      </c>
    </row>
    <row r="172" spans="1:65" s="2" customFormat="1" ht="24">
      <c r="A172" s="31"/>
      <c r="B172" s="32"/>
      <c r="C172" s="183" t="s">
        <v>7</v>
      </c>
      <c r="D172" s="183" t="s">
        <v>118</v>
      </c>
      <c r="E172" s="184" t="s">
        <v>227</v>
      </c>
      <c r="F172" s="185" t="s">
        <v>228</v>
      </c>
      <c r="G172" s="186" t="s">
        <v>224</v>
      </c>
      <c r="H172" s="187">
        <v>50</v>
      </c>
      <c r="I172" s="188"/>
      <c r="J172" s="189">
        <f>ROUND(I172*H172,2)</f>
        <v>0</v>
      </c>
      <c r="K172" s="185" t="s">
        <v>122</v>
      </c>
      <c r="L172" s="36"/>
      <c r="M172" s="190" t="s">
        <v>1</v>
      </c>
      <c r="N172" s="191" t="s">
        <v>40</v>
      </c>
      <c r="O172" s="68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123</v>
      </c>
      <c r="AT172" s="194" t="s">
        <v>118</v>
      </c>
      <c r="AU172" s="194" t="s">
        <v>84</v>
      </c>
      <c r="AY172" s="14" t="s">
        <v>115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4" t="s">
        <v>82</v>
      </c>
      <c r="BK172" s="195">
        <f>ROUND(I172*H172,2)</f>
        <v>0</v>
      </c>
      <c r="BL172" s="14" t="s">
        <v>123</v>
      </c>
      <c r="BM172" s="194" t="s">
        <v>229</v>
      </c>
    </row>
    <row r="173" spans="1:65" s="2" customFormat="1" ht="58.5">
      <c r="A173" s="31"/>
      <c r="B173" s="32"/>
      <c r="C173" s="33"/>
      <c r="D173" s="196" t="s">
        <v>125</v>
      </c>
      <c r="E173" s="33"/>
      <c r="F173" s="197" t="s">
        <v>230</v>
      </c>
      <c r="G173" s="33"/>
      <c r="H173" s="33"/>
      <c r="I173" s="198"/>
      <c r="J173" s="33"/>
      <c r="K173" s="33"/>
      <c r="L173" s="36"/>
      <c r="M173" s="199"/>
      <c r="N173" s="200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125</v>
      </c>
      <c r="AU173" s="14" t="s">
        <v>84</v>
      </c>
    </row>
    <row r="174" spans="1:65" s="2" customFormat="1" ht="24">
      <c r="A174" s="31"/>
      <c r="B174" s="32"/>
      <c r="C174" s="183" t="s">
        <v>231</v>
      </c>
      <c r="D174" s="183" t="s">
        <v>118</v>
      </c>
      <c r="E174" s="184" t="s">
        <v>232</v>
      </c>
      <c r="F174" s="185" t="s">
        <v>233</v>
      </c>
      <c r="G174" s="186" t="s">
        <v>234</v>
      </c>
      <c r="H174" s="187">
        <v>60</v>
      </c>
      <c r="I174" s="188"/>
      <c r="J174" s="189">
        <f>ROUND(I174*H174,2)</f>
        <v>0</v>
      </c>
      <c r="K174" s="185" t="s">
        <v>122</v>
      </c>
      <c r="L174" s="36"/>
      <c r="M174" s="190" t="s">
        <v>1</v>
      </c>
      <c r="N174" s="191" t="s">
        <v>40</v>
      </c>
      <c r="O174" s="68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123</v>
      </c>
      <c r="AT174" s="194" t="s">
        <v>118</v>
      </c>
      <c r="AU174" s="194" t="s">
        <v>84</v>
      </c>
      <c r="AY174" s="14" t="s">
        <v>115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4" t="s">
        <v>82</v>
      </c>
      <c r="BK174" s="195">
        <f>ROUND(I174*H174,2)</f>
        <v>0</v>
      </c>
      <c r="BL174" s="14" t="s">
        <v>123</v>
      </c>
      <c r="BM174" s="194" t="s">
        <v>235</v>
      </c>
    </row>
    <row r="175" spans="1:65" s="2" customFormat="1" ht="48.75">
      <c r="A175" s="31"/>
      <c r="B175" s="32"/>
      <c r="C175" s="33"/>
      <c r="D175" s="196" t="s">
        <v>125</v>
      </c>
      <c r="E175" s="33"/>
      <c r="F175" s="197" t="s">
        <v>236</v>
      </c>
      <c r="G175" s="33"/>
      <c r="H175" s="33"/>
      <c r="I175" s="198"/>
      <c r="J175" s="33"/>
      <c r="K175" s="33"/>
      <c r="L175" s="36"/>
      <c r="M175" s="199"/>
      <c r="N175" s="200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125</v>
      </c>
      <c r="AU175" s="14" t="s">
        <v>84</v>
      </c>
    </row>
    <row r="176" spans="1:65" s="2" customFormat="1" ht="24">
      <c r="A176" s="31"/>
      <c r="B176" s="32"/>
      <c r="C176" s="183" t="s">
        <v>237</v>
      </c>
      <c r="D176" s="183" t="s">
        <v>118</v>
      </c>
      <c r="E176" s="184" t="s">
        <v>238</v>
      </c>
      <c r="F176" s="185" t="s">
        <v>239</v>
      </c>
      <c r="G176" s="186" t="s">
        <v>234</v>
      </c>
      <c r="H176" s="187">
        <v>60</v>
      </c>
      <c r="I176" s="188"/>
      <c r="J176" s="189">
        <f>ROUND(I176*H176,2)</f>
        <v>0</v>
      </c>
      <c r="K176" s="185" t="s">
        <v>122</v>
      </c>
      <c r="L176" s="36"/>
      <c r="M176" s="190" t="s">
        <v>1</v>
      </c>
      <c r="N176" s="191" t="s">
        <v>40</v>
      </c>
      <c r="O176" s="68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123</v>
      </c>
      <c r="AT176" s="194" t="s">
        <v>118</v>
      </c>
      <c r="AU176" s="194" t="s">
        <v>84</v>
      </c>
      <c r="AY176" s="14" t="s">
        <v>115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4" t="s">
        <v>82</v>
      </c>
      <c r="BK176" s="195">
        <f>ROUND(I176*H176,2)</f>
        <v>0</v>
      </c>
      <c r="BL176" s="14" t="s">
        <v>123</v>
      </c>
      <c r="BM176" s="194" t="s">
        <v>240</v>
      </c>
    </row>
    <row r="177" spans="1:65" s="2" customFormat="1" ht="48.75">
      <c r="A177" s="31"/>
      <c r="B177" s="32"/>
      <c r="C177" s="33"/>
      <c r="D177" s="196" t="s">
        <v>125</v>
      </c>
      <c r="E177" s="33"/>
      <c r="F177" s="197" t="s">
        <v>241</v>
      </c>
      <c r="G177" s="33"/>
      <c r="H177" s="33"/>
      <c r="I177" s="198"/>
      <c r="J177" s="33"/>
      <c r="K177" s="33"/>
      <c r="L177" s="36"/>
      <c r="M177" s="199"/>
      <c r="N177" s="200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125</v>
      </c>
      <c r="AU177" s="14" t="s">
        <v>84</v>
      </c>
    </row>
    <row r="178" spans="1:65" s="2" customFormat="1" ht="16.5" customHeight="1">
      <c r="A178" s="31"/>
      <c r="B178" s="32"/>
      <c r="C178" s="183" t="s">
        <v>242</v>
      </c>
      <c r="D178" s="183" t="s">
        <v>118</v>
      </c>
      <c r="E178" s="184" t="s">
        <v>243</v>
      </c>
      <c r="F178" s="185" t="s">
        <v>244</v>
      </c>
      <c r="G178" s="186" t="s">
        <v>224</v>
      </c>
      <c r="H178" s="187">
        <v>100</v>
      </c>
      <c r="I178" s="188"/>
      <c r="J178" s="189">
        <f>ROUND(I178*H178,2)</f>
        <v>0</v>
      </c>
      <c r="K178" s="185" t="s">
        <v>122</v>
      </c>
      <c r="L178" s="36"/>
      <c r="M178" s="190" t="s">
        <v>1</v>
      </c>
      <c r="N178" s="191" t="s">
        <v>40</v>
      </c>
      <c r="O178" s="68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123</v>
      </c>
      <c r="AT178" s="194" t="s">
        <v>118</v>
      </c>
      <c r="AU178" s="194" t="s">
        <v>84</v>
      </c>
      <c r="AY178" s="14" t="s">
        <v>115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4" t="s">
        <v>82</v>
      </c>
      <c r="BK178" s="195">
        <f>ROUND(I178*H178,2)</f>
        <v>0</v>
      </c>
      <c r="BL178" s="14" t="s">
        <v>123</v>
      </c>
      <c r="BM178" s="194" t="s">
        <v>245</v>
      </c>
    </row>
    <row r="179" spans="1:65" s="2" customFormat="1" ht="39">
      <c r="A179" s="31"/>
      <c r="B179" s="32"/>
      <c r="C179" s="33"/>
      <c r="D179" s="196" t="s">
        <v>125</v>
      </c>
      <c r="E179" s="33"/>
      <c r="F179" s="197" t="s">
        <v>246</v>
      </c>
      <c r="G179" s="33"/>
      <c r="H179" s="33"/>
      <c r="I179" s="198"/>
      <c r="J179" s="33"/>
      <c r="K179" s="33"/>
      <c r="L179" s="36"/>
      <c r="M179" s="199"/>
      <c r="N179" s="200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125</v>
      </c>
      <c r="AU179" s="14" t="s">
        <v>84</v>
      </c>
    </row>
    <row r="180" spans="1:65" s="2" customFormat="1" ht="16.5" customHeight="1">
      <c r="A180" s="31"/>
      <c r="B180" s="32"/>
      <c r="C180" s="183" t="s">
        <v>247</v>
      </c>
      <c r="D180" s="183" t="s">
        <v>118</v>
      </c>
      <c r="E180" s="184" t="s">
        <v>248</v>
      </c>
      <c r="F180" s="185" t="s">
        <v>249</v>
      </c>
      <c r="G180" s="186" t="s">
        <v>224</v>
      </c>
      <c r="H180" s="187">
        <v>150</v>
      </c>
      <c r="I180" s="188"/>
      <c r="J180" s="189">
        <f>ROUND(I180*H180,2)</f>
        <v>0</v>
      </c>
      <c r="K180" s="185" t="s">
        <v>122</v>
      </c>
      <c r="L180" s="36"/>
      <c r="M180" s="190" t="s">
        <v>1</v>
      </c>
      <c r="N180" s="191" t="s">
        <v>40</v>
      </c>
      <c r="O180" s="68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123</v>
      </c>
      <c r="AT180" s="194" t="s">
        <v>118</v>
      </c>
      <c r="AU180" s="194" t="s">
        <v>84</v>
      </c>
      <c r="AY180" s="14" t="s">
        <v>115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4" t="s">
        <v>82</v>
      </c>
      <c r="BK180" s="195">
        <f>ROUND(I180*H180,2)</f>
        <v>0</v>
      </c>
      <c r="BL180" s="14" t="s">
        <v>123</v>
      </c>
      <c r="BM180" s="194" t="s">
        <v>250</v>
      </c>
    </row>
    <row r="181" spans="1:65" s="2" customFormat="1" ht="39">
      <c r="A181" s="31"/>
      <c r="B181" s="32"/>
      <c r="C181" s="33"/>
      <c r="D181" s="196" t="s">
        <v>125</v>
      </c>
      <c r="E181" s="33"/>
      <c r="F181" s="197" t="s">
        <v>251</v>
      </c>
      <c r="G181" s="33"/>
      <c r="H181" s="33"/>
      <c r="I181" s="198"/>
      <c r="J181" s="33"/>
      <c r="K181" s="33"/>
      <c r="L181" s="36"/>
      <c r="M181" s="199"/>
      <c r="N181" s="200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125</v>
      </c>
      <c r="AU181" s="14" t="s">
        <v>84</v>
      </c>
    </row>
    <row r="182" spans="1:65" s="2" customFormat="1" ht="16.5" customHeight="1">
      <c r="A182" s="31"/>
      <c r="B182" s="32"/>
      <c r="C182" s="183" t="s">
        <v>252</v>
      </c>
      <c r="D182" s="183" t="s">
        <v>118</v>
      </c>
      <c r="E182" s="184" t="s">
        <v>253</v>
      </c>
      <c r="F182" s="185" t="s">
        <v>254</v>
      </c>
      <c r="G182" s="186" t="s">
        <v>224</v>
      </c>
      <c r="H182" s="187">
        <v>150</v>
      </c>
      <c r="I182" s="188"/>
      <c r="J182" s="189">
        <f>ROUND(I182*H182,2)</f>
        <v>0</v>
      </c>
      <c r="K182" s="185" t="s">
        <v>122</v>
      </c>
      <c r="L182" s="36"/>
      <c r="M182" s="190" t="s">
        <v>1</v>
      </c>
      <c r="N182" s="191" t="s">
        <v>40</v>
      </c>
      <c r="O182" s="68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123</v>
      </c>
      <c r="AT182" s="194" t="s">
        <v>118</v>
      </c>
      <c r="AU182" s="194" t="s">
        <v>84</v>
      </c>
      <c r="AY182" s="14" t="s">
        <v>115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4" t="s">
        <v>82</v>
      </c>
      <c r="BK182" s="195">
        <f>ROUND(I182*H182,2)</f>
        <v>0</v>
      </c>
      <c r="BL182" s="14" t="s">
        <v>123</v>
      </c>
      <c r="BM182" s="194" t="s">
        <v>255</v>
      </c>
    </row>
    <row r="183" spans="1:65" s="2" customFormat="1" ht="39">
      <c r="A183" s="31"/>
      <c r="B183" s="32"/>
      <c r="C183" s="33"/>
      <c r="D183" s="196" t="s">
        <v>125</v>
      </c>
      <c r="E183" s="33"/>
      <c r="F183" s="197" t="s">
        <v>256</v>
      </c>
      <c r="G183" s="33"/>
      <c r="H183" s="33"/>
      <c r="I183" s="198"/>
      <c r="J183" s="33"/>
      <c r="K183" s="33"/>
      <c r="L183" s="36"/>
      <c r="M183" s="199"/>
      <c r="N183" s="200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125</v>
      </c>
      <c r="AU183" s="14" t="s">
        <v>84</v>
      </c>
    </row>
    <row r="184" spans="1:65" s="2" customFormat="1" ht="16.5" customHeight="1">
      <c r="A184" s="31"/>
      <c r="B184" s="32"/>
      <c r="C184" s="183" t="s">
        <v>257</v>
      </c>
      <c r="D184" s="183" t="s">
        <v>118</v>
      </c>
      <c r="E184" s="184" t="s">
        <v>258</v>
      </c>
      <c r="F184" s="185" t="s">
        <v>259</v>
      </c>
      <c r="G184" s="186" t="s">
        <v>224</v>
      </c>
      <c r="H184" s="187">
        <v>150</v>
      </c>
      <c r="I184" s="188"/>
      <c r="J184" s="189">
        <f>ROUND(I184*H184,2)</f>
        <v>0</v>
      </c>
      <c r="K184" s="185" t="s">
        <v>122</v>
      </c>
      <c r="L184" s="36"/>
      <c r="M184" s="190" t="s">
        <v>1</v>
      </c>
      <c r="N184" s="191" t="s">
        <v>40</v>
      </c>
      <c r="O184" s="68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123</v>
      </c>
      <c r="AT184" s="194" t="s">
        <v>118</v>
      </c>
      <c r="AU184" s="194" t="s">
        <v>84</v>
      </c>
      <c r="AY184" s="14" t="s">
        <v>115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4" t="s">
        <v>82</v>
      </c>
      <c r="BK184" s="195">
        <f>ROUND(I184*H184,2)</f>
        <v>0</v>
      </c>
      <c r="BL184" s="14" t="s">
        <v>123</v>
      </c>
      <c r="BM184" s="194" t="s">
        <v>260</v>
      </c>
    </row>
    <row r="185" spans="1:65" s="2" customFormat="1" ht="39">
      <c r="A185" s="31"/>
      <c r="B185" s="32"/>
      <c r="C185" s="33"/>
      <c r="D185" s="196" t="s">
        <v>125</v>
      </c>
      <c r="E185" s="33"/>
      <c r="F185" s="197" t="s">
        <v>261</v>
      </c>
      <c r="G185" s="33"/>
      <c r="H185" s="33"/>
      <c r="I185" s="198"/>
      <c r="J185" s="33"/>
      <c r="K185" s="33"/>
      <c r="L185" s="36"/>
      <c r="M185" s="199"/>
      <c r="N185" s="200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125</v>
      </c>
      <c r="AU185" s="14" t="s">
        <v>84</v>
      </c>
    </row>
    <row r="186" spans="1:65" s="2" customFormat="1" ht="24">
      <c r="A186" s="31"/>
      <c r="B186" s="32"/>
      <c r="C186" s="183" t="s">
        <v>262</v>
      </c>
      <c r="D186" s="183" t="s">
        <v>118</v>
      </c>
      <c r="E186" s="184" t="s">
        <v>263</v>
      </c>
      <c r="F186" s="185" t="s">
        <v>264</v>
      </c>
      <c r="G186" s="186" t="s">
        <v>224</v>
      </c>
      <c r="H186" s="187">
        <v>500</v>
      </c>
      <c r="I186" s="188"/>
      <c r="J186" s="189">
        <f>ROUND(I186*H186,2)</f>
        <v>0</v>
      </c>
      <c r="K186" s="185" t="s">
        <v>122</v>
      </c>
      <c r="L186" s="36"/>
      <c r="M186" s="190" t="s">
        <v>1</v>
      </c>
      <c r="N186" s="191" t="s">
        <v>40</v>
      </c>
      <c r="O186" s="68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4" t="s">
        <v>123</v>
      </c>
      <c r="AT186" s="194" t="s">
        <v>118</v>
      </c>
      <c r="AU186" s="194" t="s">
        <v>84</v>
      </c>
      <c r="AY186" s="14" t="s">
        <v>115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4" t="s">
        <v>82</v>
      </c>
      <c r="BK186" s="195">
        <f>ROUND(I186*H186,2)</f>
        <v>0</v>
      </c>
      <c r="BL186" s="14" t="s">
        <v>123</v>
      </c>
      <c r="BM186" s="194" t="s">
        <v>265</v>
      </c>
    </row>
    <row r="187" spans="1:65" s="2" customFormat="1" ht="39">
      <c r="A187" s="31"/>
      <c r="B187" s="32"/>
      <c r="C187" s="33"/>
      <c r="D187" s="196" t="s">
        <v>125</v>
      </c>
      <c r="E187" s="33"/>
      <c r="F187" s="197" t="s">
        <v>266</v>
      </c>
      <c r="G187" s="33"/>
      <c r="H187" s="33"/>
      <c r="I187" s="198"/>
      <c r="J187" s="33"/>
      <c r="K187" s="33"/>
      <c r="L187" s="36"/>
      <c r="M187" s="199"/>
      <c r="N187" s="200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125</v>
      </c>
      <c r="AU187" s="14" t="s">
        <v>84</v>
      </c>
    </row>
    <row r="188" spans="1:65" s="2" customFormat="1" ht="24">
      <c r="A188" s="31"/>
      <c r="B188" s="32"/>
      <c r="C188" s="183" t="s">
        <v>267</v>
      </c>
      <c r="D188" s="183" t="s">
        <v>118</v>
      </c>
      <c r="E188" s="184" t="s">
        <v>268</v>
      </c>
      <c r="F188" s="185" t="s">
        <v>269</v>
      </c>
      <c r="G188" s="186" t="s">
        <v>224</v>
      </c>
      <c r="H188" s="187">
        <v>616</v>
      </c>
      <c r="I188" s="188"/>
      <c r="J188" s="189">
        <f>ROUND(I188*H188,2)</f>
        <v>0</v>
      </c>
      <c r="K188" s="185" t="s">
        <v>122</v>
      </c>
      <c r="L188" s="36"/>
      <c r="M188" s="190" t="s">
        <v>1</v>
      </c>
      <c r="N188" s="191" t="s">
        <v>40</v>
      </c>
      <c r="O188" s="68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4" t="s">
        <v>123</v>
      </c>
      <c r="AT188" s="194" t="s">
        <v>118</v>
      </c>
      <c r="AU188" s="194" t="s">
        <v>84</v>
      </c>
      <c r="AY188" s="14" t="s">
        <v>115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4" t="s">
        <v>82</v>
      </c>
      <c r="BK188" s="195">
        <f>ROUND(I188*H188,2)</f>
        <v>0</v>
      </c>
      <c r="BL188" s="14" t="s">
        <v>123</v>
      </c>
      <c r="BM188" s="194" t="s">
        <v>270</v>
      </c>
    </row>
    <row r="189" spans="1:65" s="2" customFormat="1" ht="29.25">
      <c r="A189" s="31"/>
      <c r="B189" s="32"/>
      <c r="C189" s="33"/>
      <c r="D189" s="196" t="s">
        <v>125</v>
      </c>
      <c r="E189" s="33"/>
      <c r="F189" s="197" t="s">
        <v>271</v>
      </c>
      <c r="G189" s="33"/>
      <c r="H189" s="33"/>
      <c r="I189" s="198"/>
      <c r="J189" s="33"/>
      <c r="K189" s="33"/>
      <c r="L189" s="36"/>
      <c r="M189" s="199"/>
      <c r="N189" s="200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125</v>
      </c>
      <c r="AU189" s="14" t="s">
        <v>84</v>
      </c>
    </row>
    <row r="190" spans="1:65" s="2" customFormat="1" ht="16.5" customHeight="1">
      <c r="A190" s="31"/>
      <c r="B190" s="32"/>
      <c r="C190" s="183" t="s">
        <v>272</v>
      </c>
      <c r="D190" s="183" t="s">
        <v>118</v>
      </c>
      <c r="E190" s="184" t="s">
        <v>273</v>
      </c>
      <c r="F190" s="185" t="s">
        <v>274</v>
      </c>
      <c r="G190" s="186" t="s">
        <v>224</v>
      </c>
      <c r="H190" s="187">
        <v>300</v>
      </c>
      <c r="I190" s="188"/>
      <c r="J190" s="189">
        <f>ROUND(I190*H190,2)</f>
        <v>0</v>
      </c>
      <c r="K190" s="185" t="s">
        <v>122</v>
      </c>
      <c r="L190" s="36"/>
      <c r="M190" s="190" t="s">
        <v>1</v>
      </c>
      <c r="N190" s="191" t="s">
        <v>40</v>
      </c>
      <c r="O190" s="68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123</v>
      </c>
      <c r="AT190" s="194" t="s">
        <v>118</v>
      </c>
      <c r="AU190" s="194" t="s">
        <v>84</v>
      </c>
      <c r="AY190" s="14" t="s">
        <v>115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4" t="s">
        <v>82</v>
      </c>
      <c r="BK190" s="195">
        <f>ROUND(I190*H190,2)</f>
        <v>0</v>
      </c>
      <c r="BL190" s="14" t="s">
        <v>123</v>
      </c>
      <c r="BM190" s="194" t="s">
        <v>275</v>
      </c>
    </row>
    <row r="191" spans="1:65" s="2" customFormat="1" ht="19.5">
      <c r="A191" s="31"/>
      <c r="B191" s="32"/>
      <c r="C191" s="33"/>
      <c r="D191" s="196" t="s">
        <v>125</v>
      </c>
      <c r="E191" s="33"/>
      <c r="F191" s="197" t="s">
        <v>276</v>
      </c>
      <c r="G191" s="33"/>
      <c r="H191" s="33"/>
      <c r="I191" s="198"/>
      <c r="J191" s="33"/>
      <c r="K191" s="33"/>
      <c r="L191" s="36"/>
      <c r="M191" s="199"/>
      <c r="N191" s="200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125</v>
      </c>
      <c r="AU191" s="14" t="s">
        <v>84</v>
      </c>
    </row>
    <row r="192" spans="1:65" s="2" customFormat="1" ht="24">
      <c r="A192" s="31"/>
      <c r="B192" s="32"/>
      <c r="C192" s="183" t="s">
        <v>277</v>
      </c>
      <c r="D192" s="183" t="s">
        <v>118</v>
      </c>
      <c r="E192" s="184" t="s">
        <v>278</v>
      </c>
      <c r="F192" s="185" t="s">
        <v>279</v>
      </c>
      <c r="G192" s="186" t="s">
        <v>178</v>
      </c>
      <c r="H192" s="187">
        <v>1</v>
      </c>
      <c r="I192" s="188"/>
      <c r="J192" s="189">
        <f>ROUND(I192*H192,2)</f>
        <v>0</v>
      </c>
      <c r="K192" s="185" t="s">
        <v>122</v>
      </c>
      <c r="L192" s="36"/>
      <c r="M192" s="190" t="s">
        <v>1</v>
      </c>
      <c r="N192" s="191" t="s">
        <v>40</v>
      </c>
      <c r="O192" s="68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4" t="s">
        <v>123</v>
      </c>
      <c r="AT192" s="194" t="s">
        <v>118</v>
      </c>
      <c r="AU192" s="194" t="s">
        <v>84</v>
      </c>
      <c r="AY192" s="14" t="s">
        <v>115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4" t="s">
        <v>82</v>
      </c>
      <c r="BK192" s="195">
        <f>ROUND(I192*H192,2)</f>
        <v>0</v>
      </c>
      <c r="BL192" s="14" t="s">
        <v>123</v>
      </c>
      <c r="BM192" s="194" t="s">
        <v>280</v>
      </c>
    </row>
    <row r="193" spans="1:65" s="2" customFormat="1" ht="39">
      <c r="A193" s="31"/>
      <c r="B193" s="32"/>
      <c r="C193" s="33"/>
      <c r="D193" s="196" t="s">
        <v>125</v>
      </c>
      <c r="E193" s="33"/>
      <c r="F193" s="197" t="s">
        <v>281</v>
      </c>
      <c r="G193" s="33"/>
      <c r="H193" s="33"/>
      <c r="I193" s="198"/>
      <c r="J193" s="33"/>
      <c r="K193" s="33"/>
      <c r="L193" s="36"/>
      <c r="M193" s="199"/>
      <c r="N193" s="200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125</v>
      </c>
      <c r="AU193" s="14" t="s">
        <v>84</v>
      </c>
    </row>
    <row r="194" spans="1:65" s="2" customFormat="1" ht="24">
      <c r="A194" s="31"/>
      <c r="B194" s="32"/>
      <c r="C194" s="183" t="s">
        <v>282</v>
      </c>
      <c r="D194" s="183" t="s">
        <v>118</v>
      </c>
      <c r="E194" s="184" t="s">
        <v>283</v>
      </c>
      <c r="F194" s="185" t="s">
        <v>284</v>
      </c>
      <c r="G194" s="186" t="s">
        <v>178</v>
      </c>
      <c r="H194" s="187">
        <v>1</v>
      </c>
      <c r="I194" s="188"/>
      <c r="J194" s="189">
        <f>ROUND(I194*H194,2)</f>
        <v>0</v>
      </c>
      <c r="K194" s="185" t="s">
        <v>122</v>
      </c>
      <c r="L194" s="36"/>
      <c r="M194" s="190" t="s">
        <v>1</v>
      </c>
      <c r="N194" s="191" t="s">
        <v>40</v>
      </c>
      <c r="O194" s="68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4" t="s">
        <v>123</v>
      </c>
      <c r="AT194" s="194" t="s">
        <v>118</v>
      </c>
      <c r="AU194" s="194" t="s">
        <v>84</v>
      </c>
      <c r="AY194" s="14" t="s">
        <v>115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4" t="s">
        <v>82</v>
      </c>
      <c r="BK194" s="195">
        <f>ROUND(I194*H194,2)</f>
        <v>0</v>
      </c>
      <c r="BL194" s="14" t="s">
        <v>123</v>
      </c>
      <c r="BM194" s="194" t="s">
        <v>285</v>
      </c>
    </row>
    <row r="195" spans="1:65" s="2" customFormat="1" ht="39">
      <c r="A195" s="31"/>
      <c r="B195" s="32"/>
      <c r="C195" s="33"/>
      <c r="D195" s="196" t="s">
        <v>125</v>
      </c>
      <c r="E195" s="33"/>
      <c r="F195" s="197" t="s">
        <v>286</v>
      </c>
      <c r="G195" s="33"/>
      <c r="H195" s="33"/>
      <c r="I195" s="198"/>
      <c r="J195" s="33"/>
      <c r="K195" s="33"/>
      <c r="L195" s="36"/>
      <c r="M195" s="199"/>
      <c r="N195" s="200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125</v>
      </c>
      <c r="AU195" s="14" t="s">
        <v>84</v>
      </c>
    </row>
    <row r="196" spans="1:65" s="2" customFormat="1" ht="24">
      <c r="A196" s="31"/>
      <c r="B196" s="32"/>
      <c r="C196" s="183" t="s">
        <v>287</v>
      </c>
      <c r="D196" s="183" t="s">
        <v>118</v>
      </c>
      <c r="E196" s="184" t="s">
        <v>288</v>
      </c>
      <c r="F196" s="185" t="s">
        <v>289</v>
      </c>
      <c r="G196" s="186" t="s">
        <v>178</v>
      </c>
      <c r="H196" s="187">
        <v>1</v>
      </c>
      <c r="I196" s="188"/>
      <c r="J196" s="189">
        <f>ROUND(I196*H196,2)</f>
        <v>0</v>
      </c>
      <c r="K196" s="185" t="s">
        <v>122</v>
      </c>
      <c r="L196" s="36"/>
      <c r="M196" s="190" t="s">
        <v>1</v>
      </c>
      <c r="N196" s="191" t="s">
        <v>40</v>
      </c>
      <c r="O196" s="68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123</v>
      </c>
      <c r="AT196" s="194" t="s">
        <v>118</v>
      </c>
      <c r="AU196" s="194" t="s">
        <v>84</v>
      </c>
      <c r="AY196" s="14" t="s">
        <v>115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4" t="s">
        <v>82</v>
      </c>
      <c r="BK196" s="195">
        <f>ROUND(I196*H196,2)</f>
        <v>0</v>
      </c>
      <c r="BL196" s="14" t="s">
        <v>123</v>
      </c>
      <c r="BM196" s="194" t="s">
        <v>290</v>
      </c>
    </row>
    <row r="197" spans="1:65" s="2" customFormat="1" ht="39">
      <c r="A197" s="31"/>
      <c r="B197" s="32"/>
      <c r="C197" s="33"/>
      <c r="D197" s="196" t="s">
        <v>125</v>
      </c>
      <c r="E197" s="33"/>
      <c r="F197" s="197" t="s">
        <v>291</v>
      </c>
      <c r="G197" s="33"/>
      <c r="H197" s="33"/>
      <c r="I197" s="198"/>
      <c r="J197" s="33"/>
      <c r="K197" s="33"/>
      <c r="L197" s="36"/>
      <c r="M197" s="199"/>
      <c r="N197" s="200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125</v>
      </c>
      <c r="AU197" s="14" t="s">
        <v>84</v>
      </c>
    </row>
    <row r="198" spans="1:65" s="2" customFormat="1" ht="24">
      <c r="A198" s="31"/>
      <c r="B198" s="32"/>
      <c r="C198" s="183" t="s">
        <v>292</v>
      </c>
      <c r="D198" s="183" t="s">
        <v>118</v>
      </c>
      <c r="E198" s="184" t="s">
        <v>293</v>
      </c>
      <c r="F198" s="185" t="s">
        <v>294</v>
      </c>
      <c r="G198" s="186" t="s">
        <v>178</v>
      </c>
      <c r="H198" s="187">
        <v>1</v>
      </c>
      <c r="I198" s="188"/>
      <c r="J198" s="189">
        <f>ROUND(I198*H198,2)</f>
        <v>0</v>
      </c>
      <c r="K198" s="185" t="s">
        <v>122</v>
      </c>
      <c r="L198" s="36"/>
      <c r="M198" s="190" t="s">
        <v>1</v>
      </c>
      <c r="N198" s="191" t="s">
        <v>40</v>
      </c>
      <c r="O198" s="68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4" t="s">
        <v>123</v>
      </c>
      <c r="AT198" s="194" t="s">
        <v>118</v>
      </c>
      <c r="AU198" s="194" t="s">
        <v>84</v>
      </c>
      <c r="AY198" s="14" t="s">
        <v>115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4" t="s">
        <v>82</v>
      </c>
      <c r="BK198" s="195">
        <f>ROUND(I198*H198,2)</f>
        <v>0</v>
      </c>
      <c r="BL198" s="14" t="s">
        <v>123</v>
      </c>
      <c r="BM198" s="194" t="s">
        <v>295</v>
      </c>
    </row>
    <row r="199" spans="1:65" s="2" customFormat="1" ht="39">
      <c r="A199" s="31"/>
      <c r="B199" s="32"/>
      <c r="C199" s="33"/>
      <c r="D199" s="196" t="s">
        <v>125</v>
      </c>
      <c r="E199" s="33"/>
      <c r="F199" s="197" t="s">
        <v>296</v>
      </c>
      <c r="G199" s="33"/>
      <c r="H199" s="33"/>
      <c r="I199" s="198"/>
      <c r="J199" s="33"/>
      <c r="K199" s="33"/>
      <c r="L199" s="36"/>
      <c r="M199" s="199"/>
      <c r="N199" s="200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125</v>
      </c>
      <c r="AU199" s="14" t="s">
        <v>84</v>
      </c>
    </row>
    <row r="200" spans="1:65" s="2" customFormat="1" ht="24">
      <c r="A200" s="31"/>
      <c r="B200" s="32"/>
      <c r="C200" s="183" t="s">
        <v>297</v>
      </c>
      <c r="D200" s="183" t="s">
        <v>118</v>
      </c>
      <c r="E200" s="184" t="s">
        <v>298</v>
      </c>
      <c r="F200" s="185" t="s">
        <v>299</v>
      </c>
      <c r="G200" s="186" t="s">
        <v>178</v>
      </c>
      <c r="H200" s="187">
        <v>1</v>
      </c>
      <c r="I200" s="188"/>
      <c r="J200" s="189">
        <f>ROUND(I200*H200,2)</f>
        <v>0</v>
      </c>
      <c r="K200" s="185" t="s">
        <v>122</v>
      </c>
      <c r="L200" s="36"/>
      <c r="M200" s="190" t="s">
        <v>1</v>
      </c>
      <c r="N200" s="191" t="s">
        <v>40</v>
      </c>
      <c r="O200" s="68"/>
      <c r="P200" s="192">
        <f>O200*H200</f>
        <v>0</v>
      </c>
      <c r="Q200" s="192">
        <v>0</v>
      </c>
      <c r="R200" s="192">
        <f>Q200*H200</f>
        <v>0</v>
      </c>
      <c r="S200" s="192">
        <v>0</v>
      </c>
      <c r="T200" s="193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4" t="s">
        <v>123</v>
      </c>
      <c r="AT200" s="194" t="s">
        <v>118</v>
      </c>
      <c r="AU200" s="194" t="s">
        <v>84</v>
      </c>
      <c r="AY200" s="14" t="s">
        <v>115</v>
      </c>
      <c r="BE200" s="195">
        <f>IF(N200="základní",J200,0)</f>
        <v>0</v>
      </c>
      <c r="BF200" s="195">
        <f>IF(N200="snížená",J200,0)</f>
        <v>0</v>
      </c>
      <c r="BG200" s="195">
        <f>IF(N200="zákl. přenesená",J200,0)</f>
        <v>0</v>
      </c>
      <c r="BH200" s="195">
        <f>IF(N200="sníž. přenesená",J200,0)</f>
        <v>0</v>
      </c>
      <c r="BI200" s="195">
        <f>IF(N200="nulová",J200,0)</f>
        <v>0</v>
      </c>
      <c r="BJ200" s="14" t="s">
        <v>82</v>
      </c>
      <c r="BK200" s="195">
        <f>ROUND(I200*H200,2)</f>
        <v>0</v>
      </c>
      <c r="BL200" s="14" t="s">
        <v>123</v>
      </c>
      <c r="BM200" s="194" t="s">
        <v>300</v>
      </c>
    </row>
    <row r="201" spans="1:65" s="2" customFormat="1" ht="39">
      <c r="A201" s="31"/>
      <c r="B201" s="32"/>
      <c r="C201" s="33"/>
      <c r="D201" s="196" t="s">
        <v>125</v>
      </c>
      <c r="E201" s="33"/>
      <c r="F201" s="197" t="s">
        <v>301</v>
      </c>
      <c r="G201" s="33"/>
      <c r="H201" s="33"/>
      <c r="I201" s="198"/>
      <c r="J201" s="33"/>
      <c r="K201" s="33"/>
      <c r="L201" s="36"/>
      <c r="M201" s="199"/>
      <c r="N201" s="200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125</v>
      </c>
      <c r="AU201" s="14" t="s">
        <v>84</v>
      </c>
    </row>
    <row r="202" spans="1:65" s="2" customFormat="1" ht="24">
      <c r="A202" s="31"/>
      <c r="B202" s="32"/>
      <c r="C202" s="183" t="s">
        <v>302</v>
      </c>
      <c r="D202" s="183" t="s">
        <v>118</v>
      </c>
      <c r="E202" s="184" t="s">
        <v>303</v>
      </c>
      <c r="F202" s="185" t="s">
        <v>304</v>
      </c>
      <c r="G202" s="186" t="s">
        <v>178</v>
      </c>
      <c r="H202" s="187">
        <v>1</v>
      </c>
      <c r="I202" s="188"/>
      <c r="J202" s="189">
        <f>ROUND(I202*H202,2)</f>
        <v>0</v>
      </c>
      <c r="K202" s="185" t="s">
        <v>122</v>
      </c>
      <c r="L202" s="36"/>
      <c r="M202" s="190" t="s">
        <v>1</v>
      </c>
      <c r="N202" s="191" t="s">
        <v>40</v>
      </c>
      <c r="O202" s="68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123</v>
      </c>
      <c r="AT202" s="194" t="s">
        <v>118</v>
      </c>
      <c r="AU202" s="194" t="s">
        <v>84</v>
      </c>
      <c r="AY202" s="14" t="s">
        <v>115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4" t="s">
        <v>82</v>
      </c>
      <c r="BK202" s="195">
        <f>ROUND(I202*H202,2)</f>
        <v>0</v>
      </c>
      <c r="BL202" s="14" t="s">
        <v>123</v>
      </c>
      <c r="BM202" s="194" t="s">
        <v>305</v>
      </c>
    </row>
    <row r="203" spans="1:65" s="2" customFormat="1" ht="39">
      <c r="A203" s="31"/>
      <c r="B203" s="32"/>
      <c r="C203" s="33"/>
      <c r="D203" s="196" t="s">
        <v>125</v>
      </c>
      <c r="E203" s="33"/>
      <c r="F203" s="197" t="s">
        <v>306</v>
      </c>
      <c r="G203" s="33"/>
      <c r="H203" s="33"/>
      <c r="I203" s="198"/>
      <c r="J203" s="33"/>
      <c r="K203" s="33"/>
      <c r="L203" s="36"/>
      <c r="M203" s="199"/>
      <c r="N203" s="200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125</v>
      </c>
      <c r="AU203" s="14" t="s">
        <v>84</v>
      </c>
    </row>
    <row r="204" spans="1:65" s="2" customFormat="1" ht="33" customHeight="1">
      <c r="A204" s="31"/>
      <c r="B204" s="32"/>
      <c r="C204" s="183" t="s">
        <v>307</v>
      </c>
      <c r="D204" s="183" t="s">
        <v>118</v>
      </c>
      <c r="E204" s="184" t="s">
        <v>308</v>
      </c>
      <c r="F204" s="185" t="s">
        <v>309</v>
      </c>
      <c r="G204" s="186" t="s">
        <v>154</v>
      </c>
      <c r="H204" s="187">
        <v>300</v>
      </c>
      <c r="I204" s="188"/>
      <c r="J204" s="189">
        <f>ROUND(I204*H204,2)</f>
        <v>0</v>
      </c>
      <c r="K204" s="185" t="s">
        <v>122</v>
      </c>
      <c r="L204" s="36"/>
      <c r="M204" s="190" t="s">
        <v>1</v>
      </c>
      <c r="N204" s="191" t="s">
        <v>40</v>
      </c>
      <c r="O204" s="68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4" t="s">
        <v>123</v>
      </c>
      <c r="AT204" s="194" t="s">
        <v>118</v>
      </c>
      <c r="AU204" s="194" t="s">
        <v>84</v>
      </c>
      <c r="AY204" s="14" t="s">
        <v>115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4" t="s">
        <v>82</v>
      </c>
      <c r="BK204" s="195">
        <f>ROUND(I204*H204,2)</f>
        <v>0</v>
      </c>
      <c r="BL204" s="14" t="s">
        <v>123</v>
      </c>
      <c r="BM204" s="194" t="s">
        <v>310</v>
      </c>
    </row>
    <row r="205" spans="1:65" s="2" customFormat="1" ht="39">
      <c r="A205" s="31"/>
      <c r="B205" s="32"/>
      <c r="C205" s="33"/>
      <c r="D205" s="196" t="s">
        <v>125</v>
      </c>
      <c r="E205" s="33"/>
      <c r="F205" s="197" t="s">
        <v>311</v>
      </c>
      <c r="G205" s="33"/>
      <c r="H205" s="33"/>
      <c r="I205" s="198"/>
      <c r="J205" s="33"/>
      <c r="K205" s="33"/>
      <c r="L205" s="36"/>
      <c r="M205" s="199"/>
      <c r="N205" s="200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125</v>
      </c>
      <c r="AU205" s="14" t="s">
        <v>84</v>
      </c>
    </row>
    <row r="206" spans="1:65" s="2" customFormat="1" ht="33" customHeight="1">
      <c r="A206" s="31"/>
      <c r="B206" s="32"/>
      <c r="C206" s="183" t="s">
        <v>312</v>
      </c>
      <c r="D206" s="183" t="s">
        <v>118</v>
      </c>
      <c r="E206" s="184" t="s">
        <v>313</v>
      </c>
      <c r="F206" s="185" t="s">
        <v>314</v>
      </c>
      <c r="G206" s="186" t="s">
        <v>154</v>
      </c>
      <c r="H206" s="187">
        <v>300</v>
      </c>
      <c r="I206" s="188"/>
      <c r="J206" s="189">
        <f>ROUND(I206*H206,2)</f>
        <v>0</v>
      </c>
      <c r="K206" s="185" t="s">
        <v>122</v>
      </c>
      <c r="L206" s="36"/>
      <c r="M206" s="190" t="s">
        <v>1</v>
      </c>
      <c r="N206" s="191" t="s">
        <v>40</v>
      </c>
      <c r="O206" s="68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4" t="s">
        <v>123</v>
      </c>
      <c r="AT206" s="194" t="s">
        <v>118</v>
      </c>
      <c r="AU206" s="194" t="s">
        <v>84</v>
      </c>
      <c r="AY206" s="14" t="s">
        <v>115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4" t="s">
        <v>82</v>
      </c>
      <c r="BK206" s="195">
        <f>ROUND(I206*H206,2)</f>
        <v>0</v>
      </c>
      <c r="BL206" s="14" t="s">
        <v>123</v>
      </c>
      <c r="BM206" s="194" t="s">
        <v>315</v>
      </c>
    </row>
    <row r="207" spans="1:65" s="2" customFormat="1" ht="39">
      <c r="A207" s="31"/>
      <c r="B207" s="32"/>
      <c r="C207" s="33"/>
      <c r="D207" s="196" t="s">
        <v>125</v>
      </c>
      <c r="E207" s="33"/>
      <c r="F207" s="197" t="s">
        <v>316</v>
      </c>
      <c r="G207" s="33"/>
      <c r="H207" s="33"/>
      <c r="I207" s="198"/>
      <c r="J207" s="33"/>
      <c r="K207" s="33"/>
      <c r="L207" s="36"/>
      <c r="M207" s="199"/>
      <c r="N207" s="200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125</v>
      </c>
      <c r="AU207" s="14" t="s">
        <v>84</v>
      </c>
    </row>
    <row r="208" spans="1:65" s="2" customFormat="1" ht="24">
      <c r="A208" s="31"/>
      <c r="B208" s="32"/>
      <c r="C208" s="183" t="s">
        <v>317</v>
      </c>
      <c r="D208" s="183" t="s">
        <v>118</v>
      </c>
      <c r="E208" s="184" t="s">
        <v>318</v>
      </c>
      <c r="F208" s="185" t="s">
        <v>319</v>
      </c>
      <c r="G208" s="186" t="s">
        <v>154</v>
      </c>
      <c r="H208" s="187">
        <v>100</v>
      </c>
      <c r="I208" s="188"/>
      <c r="J208" s="189">
        <f>ROUND(I208*H208,2)</f>
        <v>0</v>
      </c>
      <c r="K208" s="185" t="s">
        <v>122</v>
      </c>
      <c r="L208" s="36"/>
      <c r="M208" s="190" t="s">
        <v>1</v>
      </c>
      <c r="N208" s="191" t="s">
        <v>40</v>
      </c>
      <c r="O208" s="68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123</v>
      </c>
      <c r="AT208" s="194" t="s">
        <v>118</v>
      </c>
      <c r="AU208" s="194" t="s">
        <v>84</v>
      </c>
      <c r="AY208" s="14" t="s">
        <v>115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4" t="s">
        <v>82</v>
      </c>
      <c r="BK208" s="195">
        <f>ROUND(I208*H208,2)</f>
        <v>0</v>
      </c>
      <c r="BL208" s="14" t="s">
        <v>123</v>
      </c>
      <c r="BM208" s="194" t="s">
        <v>320</v>
      </c>
    </row>
    <row r="209" spans="1:65" s="2" customFormat="1" ht="39">
      <c r="A209" s="31"/>
      <c r="B209" s="32"/>
      <c r="C209" s="33"/>
      <c r="D209" s="196" t="s">
        <v>125</v>
      </c>
      <c r="E209" s="33"/>
      <c r="F209" s="197" t="s">
        <v>321</v>
      </c>
      <c r="G209" s="33"/>
      <c r="H209" s="33"/>
      <c r="I209" s="198"/>
      <c r="J209" s="33"/>
      <c r="K209" s="33"/>
      <c r="L209" s="36"/>
      <c r="M209" s="199"/>
      <c r="N209" s="200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125</v>
      </c>
      <c r="AU209" s="14" t="s">
        <v>84</v>
      </c>
    </row>
    <row r="210" spans="1:65" s="2" customFormat="1" ht="16.5" customHeight="1">
      <c r="A210" s="31"/>
      <c r="B210" s="32"/>
      <c r="C210" s="183" t="s">
        <v>322</v>
      </c>
      <c r="D210" s="183" t="s">
        <v>118</v>
      </c>
      <c r="E210" s="184" t="s">
        <v>323</v>
      </c>
      <c r="F210" s="185" t="s">
        <v>324</v>
      </c>
      <c r="G210" s="186" t="s">
        <v>224</v>
      </c>
      <c r="H210" s="187">
        <v>100</v>
      </c>
      <c r="I210" s="188"/>
      <c r="J210" s="189">
        <f>ROUND(I210*H210,2)</f>
        <v>0</v>
      </c>
      <c r="K210" s="185" t="s">
        <v>122</v>
      </c>
      <c r="L210" s="36"/>
      <c r="M210" s="190" t="s">
        <v>1</v>
      </c>
      <c r="N210" s="191" t="s">
        <v>40</v>
      </c>
      <c r="O210" s="68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123</v>
      </c>
      <c r="AT210" s="194" t="s">
        <v>118</v>
      </c>
      <c r="AU210" s="194" t="s">
        <v>84</v>
      </c>
      <c r="AY210" s="14" t="s">
        <v>115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4" t="s">
        <v>82</v>
      </c>
      <c r="BK210" s="195">
        <f>ROUND(I210*H210,2)</f>
        <v>0</v>
      </c>
      <c r="BL210" s="14" t="s">
        <v>123</v>
      </c>
      <c r="BM210" s="194" t="s">
        <v>325</v>
      </c>
    </row>
    <row r="211" spans="1:65" s="2" customFormat="1" ht="48.75">
      <c r="A211" s="31"/>
      <c r="B211" s="32"/>
      <c r="C211" s="33"/>
      <c r="D211" s="196" t="s">
        <v>125</v>
      </c>
      <c r="E211" s="33"/>
      <c r="F211" s="197" t="s">
        <v>326</v>
      </c>
      <c r="G211" s="33"/>
      <c r="H211" s="33"/>
      <c r="I211" s="198"/>
      <c r="J211" s="33"/>
      <c r="K211" s="33"/>
      <c r="L211" s="36"/>
      <c r="M211" s="199"/>
      <c r="N211" s="200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125</v>
      </c>
      <c r="AU211" s="14" t="s">
        <v>84</v>
      </c>
    </row>
    <row r="212" spans="1:65" s="2" customFormat="1" ht="21.75" customHeight="1">
      <c r="A212" s="31"/>
      <c r="B212" s="32"/>
      <c r="C212" s="183" t="s">
        <v>327</v>
      </c>
      <c r="D212" s="183" t="s">
        <v>118</v>
      </c>
      <c r="E212" s="184" t="s">
        <v>328</v>
      </c>
      <c r="F212" s="185" t="s">
        <v>329</v>
      </c>
      <c r="G212" s="186" t="s">
        <v>224</v>
      </c>
      <c r="H212" s="187">
        <v>100</v>
      </c>
      <c r="I212" s="188"/>
      <c r="J212" s="189">
        <f>ROUND(I212*H212,2)</f>
        <v>0</v>
      </c>
      <c r="K212" s="185" t="s">
        <v>122</v>
      </c>
      <c r="L212" s="36"/>
      <c r="M212" s="190" t="s">
        <v>1</v>
      </c>
      <c r="N212" s="191" t="s">
        <v>40</v>
      </c>
      <c r="O212" s="68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4" t="s">
        <v>123</v>
      </c>
      <c r="AT212" s="194" t="s">
        <v>118</v>
      </c>
      <c r="AU212" s="194" t="s">
        <v>84</v>
      </c>
      <c r="AY212" s="14" t="s">
        <v>115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4" t="s">
        <v>82</v>
      </c>
      <c r="BK212" s="195">
        <f>ROUND(I212*H212,2)</f>
        <v>0</v>
      </c>
      <c r="BL212" s="14" t="s">
        <v>123</v>
      </c>
      <c r="BM212" s="194" t="s">
        <v>330</v>
      </c>
    </row>
    <row r="213" spans="1:65" s="2" customFormat="1" ht="48.75">
      <c r="A213" s="31"/>
      <c r="B213" s="32"/>
      <c r="C213" s="33"/>
      <c r="D213" s="196" t="s">
        <v>125</v>
      </c>
      <c r="E213" s="33"/>
      <c r="F213" s="197" t="s">
        <v>331</v>
      </c>
      <c r="G213" s="33"/>
      <c r="H213" s="33"/>
      <c r="I213" s="198"/>
      <c r="J213" s="33"/>
      <c r="K213" s="33"/>
      <c r="L213" s="36"/>
      <c r="M213" s="199"/>
      <c r="N213" s="200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125</v>
      </c>
      <c r="AU213" s="14" t="s">
        <v>84</v>
      </c>
    </row>
    <row r="214" spans="1:65" s="2" customFormat="1" ht="24">
      <c r="A214" s="31"/>
      <c r="B214" s="32"/>
      <c r="C214" s="183" t="s">
        <v>332</v>
      </c>
      <c r="D214" s="183" t="s">
        <v>118</v>
      </c>
      <c r="E214" s="184" t="s">
        <v>333</v>
      </c>
      <c r="F214" s="185" t="s">
        <v>334</v>
      </c>
      <c r="G214" s="186" t="s">
        <v>224</v>
      </c>
      <c r="H214" s="187">
        <v>100</v>
      </c>
      <c r="I214" s="188"/>
      <c r="J214" s="189">
        <f>ROUND(I214*H214,2)</f>
        <v>0</v>
      </c>
      <c r="K214" s="185" t="s">
        <v>122</v>
      </c>
      <c r="L214" s="36"/>
      <c r="M214" s="190" t="s">
        <v>1</v>
      </c>
      <c r="N214" s="191" t="s">
        <v>40</v>
      </c>
      <c r="O214" s="68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123</v>
      </c>
      <c r="AT214" s="194" t="s">
        <v>118</v>
      </c>
      <c r="AU214" s="194" t="s">
        <v>84</v>
      </c>
      <c r="AY214" s="14" t="s">
        <v>115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4" t="s">
        <v>82</v>
      </c>
      <c r="BK214" s="195">
        <f>ROUND(I214*H214,2)</f>
        <v>0</v>
      </c>
      <c r="BL214" s="14" t="s">
        <v>123</v>
      </c>
      <c r="BM214" s="194" t="s">
        <v>335</v>
      </c>
    </row>
    <row r="215" spans="1:65" s="2" customFormat="1" ht="48.75">
      <c r="A215" s="31"/>
      <c r="B215" s="32"/>
      <c r="C215" s="33"/>
      <c r="D215" s="196" t="s">
        <v>125</v>
      </c>
      <c r="E215" s="33"/>
      <c r="F215" s="197" t="s">
        <v>336</v>
      </c>
      <c r="G215" s="33"/>
      <c r="H215" s="33"/>
      <c r="I215" s="198"/>
      <c r="J215" s="33"/>
      <c r="K215" s="33"/>
      <c r="L215" s="36"/>
      <c r="M215" s="199"/>
      <c r="N215" s="200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125</v>
      </c>
      <c r="AU215" s="14" t="s">
        <v>84</v>
      </c>
    </row>
    <row r="216" spans="1:65" s="2" customFormat="1" ht="24">
      <c r="A216" s="31"/>
      <c r="B216" s="32"/>
      <c r="C216" s="183" t="s">
        <v>337</v>
      </c>
      <c r="D216" s="183" t="s">
        <v>118</v>
      </c>
      <c r="E216" s="184" t="s">
        <v>338</v>
      </c>
      <c r="F216" s="185" t="s">
        <v>339</v>
      </c>
      <c r="G216" s="186" t="s">
        <v>224</v>
      </c>
      <c r="H216" s="187">
        <v>100</v>
      </c>
      <c r="I216" s="188"/>
      <c r="J216" s="189">
        <f>ROUND(I216*H216,2)</f>
        <v>0</v>
      </c>
      <c r="K216" s="185" t="s">
        <v>122</v>
      </c>
      <c r="L216" s="36"/>
      <c r="M216" s="190" t="s">
        <v>1</v>
      </c>
      <c r="N216" s="191" t="s">
        <v>40</v>
      </c>
      <c r="O216" s="68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123</v>
      </c>
      <c r="AT216" s="194" t="s">
        <v>118</v>
      </c>
      <c r="AU216" s="194" t="s">
        <v>84</v>
      </c>
      <c r="AY216" s="14" t="s">
        <v>115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4" t="s">
        <v>82</v>
      </c>
      <c r="BK216" s="195">
        <f>ROUND(I216*H216,2)</f>
        <v>0</v>
      </c>
      <c r="BL216" s="14" t="s">
        <v>123</v>
      </c>
      <c r="BM216" s="194" t="s">
        <v>340</v>
      </c>
    </row>
    <row r="217" spans="1:65" s="2" customFormat="1" ht="48.75">
      <c r="A217" s="31"/>
      <c r="B217" s="32"/>
      <c r="C217" s="33"/>
      <c r="D217" s="196" t="s">
        <v>125</v>
      </c>
      <c r="E217" s="33"/>
      <c r="F217" s="197" t="s">
        <v>341</v>
      </c>
      <c r="G217" s="33"/>
      <c r="H217" s="33"/>
      <c r="I217" s="198"/>
      <c r="J217" s="33"/>
      <c r="K217" s="33"/>
      <c r="L217" s="36"/>
      <c r="M217" s="199"/>
      <c r="N217" s="200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125</v>
      </c>
      <c r="AU217" s="14" t="s">
        <v>84</v>
      </c>
    </row>
    <row r="218" spans="1:65" s="2" customFormat="1" ht="24">
      <c r="A218" s="31"/>
      <c r="B218" s="32"/>
      <c r="C218" s="183" t="s">
        <v>342</v>
      </c>
      <c r="D218" s="183" t="s">
        <v>118</v>
      </c>
      <c r="E218" s="184" t="s">
        <v>343</v>
      </c>
      <c r="F218" s="185" t="s">
        <v>344</v>
      </c>
      <c r="G218" s="186" t="s">
        <v>224</v>
      </c>
      <c r="H218" s="187">
        <v>100</v>
      </c>
      <c r="I218" s="188"/>
      <c r="J218" s="189">
        <f>ROUND(I218*H218,2)</f>
        <v>0</v>
      </c>
      <c r="K218" s="185" t="s">
        <v>122</v>
      </c>
      <c r="L218" s="36"/>
      <c r="M218" s="190" t="s">
        <v>1</v>
      </c>
      <c r="N218" s="191" t="s">
        <v>40</v>
      </c>
      <c r="O218" s="68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123</v>
      </c>
      <c r="AT218" s="194" t="s">
        <v>118</v>
      </c>
      <c r="AU218" s="194" t="s">
        <v>84</v>
      </c>
      <c r="AY218" s="14" t="s">
        <v>115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4" t="s">
        <v>82</v>
      </c>
      <c r="BK218" s="195">
        <f>ROUND(I218*H218,2)</f>
        <v>0</v>
      </c>
      <c r="BL218" s="14" t="s">
        <v>123</v>
      </c>
      <c r="BM218" s="194" t="s">
        <v>345</v>
      </c>
    </row>
    <row r="219" spans="1:65" s="2" customFormat="1" ht="48.75">
      <c r="A219" s="31"/>
      <c r="B219" s="32"/>
      <c r="C219" s="33"/>
      <c r="D219" s="196" t="s">
        <v>125</v>
      </c>
      <c r="E219" s="33"/>
      <c r="F219" s="197" t="s">
        <v>346</v>
      </c>
      <c r="G219" s="33"/>
      <c r="H219" s="33"/>
      <c r="I219" s="198"/>
      <c r="J219" s="33"/>
      <c r="K219" s="33"/>
      <c r="L219" s="36"/>
      <c r="M219" s="199"/>
      <c r="N219" s="200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125</v>
      </c>
      <c r="AU219" s="14" t="s">
        <v>84</v>
      </c>
    </row>
    <row r="220" spans="1:65" s="2" customFormat="1" ht="24">
      <c r="A220" s="31"/>
      <c r="B220" s="32"/>
      <c r="C220" s="183" t="s">
        <v>347</v>
      </c>
      <c r="D220" s="183" t="s">
        <v>118</v>
      </c>
      <c r="E220" s="184" t="s">
        <v>348</v>
      </c>
      <c r="F220" s="185" t="s">
        <v>349</v>
      </c>
      <c r="G220" s="186" t="s">
        <v>224</v>
      </c>
      <c r="H220" s="187">
        <v>100</v>
      </c>
      <c r="I220" s="188"/>
      <c r="J220" s="189">
        <f>ROUND(I220*H220,2)</f>
        <v>0</v>
      </c>
      <c r="K220" s="185" t="s">
        <v>122</v>
      </c>
      <c r="L220" s="36"/>
      <c r="M220" s="190" t="s">
        <v>1</v>
      </c>
      <c r="N220" s="191" t="s">
        <v>40</v>
      </c>
      <c r="O220" s="68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123</v>
      </c>
      <c r="AT220" s="194" t="s">
        <v>118</v>
      </c>
      <c r="AU220" s="194" t="s">
        <v>84</v>
      </c>
      <c r="AY220" s="14" t="s">
        <v>115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4" t="s">
        <v>82</v>
      </c>
      <c r="BK220" s="195">
        <f>ROUND(I220*H220,2)</f>
        <v>0</v>
      </c>
      <c r="BL220" s="14" t="s">
        <v>123</v>
      </c>
      <c r="BM220" s="194" t="s">
        <v>350</v>
      </c>
    </row>
    <row r="221" spans="1:65" s="2" customFormat="1" ht="48.75">
      <c r="A221" s="31"/>
      <c r="B221" s="32"/>
      <c r="C221" s="33"/>
      <c r="D221" s="196" t="s">
        <v>125</v>
      </c>
      <c r="E221" s="33"/>
      <c r="F221" s="197" t="s">
        <v>351</v>
      </c>
      <c r="G221" s="33"/>
      <c r="H221" s="33"/>
      <c r="I221" s="198"/>
      <c r="J221" s="33"/>
      <c r="K221" s="33"/>
      <c r="L221" s="36"/>
      <c r="M221" s="199"/>
      <c r="N221" s="200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125</v>
      </c>
      <c r="AU221" s="14" t="s">
        <v>84</v>
      </c>
    </row>
    <row r="222" spans="1:65" s="2" customFormat="1" ht="24">
      <c r="A222" s="31"/>
      <c r="B222" s="32"/>
      <c r="C222" s="183" t="s">
        <v>352</v>
      </c>
      <c r="D222" s="183" t="s">
        <v>118</v>
      </c>
      <c r="E222" s="184" t="s">
        <v>353</v>
      </c>
      <c r="F222" s="185" t="s">
        <v>354</v>
      </c>
      <c r="G222" s="186" t="s">
        <v>224</v>
      </c>
      <c r="H222" s="187">
        <v>80</v>
      </c>
      <c r="I222" s="188"/>
      <c r="J222" s="189">
        <f>ROUND(I222*H222,2)</f>
        <v>0</v>
      </c>
      <c r="K222" s="185" t="s">
        <v>122</v>
      </c>
      <c r="L222" s="36"/>
      <c r="M222" s="190" t="s">
        <v>1</v>
      </c>
      <c r="N222" s="191" t="s">
        <v>40</v>
      </c>
      <c r="O222" s="68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123</v>
      </c>
      <c r="AT222" s="194" t="s">
        <v>118</v>
      </c>
      <c r="AU222" s="194" t="s">
        <v>84</v>
      </c>
      <c r="AY222" s="14" t="s">
        <v>115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4" t="s">
        <v>82</v>
      </c>
      <c r="BK222" s="195">
        <f>ROUND(I222*H222,2)</f>
        <v>0</v>
      </c>
      <c r="BL222" s="14" t="s">
        <v>123</v>
      </c>
      <c r="BM222" s="194" t="s">
        <v>355</v>
      </c>
    </row>
    <row r="223" spans="1:65" s="2" customFormat="1" ht="48.75">
      <c r="A223" s="31"/>
      <c r="B223" s="32"/>
      <c r="C223" s="33"/>
      <c r="D223" s="196" t="s">
        <v>125</v>
      </c>
      <c r="E223" s="33"/>
      <c r="F223" s="197" t="s">
        <v>356</v>
      </c>
      <c r="G223" s="33"/>
      <c r="H223" s="33"/>
      <c r="I223" s="198"/>
      <c r="J223" s="33"/>
      <c r="K223" s="33"/>
      <c r="L223" s="36"/>
      <c r="M223" s="199"/>
      <c r="N223" s="200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125</v>
      </c>
      <c r="AU223" s="14" t="s">
        <v>84</v>
      </c>
    </row>
    <row r="224" spans="1:65" s="2" customFormat="1" ht="24">
      <c r="A224" s="31"/>
      <c r="B224" s="32"/>
      <c r="C224" s="183" t="s">
        <v>357</v>
      </c>
      <c r="D224" s="183" t="s">
        <v>118</v>
      </c>
      <c r="E224" s="184" t="s">
        <v>358</v>
      </c>
      <c r="F224" s="185" t="s">
        <v>359</v>
      </c>
      <c r="G224" s="186" t="s">
        <v>224</v>
      </c>
      <c r="H224" s="187">
        <v>80</v>
      </c>
      <c r="I224" s="188"/>
      <c r="J224" s="189">
        <f>ROUND(I224*H224,2)</f>
        <v>0</v>
      </c>
      <c r="K224" s="185" t="s">
        <v>122</v>
      </c>
      <c r="L224" s="36"/>
      <c r="M224" s="190" t="s">
        <v>1</v>
      </c>
      <c r="N224" s="191" t="s">
        <v>40</v>
      </c>
      <c r="O224" s="68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123</v>
      </c>
      <c r="AT224" s="194" t="s">
        <v>118</v>
      </c>
      <c r="AU224" s="194" t="s">
        <v>84</v>
      </c>
      <c r="AY224" s="14" t="s">
        <v>115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4" t="s">
        <v>82</v>
      </c>
      <c r="BK224" s="195">
        <f>ROUND(I224*H224,2)</f>
        <v>0</v>
      </c>
      <c r="BL224" s="14" t="s">
        <v>123</v>
      </c>
      <c r="BM224" s="194" t="s">
        <v>360</v>
      </c>
    </row>
    <row r="225" spans="1:65" s="2" customFormat="1" ht="48.75">
      <c r="A225" s="31"/>
      <c r="B225" s="32"/>
      <c r="C225" s="33"/>
      <c r="D225" s="196" t="s">
        <v>125</v>
      </c>
      <c r="E225" s="33"/>
      <c r="F225" s="197" t="s">
        <v>361</v>
      </c>
      <c r="G225" s="33"/>
      <c r="H225" s="33"/>
      <c r="I225" s="198"/>
      <c r="J225" s="33"/>
      <c r="K225" s="33"/>
      <c r="L225" s="36"/>
      <c r="M225" s="199"/>
      <c r="N225" s="200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125</v>
      </c>
      <c r="AU225" s="14" t="s">
        <v>84</v>
      </c>
    </row>
    <row r="226" spans="1:65" s="2" customFormat="1" ht="16.5" customHeight="1">
      <c r="A226" s="31"/>
      <c r="B226" s="32"/>
      <c r="C226" s="183" t="s">
        <v>362</v>
      </c>
      <c r="D226" s="183" t="s">
        <v>118</v>
      </c>
      <c r="E226" s="184" t="s">
        <v>363</v>
      </c>
      <c r="F226" s="185" t="s">
        <v>364</v>
      </c>
      <c r="G226" s="186" t="s">
        <v>224</v>
      </c>
      <c r="H226" s="187">
        <v>20</v>
      </c>
      <c r="I226" s="188"/>
      <c r="J226" s="189">
        <f>ROUND(I226*H226,2)</f>
        <v>0</v>
      </c>
      <c r="K226" s="185" t="s">
        <v>122</v>
      </c>
      <c r="L226" s="36"/>
      <c r="M226" s="190" t="s">
        <v>1</v>
      </c>
      <c r="N226" s="191" t="s">
        <v>40</v>
      </c>
      <c r="O226" s="68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123</v>
      </c>
      <c r="AT226" s="194" t="s">
        <v>118</v>
      </c>
      <c r="AU226" s="194" t="s">
        <v>84</v>
      </c>
      <c r="AY226" s="14" t="s">
        <v>115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4" t="s">
        <v>82</v>
      </c>
      <c r="BK226" s="195">
        <f>ROUND(I226*H226,2)</f>
        <v>0</v>
      </c>
      <c r="BL226" s="14" t="s">
        <v>123</v>
      </c>
      <c r="BM226" s="194" t="s">
        <v>365</v>
      </c>
    </row>
    <row r="227" spans="1:65" s="2" customFormat="1" ht="11.25">
      <c r="A227" s="31"/>
      <c r="B227" s="32"/>
      <c r="C227" s="33"/>
      <c r="D227" s="196" t="s">
        <v>125</v>
      </c>
      <c r="E227" s="33"/>
      <c r="F227" s="197" t="s">
        <v>364</v>
      </c>
      <c r="G227" s="33"/>
      <c r="H227" s="33"/>
      <c r="I227" s="198"/>
      <c r="J227" s="33"/>
      <c r="K227" s="33"/>
      <c r="L227" s="36"/>
      <c r="M227" s="199"/>
      <c r="N227" s="200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125</v>
      </c>
      <c r="AU227" s="14" t="s">
        <v>84</v>
      </c>
    </row>
    <row r="228" spans="1:65" s="2" customFormat="1" ht="24">
      <c r="A228" s="31"/>
      <c r="B228" s="32"/>
      <c r="C228" s="183" t="s">
        <v>366</v>
      </c>
      <c r="D228" s="183" t="s">
        <v>118</v>
      </c>
      <c r="E228" s="184" t="s">
        <v>367</v>
      </c>
      <c r="F228" s="185" t="s">
        <v>368</v>
      </c>
      <c r="G228" s="186" t="s">
        <v>178</v>
      </c>
      <c r="H228" s="187">
        <v>6</v>
      </c>
      <c r="I228" s="188"/>
      <c r="J228" s="189">
        <f>ROUND(I228*H228,2)</f>
        <v>0</v>
      </c>
      <c r="K228" s="185" t="s">
        <v>122</v>
      </c>
      <c r="L228" s="36"/>
      <c r="M228" s="190" t="s">
        <v>1</v>
      </c>
      <c r="N228" s="191" t="s">
        <v>40</v>
      </c>
      <c r="O228" s="68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4" t="s">
        <v>123</v>
      </c>
      <c r="AT228" s="194" t="s">
        <v>118</v>
      </c>
      <c r="AU228" s="194" t="s">
        <v>84</v>
      </c>
      <c r="AY228" s="14" t="s">
        <v>115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4" t="s">
        <v>82</v>
      </c>
      <c r="BK228" s="195">
        <f>ROUND(I228*H228,2)</f>
        <v>0</v>
      </c>
      <c r="BL228" s="14" t="s">
        <v>123</v>
      </c>
      <c r="BM228" s="194" t="s">
        <v>369</v>
      </c>
    </row>
    <row r="229" spans="1:65" s="2" customFormat="1" ht="78">
      <c r="A229" s="31"/>
      <c r="B229" s="32"/>
      <c r="C229" s="33"/>
      <c r="D229" s="196" t="s">
        <v>125</v>
      </c>
      <c r="E229" s="33"/>
      <c r="F229" s="197" t="s">
        <v>370</v>
      </c>
      <c r="G229" s="33"/>
      <c r="H229" s="33"/>
      <c r="I229" s="198"/>
      <c r="J229" s="33"/>
      <c r="K229" s="33"/>
      <c r="L229" s="36"/>
      <c r="M229" s="199"/>
      <c r="N229" s="200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125</v>
      </c>
      <c r="AU229" s="14" t="s">
        <v>84</v>
      </c>
    </row>
    <row r="230" spans="1:65" s="2" customFormat="1" ht="19.5">
      <c r="A230" s="31"/>
      <c r="B230" s="32"/>
      <c r="C230" s="33"/>
      <c r="D230" s="196" t="s">
        <v>157</v>
      </c>
      <c r="E230" s="33"/>
      <c r="F230" s="201" t="s">
        <v>181</v>
      </c>
      <c r="G230" s="33"/>
      <c r="H230" s="33"/>
      <c r="I230" s="198"/>
      <c r="J230" s="33"/>
      <c r="K230" s="33"/>
      <c r="L230" s="36"/>
      <c r="M230" s="199"/>
      <c r="N230" s="200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157</v>
      </c>
      <c r="AU230" s="14" t="s">
        <v>84</v>
      </c>
    </row>
    <row r="231" spans="1:65" s="2" customFormat="1" ht="24">
      <c r="A231" s="31"/>
      <c r="B231" s="32"/>
      <c r="C231" s="183" t="s">
        <v>371</v>
      </c>
      <c r="D231" s="183" t="s">
        <v>118</v>
      </c>
      <c r="E231" s="184" t="s">
        <v>372</v>
      </c>
      <c r="F231" s="185" t="s">
        <v>373</v>
      </c>
      <c r="G231" s="186" t="s">
        <v>178</v>
      </c>
      <c r="H231" s="187">
        <v>10</v>
      </c>
      <c r="I231" s="188"/>
      <c r="J231" s="189">
        <f>ROUND(I231*H231,2)</f>
        <v>0</v>
      </c>
      <c r="K231" s="185" t="s">
        <v>122</v>
      </c>
      <c r="L231" s="36"/>
      <c r="M231" s="190" t="s">
        <v>1</v>
      </c>
      <c r="N231" s="191" t="s">
        <v>40</v>
      </c>
      <c r="O231" s="68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4" t="s">
        <v>123</v>
      </c>
      <c r="AT231" s="194" t="s">
        <v>118</v>
      </c>
      <c r="AU231" s="194" t="s">
        <v>84</v>
      </c>
      <c r="AY231" s="14" t="s">
        <v>115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4" t="s">
        <v>82</v>
      </c>
      <c r="BK231" s="195">
        <f>ROUND(I231*H231,2)</f>
        <v>0</v>
      </c>
      <c r="BL231" s="14" t="s">
        <v>123</v>
      </c>
      <c r="BM231" s="194" t="s">
        <v>374</v>
      </c>
    </row>
    <row r="232" spans="1:65" s="2" customFormat="1" ht="78">
      <c r="A232" s="31"/>
      <c r="B232" s="32"/>
      <c r="C232" s="33"/>
      <c r="D232" s="196" t="s">
        <v>125</v>
      </c>
      <c r="E232" s="33"/>
      <c r="F232" s="197" t="s">
        <v>375</v>
      </c>
      <c r="G232" s="33"/>
      <c r="H232" s="33"/>
      <c r="I232" s="198"/>
      <c r="J232" s="33"/>
      <c r="K232" s="33"/>
      <c r="L232" s="36"/>
      <c r="M232" s="199"/>
      <c r="N232" s="200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125</v>
      </c>
      <c r="AU232" s="14" t="s">
        <v>84</v>
      </c>
    </row>
    <row r="233" spans="1:65" s="2" customFormat="1" ht="19.5">
      <c r="A233" s="31"/>
      <c r="B233" s="32"/>
      <c r="C233" s="33"/>
      <c r="D233" s="196" t="s">
        <v>157</v>
      </c>
      <c r="E233" s="33"/>
      <c r="F233" s="201" t="s">
        <v>181</v>
      </c>
      <c r="G233" s="33"/>
      <c r="H233" s="33"/>
      <c r="I233" s="198"/>
      <c r="J233" s="33"/>
      <c r="K233" s="33"/>
      <c r="L233" s="36"/>
      <c r="M233" s="199"/>
      <c r="N233" s="200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157</v>
      </c>
      <c r="AU233" s="14" t="s">
        <v>84</v>
      </c>
    </row>
    <row r="234" spans="1:65" s="2" customFormat="1" ht="24">
      <c r="A234" s="31"/>
      <c r="B234" s="32"/>
      <c r="C234" s="183" t="s">
        <v>376</v>
      </c>
      <c r="D234" s="183" t="s">
        <v>118</v>
      </c>
      <c r="E234" s="184" t="s">
        <v>377</v>
      </c>
      <c r="F234" s="185" t="s">
        <v>378</v>
      </c>
      <c r="G234" s="186" t="s">
        <v>178</v>
      </c>
      <c r="H234" s="187">
        <v>6</v>
      </c>
      <c r="I234" s="188"/>
      <c r="J234" s="189">
        <f>ROUND(I234*H234,2)</f>
        <v>0</v>
      </c>
      <c r="K234" s="185" t="s">
        <v>122</v>
      </c>
      <c r="L234" s="36"/>
      <c r="M234" s="190" t="s">
        <v>1</v>
      </c>
      <c r="N234" s="191" t="s">
        <v>40</v>
      </c>
      <c r="O234" s="68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4" t="s">
        <v>123</v>
      </c>
      <c r="AT234" s="194" t="s">
        <v>118</v>
      </c>
      <c r="AU234" s="194" t="s">
        <v>84</v>
      </c>
      <c r="AY234" s="14" t="s">
        <v>115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4" t="s">
        <v>82</v>
      </c>
      <c r="BK234" s="195">
        <f>ROUND(I234*H234,2)</f>
        <v>0</v>
      </c>
      <c r="BL234" s="14" t="s">
        <v>123</v>
      </c>
      <c r="BM234" s="194" t="s">
        <v>379</v>
      </c>
    </row>
    <row r="235" spans="1:65" s="2" customFormat="1" ht="78">
      <c r="A235" s="31"/>
      <c r="B235" s="32"/>
      <c r="C235" s="33"/>
      <c r="D235" s="196" t="s">
        <v>125</v>
      </c>
      <c r="E235" s="33"/>
      <c r="F235" s="197" t="s">
        <v>380</v>
      </c>
      <c r="G235" s="33"/>
      <c r="H235" s="33"/>
      <c r="I235" s="198"/>
      <c r="J235" s="33"/>
      <c r="K235" s="33"/>
      <c r="L235" s="36"/>
      <c r="M235" s="199"/>
      <c r="N235" s="200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125</v>
      </c>
      <c r="AU235" s="14" t="s">
        <v>84</v>
      </c>
    </row>
    <row r="236" spans="1:65" s="2" customFormat="1" ht="19.5">
      <c r="A236" s="31"/>
      <c r="B236" s="32"/>
      <c r="C236" s="33"/>
      <c r="D236" s="196" t="s">
        <v>157</v>
      </c>
      <c r="E236" s="33"/>
      <c r="F236" s="201" t="s">
        <v>181</v>
      </c>
      <c r="G236" s="33"/>
      <c r="H236" s="33"/>
      <c r="I236" s="198"/>
      <c r="J236" s="33"/>
      <c r="K236" s="33"/>
      <c r="L236" s="36"/>
      <c r="M236" s="199"/>
      <c r="N236" s="200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157</v>
      </c>
      <c r="AU236" s="14" t="s">
        <v>84</v>
      </c>
    </row>
    <row r="237" spans="1:65" s="2" customFormat="1" ht="24">
      <c r="A237" s="31"/>
      <c r="B237" s="32"/>
      <c r="C237" s="183" t="s">
        <v>381</v>
      </c>
      <c r="D237" s="183" t="s">
        <v>118</v>
      </c>
      <c r="E237" s="184" t="s">
        <v>382</v>
      </c>
      <c r="F237" s="185" t="s">
        <v>383</v>
      </c>
      <c r="G237" s="186" t="s">
        <v>178</v>
      </c>
      <c r="H237" s="187">
        <v>10</v>
      </c>
      <c r="I237" s="188"/>
      <c r="J237" s="189">
        <f>ROUND(I237*H237,2)</f>
        <v>0</v>
      </c>
      <c r="K237" s="185" t="s">
        <v>122</v>
      </c>
      <c r="L237" s="36"/>
      <c r="M237" s="190" t="s">
        <v>1</v>
      </c>
      <c r="N237" s="191" t="s">
        <v>40</v>
      </c>
      <c r="O237" s="68"/>
      <c r="P237" s="192">
        <f>O237*H237</f>
        <v>0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4" t="s">
        <v>123</v>
      </c>
      <c r="AT237" s="194" t="s">
        <v>118</v>
      </c>
      <c r="AU237" s="194" t="s">
        <v>84</v>
      </c>
      <c r="AY237" s="14" t="s">
        <v>115</v>
      </c>
      <c r="BE237" s="195">
        <f>IF(N237="základní",J237,0)</f>
        <v>0</v>
      </c>
      <c r="BF237" s="195">
        <f>IF(N237="snížená",J237,0)</f>
        <v>0</v>
      </c>
      <c r="BG237" s="195">
        <f>IF(N237="zákl. přenesená",J237,0)</f>
        <v>0</v>
      </c>
      <c r="BH237" s="195">
        <f>IF(N237="sníž. přenesená",J237,0)</f>
        <v>0</v>
      </c>
      <c r="BI237" s="195">
        <f>IF(N237="nulová",J237,0)</f>
        <v>0</v>
      </c>
      <c r="BJ237" s="14" t="s">
        <v>82</v>
      </c>
      <c r="BK237" s="195">
        <f>ROUND(I237*H237,2)</f>
        <v>0</v>
      </c>
      <c r="BL237" s="14" t="s">
        <v>123</v>
      </c>
      <c r="BM237" s="194" t="s">
        <v>384</v>
      </c>
    </row>
    <row r="238" spans="1:65" s="2" customFormat="1" ht="78">
      <c r="A238" s="31"/>
      <c r="B238" s="32"/>
      <c r="C238" s="33"/>
      <c r="D238" s="196" t="s">
        <v>125</v>
      </c>
      <c r="E238" s="33"/>
      <c r="F238" s="197" t="s">
        <v>385</v>
      </c>
      <c r="G238" s="33"/>
      <c r="H238" s="33"/>
      <c r="I238" s="198"/>
      <c r="J238" s="33"/>
      <c r="K238" s="33"/>
      <c r="L238" s="36"/>
      <c r="M238" s="199"/>
      <c r="N238" s="200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125</v>
      </c>
      <c r="AU238" s="14" t="s">
        <v>84</v>
      </c>
    </row>
    <row r="239" spans="1:65" s="2" customFormat="1" ht="19.5">
      <c r="A239" s="31"/>
      <c r="B239" s="32"/>
      <c r="C239" s="33"/>
      <c r="D239" s="196" t="s">
        <v>157</v>
      </c>
      <c r="E239" s="33"/>
      <c r="F239" s="201" t="s">
        <v>181</v>
      </c>
      <c r="G239" s="33"/>
      <c r="H239" s="33"/>
      <c r="I239" s="198"/>
      <c r="J239" s="33"/>
      <c r="K239" s="33"/>
      <c r="L239" s="36"/>
      <c r="M239" s="199"/>
      <c r="N239" s="200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157</v>
      </c>
      <c r="AU239" s="14" t="s">
        <v>84</v>
      </c>
    </row>
    <row r="240" spans="1:65" s="2" customFormat="1" ht="24">
      <c r="A240" s="31"/>
      <c r="B240" s="32"/>
      <c r="C240" s="183" t="s">
        <v>386</v>
      </c>
      <c r="D240" s="183" t="s">
        <v>118</v>
      </c>
      <c r="E240" s="184" t="s">
        <v>387</v>
      </c>
      <c r="F240" s="185" t="s">
        <v>388</v>
      </c>
      <c r="G240" s="186" t="s">
        <v>154</v>
      </c>
      <c r="H240" s="187">
        <v>200</v>
      </c>
      <c r="I240" s="188"/>
      <c r="J240" s="189">
        <f>ROUND(I240*H240,2)</f>
        <v>0</v>
      </c>
      <c r="K240" s="185" t="s">
        <v>122</v>
      </c>
      <c r="L240" s="36"/>
      <c r="M240" s="190" t="s">
        <v>1</v>
      </c>
      <c r="N240" s="191" t="s">
        <v>40</v>
      </c>
      <c r="O240" s="68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4" t="s">
        <v>123</v>
      </c>
      <c r="AT240" s="194" t="s">
        <v>118</v>
      </c>
      <c r="AU240" s="194" t="s">
        <v>84</v>
      </c>
      <c r="AY240" s="14" t="s">
        <v>115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4" t="s">
        <v>82</v>
      </c>
      <c r="BK240" s="195">
        <f>ROUND(I240*H240,2)</f>
        <v>0</v>
      </c>
      <c r="BL240" s="14" t="s">
        <v>123</v>
      </c>
      <c r="BM240" s="194" t="s">
        <v>389</v>
      </c>
    </row>
    <row r="241" spans="1:65" s="2" customFormat="1" ht="78">
      <c r="A241" s="31"/>
      <c r="B241" s="32"/>
      <c r="C241" s="33"/>
      <c r="D241" s="196" t="s">
        <v>125</v>
      </c>
      <c r="E241" s="33"/>
      <c r="F241" s="197" t="s">
        <v>390</v>
      </c>
      <c r="G241" s="33"/>
      <c r="H241" s="33"/>
      <c r="I241" s="198"/>
      <c r="J241" s="33"/>
      <c r="K241" s="33"/>
      <c r="L241" s="36"/>
      <c r="M241" s="199"/>
      <c r="N241" s="200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125</v>
      </c>
      <c r="AU241" s="14" t="s">
        <v>84</v>
      </c>
    </row>
    <row r="242" spans="1:65" s="2" customFormat="1" ht="19.5">
      <c r="A242" s="31"/>
      <c r="B242" s="32"/>
      <c r="C242" s="33"/>
      <c r="D242" s="196" t="s">
        <v>157</v>
      </c>
      <c r="E242" s="33"/>
      <c r="F242" s="201" t="s">
        <v>391</v>
      </c>
      <c r="G242" s="33"/>
      <c r="H242" s="33"/>
      <c r="I242" s="198"/>
      <c r="J242" s="33"/>
      <c r="K242" s="33"/>
      <c r="L242" s="36"/>
      <c r="M242" s="199"/>
      <c r="N242" s="200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157</v>
      </c>
      <c r="AU242" s="14" t="s">
        <v>84</v>
      </c>
    </row>
    <row r="243" spans="1:65" s="2" customFormat="1" ht="24">
      <c r="A243" s="31"/>
      <c r="B243" s="32"/>
      <c r="C243" s="183" t="s">
        <v>392</v>
      </c>
      <c r="D243" s="183" t="s">
        <v>118</v>
      </c>
      <c r="E243" s="184" t="s">
        <v>393</v>
      </c>
      <c r="F243" s="185" t="s">
        <v>394</v>
      </c>
      <c r="G243" s="186" t="s">
        <v>154</v>
      </c>
      <c r="H243" s="187">
        <v>400</v>
      </c>
      <c r="I243" s="188"/>
      <c r="J243" s="189">
        <f>ROUND(I243*H243,2)</f>
        <v>0</v>
      </c>
      <c r="K243" s="185" t="s">
        <v>122</v>
      </c>
      <c r="L243" s="36"/>
      <c r="M243" s="190" t="s">
        <v>1</v>
      </c>
      <c r="N243" s="191" t="s">
        <v>40</v>
      </c>
      <c r="O243" s="68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4" t="s">
        <v>123</v>
      </c>
      <c r="AT243" s="194" t="s">
        <v>118</v>
      </c>
      <c r="AU243" s="194" t="s">
        <v>84</v>
      </c>
      <c r="AY243" s="14" t="s">
        <v>115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4" t="s">
        <v>82</v>
      </c>
      <c r="BK243" s="195">
        <f>ROUND(I243*H243,2)</f>
        <v>0</v>
      </c>
      <c r="BL243" s="14" t="s">
        <v>123</v>
      </c>
      <c r="BM243" s="194" t="s">
        <v>395</v>
      </c>
    </row>
    <row r="244" spans="1:65" s="2" customFormat="1" ht="78">
      <c r="A244" s="31"/>
      <c r="B244" s="32"/>
      <c r="C244" s="33"/>
      <c r="D244" s="196" t="s">
        <v>125</v>
      </c>
      <c r="E244" s="33"/>
      <c r="F244" s="197" t="s">
        <v>396</v>
      </c>
      <c r="G244" s="33"/>
      <c r="H244" s="33"/>
      <c r="I244" s="198"/>
      <c r="J244" s="33"/>
      <c r="K244" s="33"/>
      <c r="L244" s="36"/>
      <c r="M244" s="199"/>
      <c r="N244" s="200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4" t="s">
        <v>125</v>
      </c>
      <c r="AU244" s="14" t="s">
        <v>84</v>
      </c>
    </row>
    <row r="245" spans="1:65" s="2" customFormat="1" ht="19.5">
      <c r="A245" s="31"/>
      <c r="B245" s="32"/>
      <c r="C245" s="33"/>
      <c r="D245" s="196" t="s">
        <v>157</v>
      </c>
      <c r="E245" s="33"/>
      <c r="F245" s="201" t="s">
        <v>391</v>
      </c>
      <c r="G245" s="33"/>
      <c r="H245" s="33"/>
      <c r="I245" s="198"/>
      <c r="J245" s="33"/>
      <c r="K245" s="33"/>
      <c r="L245" s="36"/>
      <c r="M245" s="199"/>
      <c r="N245" s="200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157</v>
      </c>
      <c r="AU245" s="14" t="s">
        <v>84</v>
      </c>
    </row>
    <row r="246" spans="1:65" s="2" customFormat="1" ht="24">
      <c r="A246" s="31"/>
      <c r="B246" s="32"/>
      <c r="C246" s="183" t="s">
        <v>397</v>
      </c>
      <c r="D246" s="183" t="s">
        <v>118</v>
      </c>
      <c r="E246" s="184" t="s">
        <v>398</v>
      </c>
      <c r="F246" s="185" t="s">
        <v>399</v>
      </c>
      <c r="G246" s="186" t="s">
        <v>154</v>
      </c>
      <c r="H246" s="187">
        <v>200</v>
      </c>
      <c r="I246" s="188"/>
      <c r="J246" s="189">
        <f>ROUND(I246*H246,2)</f>
        <v>0</v>
      </c>
      <c r="K246" s="185" t="s">
        <v>122</v>
      </c>
      <c r="L246" s="36"/>
      <c r="M246" s="190" t="s">
        <v>1</v>
      </c>
      <c r="N246" s="191" t="s">
        <v>40</v>
      </c>
      <c r="O246" s="68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4" t="s">
        <v>123</v>
      </c>
      <c r="AT246" s="194" t="s">
        <v>118</v>
      </c>
      <c r="AU246" s="194" t="s">
        <v>84</v>
      </c>
      <c r="AY246" s="14" t="s">
        <v>115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4" t="s">
        <v>82</v>
      </c>
      <c r="BK246" s="195">
        <f>ROUND(I246*H246,2)</f>
        <v>0</v>
      </c>
      <c r="BL246" s="14" t="s">
        <v>123</v>
      </c>
      <c r="BM246" s="194" t="s">
        <v>400</v>
      </c>
    </row>
    <row r="247" spans="1:65" s="2" customFormat="1" ht="87.75">
      <c r="A247" s="31"/>
      <c r="B247" s="32"/>
      <c r="C247" s="33"/>
      <c r="D247" s="196" t="s">
        <v>125</v>
      </c>
      <c r="E247" s="33"/>
      <c r="F247" s="197" t="s">
        <v>401</v>
      </c>
      <c r="G247" s="33"/>
      <c r="H247" s="33"/>
      <c r="I247" s="198"/>
      <c r="J247" s="33"/>
      <c r="K247" s="33"/>
      <c r="L247" s="36"/>
      <c r="M247" s="199"/>
      <c r="N247" s="200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125</v>
      </c>
      <c r="AU247" s="14" t="s">
        <v>84</v>
      </c>
    </row>
    <row r="248" spans="1:65" s="2" customFormat="1" ht="19.5">
      <c r="A248" s="31"/>
      <c r="B248" s="32"/>
      <c r="C248" s="33"/>
      <c r="D248" s="196" t="s">
        <v>157</v>
      </c>
      <c r="E248" s="33"/>
      <c r="F248" s="201" t="s">
        <v>169</v>
      </c>
      <c r="G248" s="33"/>
      <c r="H248" s="33"/>
      <c r="I248" s="198"/>
      <c r="J248" s="33"/>
      <c r="K248" s="33"/>
      <c r="L248" s="36"/>
      <c r="M248" s="199"/>
      <c r="N248" s="200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157</v>
      </c>
      <c r="AU248" s="14" t="s">
        <v>84</v>
      </c>
    </row>
    <row r="249" spans="1:65" s="2" customFormat="1" ht="24">
      <c r="A249" s="31"/>
      <c r="B249" s="32"/>
      <c r="C249" s="183" t="s">
        <v>402</v>
      </c>
      <c r="D249" s="183" t="s">
        <v>118</v>
      </c>
      <c r="E249" s="184" t="s">
        <v>403</v>
      </c>
      <c r="F249" s="185" t="s">
        <v>404</v>
      </c>
      <c r="G249" s="186" t="s">
        <v>154</v>
      </c>
      <c r="H249" s="187">
        <v>400</v>
      </c>
      <c r="I249" s="188"/>
      <c r="J249" s="189">
        <f>ROUND(I249*H249,2)</f>
        <v>0</v>
      </c>
      <c r="K249" s="185" t="s">
        <v>122</v>
      </c>
      <c r="L249" s="36"/>
      <c r="M249" s="190" t="s">
        <v>1</v>
      </c>
      <c r="N249" s="191" t="s">
        <v>40</v>
      </c>
      <c r="O249" s="68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4" t="s">
        <v>123</v>
      </c>
      <c r="AT249" s="194" t="s">
        <v>118</v>
      </c>
      <c r="AU249" s="194" t="s">
        <v>84</v>
      </c>
      <c r="AY249" s="14" t="s">
        <v>115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14" t="s">
        <v>82</v>
      </c>
      <c r="BK249" s="195">
        <f>ROUND(I249*H249,2)</f>
        <v>0</v>
      </c>
      <c r="BL249" s="14" t="s">
        <v>123</v>
      </c>
      <c r="BM249" s="194" t="s">
        <v>405</v>
      </c>
    </row>
    <row r="250" spans="1:65" s="2" customFormat="1" ht="78">
      <c r="A250" s="31"/>
      <c r="B250" s="32"/>
      <c r="C250" s="33"/>
      <c r="D250" s="196" t="s">
        <v>125</v>
      </c>
      <c r="E250" s="33"/>
      <c r="F250" s="197" t="s">
        <v>406</v>
      </c>
      <c r="G250" s="33"/>
      <c r="H250" s="33"/>
      <c r="I250" s="198"/>
      <c r="J250" s="33"/>
      <c r="K250" s="33"/>
      <c r="L250" s="36"/>
      <c r="M250" s="199"/>
      <c r="N250" s="200"/>
      <c r="O250" s="68"/>
      <c r="P250" s="68"/>
      <c r="Q250" s="68"/>
      <c r="R250" s="68"/>
      <c r="S250" s="68"/>
      <c r="T250" s="69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4" t="s">
        <v>125</v>
      </c>
      <c r="AU250" s="14" t="s">
        <v>84</v>
      </c>
    </row>
    <row r="251" spans="1:65" s="2" customFormat="1" ht="19.5">
      <c r="A251" s="31"/>
      <c r="B251" s="32"/>
      <c r="C251" s="33"/>
      <c r="D251" s="196" t="s">
        <v>157</v>
      </c>
      <c r="E251" s="33"/>
      <c r="F251" s="201" t="s">
        <v>169</v>
      </c>
      <c r="G251" s="33"/>
      <c r="H251" s="33"/>
      <c r="I251" s="198"/>
      <c r="J251" s="33"/>
      <c r="K251" s="33"/>
      <c r="L251" s="36"/>
      <c r="M251" s="199"/>
      <c r="N251" s="200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157</v>
      </c>
      <c r="AU251" s="14" t="s">
        <v>84</v>
      </c>
    </row>
    <row r="252" spans="1:65" s="2" customFormat="1" ht="16.5" customHeight="1">
      <c r="A252" s="31"/>
      <c r="B252" s="32"/>
      <c r="C252" s="183" t="s">
        <v>407</v>
      </c>
      <c r="D252" s="183" t="s">
        <v>118</v>
      </c>
      <c r="E252" s="184" t="s">
        <v>408</v>
      </c>
      <c r="F252" s="185" t="s">
        <v>409</v>
      </c>
      <c r="G252" s="186" t="s">
        <v>178</v>
      </c>
      <c r="H252" s="187">
        <v>1</v>
      </c>
      <c r="I252" s="188"/>
      <c r="J252" s="189">
        <f>ROUND(I252*H252,2)</f>
        <v>0</v>
      </c>
      <c r="K252" s="185" t="s">
        <v>122</v>
      </c>
      <c r="L252" s="36"/>
      <c r="M252" s="190" t="s">
        <v>1</v>
      </c>
      <c r="N252" s="191" t="s">
        <v>40</v>
      </c>
      <c r="O252" s="68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4" t="s">
        <v>123</v>
      </c>
      <c r="AT252" s="194" t="s">
        <v>118</v>
      </c>
      <c r="AU252" s="194" t="s">
        <v>84</v>
      </c>
      <c r="AY252" s="14" t="s">
        <v>115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4" t="s">
        <v>82</v>
      </c>
      <c r="BK252" s="195">
        <f>ROUND(I252*H252,2)</f>
        <v>0</v>
      </c>
      <c r="BL252" s="14" t="s">
        <v>123</v>
      </c>
      <c r="BM252" s="194" t="s">
        <v>410</v>
      </c>
    </row>
    <row r="253" spans="1:65" s="2" customFormat="1" ht="29.25">
      <c r="A253" s="31"/>
      <c r="B253" s="32"/>
      <c r="C253" s="33"/>
      <c r="D253" s="196" t="s">
        <v>125</v>
      </c>
      <c r="E253" s="33"/>
      <c r="F253" s="197" t="s">
        <v>411</v>
      </c>
      <c r="G253" s="33"/>
      <c r="H253" s="33"/>
      <c r="I253" s="198"/>
      <c r="J253" s="33"/>
      <c r="K253" s="33"/>
      <c r="L253" s="36"/>
      <c r="M253" s="199"/>
      <c r="N253" s="200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125</v>
      </c>
      <c r="AU253" s="14" t="s">
        <v>84</v>
      </c>
    </row>
    <row r="254" spans="1:65" s="2" customFormat="1" ht="19.5">
      <c r="A254" s="31"/>
      <c r="B254" s="32"/>
      <c r="C254" s="33"/>
      <c r="D254" s="196" t="s">
        <v>157</v>
      </c>
      <c r="E254" s="33"/>
      <c r="F254" s="201" t="s">
        <v>181</v>
      </c>
      <c r="G254" s="33"/>
      <c r="H254" s="33"/>
      <c r="I254" s="198"/>
      <c r="J254" s="33"/>
      <c r="K254" s="33"/>
      <c r="L254" s="36"/>
      <c r="M254" s="199"/>
      <c r="N254" s="200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157</v>
      </c>
      <c r="AU254" s="14" t="s">
        <v>84</v>
      </c>
    </row>
    <row r="255" spans="1:65" s="2" customFormat="1" ht="16.5" customHeight="1">
      <c r="A255" s="31"/>
      <c r="B255" s="32"/>
      <c r="C255" s="183" t="s">
        <v>412</v>
      </c>
      <c r="D255" s="183" t="s">
        <v>118</v>
      </c>
      <c r="E255" s="184" t="s">
        <v>413</v>
      </c>
      <c r="F255" s="185" t="s">
        <v>414</v>
      </c>
      <c r="G255" s="186" t="s">
        <v>178</v>
      </c>
      <c r="H255" s="187">
        <v>3</v>
      </c>
      <c r="I255" s="188"/>
      <c r="J255" s="189">
        <f>ROUND(I255*H255,2)</f>
        <v>0</v>
      </c>
      <c r="K255" s="185" t="s">
        <v>122</v>
      </c>
      <c r="L255" s="36"/>
      <c r="M255" s="190" t="s">
        <v>1</v>
      </c>
      <c r="N255" s="191" t="s">
        <v>40</v>
      </c>
      <c r="O255" s="68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4" t="s">
        <v>123</v>
      </c>
      <c r="AT255" s="194" t="s">
        <v>118</v>
      </c>
      <c r="AU255" s="194" t="s">
        <v>84</v>
      </c>
      <c r="AY255" s="14" t="s">
        <v>115</v>
      </c>
      <c r="BE255" s="195">
        <f>IF(N255="základní",J255,0)</f>
        <v>0</v>
      </c>
      <c r="BF255" s="195">
        <f>IF(N255="snížená",J255,0)</f>
        <v>0</v>
      </c>
      <c r="BG255" s="195">
        <f>IF(N255="zákl. přenesená",J255,0)</f>
        <v>0</v>
      </c>
      <c r="BH255" s="195">
        <f>IF(N255="sníž. přenesená",J255,0)</f>
        <v>0</v>
      </c>
      <c r="BI255" s="195">
        <f>IF(N255="nulová",J255,0)</f>
        <v>0</v>
      </c>
      <c r="BJ255" s="14" t="s">
        <v>82</v>
      </c>
      <c r="BK255" s="195">
        <f>ROUND(I255*H255,2)</f>
        <v>0</v>
      </c>
      <c r="BL255" s="14" t="s">
        <v>123</v>
      </c>
      <c r="BM255" s="194" t="s">
        <v>415</v>
      </c>
    </row>
    <row r="256" spans="1:65" s="2" customFormat="1" ht="29.25">
      <c r="A256" s="31"/>
      <c r="B256" s="32"/>
      <c r="C256" s="33"/>
      <c r="D256" s="196" t="s">
        <v>125</v>
      </c>
      <c r="E256" s="33"/>
      <c r="F256" s="197" t="s">
        <v>416</v>
      </c>
      <c r="G256" s="33"/>
      <c r="H256" s="33"/>
      <c r="I256" s="198"/>
      <c r="J256" s="33"/>
      <c r="K256" s="33"/>
      <c r="L256" s="36"/>
      <c r="M256" s="199"/>
      <c r="N256" s="200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125</v>
      </c>
      <c r="AU256" s="14" t="s">
        <v>84</v>
      </c>
    </row>
    <row r="257" spans="1:65" s="2" customFormat="1" ht="19.5">
      <c r="A257" s="31"/>
      <c r="B257" s="32"/>
      <c r="C257" s="33"/>
      <c r="D257" s="196" t="s">
        <v>157</v>
      </c>
      <c r="E257" s="33"/>
      <c r="F257" s="201" t="s">
        <v>417</v>
      </c>
      <c r="G257" s="33"/>
      <c r="H257" s="33"/>
      <c r="I257" s="198"/>
      <c r="J257" s="33"/>
      <c r="K257" s="33"/>
      <c r="L257" s="36"/>
      <c r="M257" s="199"/>
      <c r="N257" s="200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157</v>
      </c>
      <c r="AU257" s="14" t="s">
        <v>84</v>
      </c>
    </row>
    <row r="258" spans="1:65" s="2" customFormat="1" ht="24">
      <c r="A258" s="31"/>
      <c r="B258" s="32"/>
      <c r="C258" s="183" t="s">
        <v>418</v>
      </c>
      <c r="D258" s="183" t="s">
        <v>118</v>
      </c>
      <c r="E258" s="184" t="s">
        <v>419</v>
      </c>
      <c r="F258" s="185" t="s">
        <v>420</v>
      </c>
      <c r="G258" s="186" t="s">
        <v>224</v>
      </c>
      <c r="H258" s="187">
        <v>50</v>
      </c>
      <c r="I258" s="188"/>
      <c r="J258" s="189">
        <f>ROUND(I258*H258,2)</f>
        <v>0</v>
      </c>
      <c r="K258" s="185" t="s">
        <v>122</v>
      </c>
      <c r="L258" s="36"/>
      <c r="M258" s="190" t="s">
        <v>1</v>
      </c>
      <c r="N258" s="191" t="s">
        <v>40</v>
      </c>
      <c r="O258" s="68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4" t="s">
        <v>123</v>
      </c>
      <c r="AT258" s="194" t="s">
        <v>118</v>
      </c>
      <c r="AU258" s="194" t="s">
        <v>84</v>
      </c>
      <c r="AY258" s="14" t="s">
        <v>115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4" t="s">
        <v>82</v>
      </c>
      <c r="BK258" s="195">
        <f>ROUND(I258*H258,2)</f>
        <v>0</v>
      </c>
      <c r="BL258" s="14" t="s">
        <v>123</v>
      </c>
      <c r="BM258" s="194" t="s">
        <v>421</v>
      </c>
    </row>
    <row r="259" spans="1:65" s="2" customFormat="1" ht="48.75">
      <c r="A259" s="31"/>
      <c r="B259" s="32"/>
      <c r="C259" s="33"/>
      <c r="D259" s="196" t="s">
        <v>125</v>
      </c>
      <c r="E259" s="33"/>
      <c r="F259" s="197" t="s">
        <v>422</v>
      </c>
      <c r="G259" s="33"/>
      <c r="H259" s="33"/>
      <c r="I259" s="198"/>
      <c r="J259" s="33"/>
      <c r="K259" s="33"/>
      <c r="L259" s="36"/>
      <c r="M259" s="199"/>
      <c r="N259" s="200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125</v>
      </c>
      <c r="AU259" s="14" t="s">
        <v>84</v>
      </c>
    </row>
    <row r="260" spans="1:65" s="2" customFormat="1" ht="24">
      <c r="A260" s="31"/>
      <c r="B260" s="32"/>
      <c r="C260" s="183" t="s">
        <v>423</v>
      </c>
      <c r="D260" s="183" t="s">
        <v>118</v>
      </c>
      <c r="E260" s="184" t="s">
        <v>424</v>
      </c>
      <c r="F260" s="185" t="s">
        <v>425</v>
      </c>
      <c r="G260" s="186" t="s">
        <v>224</v>
      </c>
      <c r="H260" s="187">
        <v>50</v>
      </c>
      <c r="I260" s="188"/>
      <c r="J260" s="189">
        <f>ROUND(I260*H260,2)</f>
        <v>0</v>
      </c>
      <c r="K260" s="185" t="s">
        <v>122</v>
      </c>
      <c r="L260" s="36"/>
      <c r="M260" s="190" t="s">
        <v>1</v>
      </c>
      <c r="N260" s="191" t="s">
        <v>40</v>
      </c>
      <c r="O260" s="68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4" t="s">
        <v>123</v>
      </c>
      <c r="AT260" s="194" t="s">
        <v>118</v>
      </c>
      <c r="AU260" s="194" t="s">
        <v>84</v>
      </c>
      <c r="AY260" s="14" t="s">
        <v>115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14" t="s">
        <v>82</v>
      </c>
      <c r="BK260" s="195">
        <f>ROUND(I260*H260,2)</f>
        <v>0</v>
      </c>
      <c r="BL260" s="14" t="s">
        <v>123</v>
      </c>
      <c r="BM260" s="194" t="s">
        <v>426</v>
      </c>
    </row>
    <row r="261" spans="1:65" s="2" customFormat="1" ht="48.75">
      <c r="A261" s="31"/>
      <c r="B261" s="32"/>
      <c r="C261" s="33"/>
      <c r="D261" s="196" t="s">
        <v>125</v>
      </c>
      <c r="E261" s="33"/>
      <c r="F261" s="197" t="s">
        <v>427</v>
      </c>
      <c r="G261" s="33"/>
      <c r="H261" s="33"/>
      <c r="I261" s="198"/>
      <c r="J261" s="33"/>
      <c r="K261" s="33"/>
      <c r="L261" s="36"/>
      <c r="M261" s="199"/>
      <c r="N261" s="200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125</v>
      </c>
      <c r="AU261" s="14" t="s">
        <v>84</v>
      </c>
    </row>
    <row r="262" spans="1:65" s="2" customFormat="1" ht="24">
      <c r="A262" s="31"/>
      <c r="B262" s="32"/>
      <c r="C262" s="183" t="s">
        <v>428</v>
      </c>
      <c r="D262" s="183" t="s">
        <v>118</v>
      </c>
      <c r="E262" s="184" t="s">
        <v>429</v>
      </c>
      <c r="F262" s="185" t="s">
        <v>430</v>
      </c>
      <c r="G262" s="186" t="s">
        <v>224</v>
      </c>
      <c r="H262" s="187">
        <v>50</v>
      </c>
      <c r="I262" s="188"/>
      <c r="J262" s="189">
        <f>ROUND(I262*H262,2)</f>
        <v>0</v>
      </c>
      <c r="K262" s="185" t="s">
        <v>122</v>
      </c>
      <c r="L262" s="36"/>
      <c r="M262" s="190" t="s">
        <v>1</v>
      </c>
      <c r="N262" s="191" t="s">
        <v>40</v>
      </c>
      <c r="O262" s="68"/>
      <c r="P262" s="192">
        <f>O262*H262</f>
        <v>0</v>
      </c>
      <c r="Q262" s="192">
        <v>0</v>
      </c>
      <c r="R262" s="192">
        <f>Q262*H262</f>
        <v>0</v>
      </c>
      <c r="S262" s="192">
        <v>0</v>
      </c>
      <c r="T262" s="193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4" t="s">
        <v>123</v>
      </c>
      <c r="AT262" s="194" t="s">
        <v>118</v>
      </c>
      <c r="AU262" s="194" t="s">
        <v>84</v>
      </c>
      <c r="AY262" s="14" t="s">
        <v>115</v>
      </c>
      <c r="BE262" s="195">
        <f>IF(N262="základní",J262,0)</f>
        <v>0</v>
      </c>
      <c r="BF262" s="195">
        <f>IF(N262="snížená",J262,0)</f>
        <v>0</v>
      </c>
      <c r="BG262" s="195">
        <f>IF(N262="zákl. přenesená",J262,0)</f>
        <v>0</v>
      </c>
      <c r="BH262" s="195">
        <f>IF(N262="sníž. přenesená",J262,0)</f>
        <v>0</v>
      </c>
      <c r="BI262" s="195">
        <f>IF(N262="nulová",J262,0)</f>
        <v>0</v>
      </c>
      <c r="BJ262" s="14" t="s">
        <v>82</v>
      </c>
      <c r="BK262" s="195">
        <f>ROUND(I262*H262,2)</f>
        <v>0</v>
      </c>
      <c r="BL262" s="14" t="s">
        <v>123</v>
      </c>
      <c r="BM262" s="194" t="s">
        <v>431</v>
      </c>
    </row>
    <row r="263" spans="1:65" s="2" customFormat="1" ht="48.75">
      <c r="A263" s="31"/>
      <c r="B263" s="32"/>
      <c r="C263" s="33"/>
      <c r="D263" s="196" t="s">
        <v>125</v>
      </c>
      <c r="E263" s="33"/>
      <c r="F263" s="197" t="s">
        <v>432</v>
      </c>
      <c r="G263" s="33"/>
      <c r="H263" s="33"/>
      <c r="I263" s="198"/>
      <c r="J263" s="33"/>
      <c r="K263" s="33"/>
      <c r="L263" s="36"/>
      <c r="M263" s="199"/>
      <c r="N263" s="200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125</v>
      </c>
      <c r="AU263" s="14" t="s">
        <v>84</v>
      </c>
    </row>
    <row r="264" spans="1:65" s="2" customFormat="1" ht="24">
      <c r="A264" s="31"/>
      <c r="B264" s="32"/>
      <c r="C264" s="183" t="s">
        <v>433</v>
      </c>
      <c r="D264" s="183" t="s">
        <v>118</v>
      </c>
      <c r="E264" s="184" t="s">
        <v>434</v>
      </c>
      <c r="F264" s="185" t="s">
        <v>435</v>
      </c>
      <c r="G264" s="186" t="s">
        <v>224</v>
      </c>
      <c r="H264" s="187">
        <v>20</v>
      </c>
      <c r="I264" s="188"/>
      <c r="J264" s="189">
        <f>ROUND(I264*H264,2)</f>
        <v>0</v>
      </c>
      <c r="K264" s="185" t="s">
        <v>122</v>
      </c>
      <c r="L264" s="36"/>
      <c r="M264" s="190" t="s">
        <v>1</v>
      </c>
      <c r="N264" s="191" t="s">
        <v>40</v>
      </c>
      <c r="O264" s="68"/>
      <c r="P264" s="192">
        <f>O264*H264</f>
        <v>0</v>
      </c>
      <c r="Q264" s="192">
        <v>0</v>
      </c>
      <c r="R264" s="192">
        <f>Q264*H264</f>
        <v>0</v>
      </c>
      <c r="S264" s="192">
        <v>0</v>
      </c>
      <c r="T264" s="193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4" t="s">
        <v>123</v>
      </c>
      <c r="AT264" s="194" t="s">
        <v>118</v>
      </c>
      <c r="AU264" s="194" t="s">
        <v>84</v>
      </c>
      <c r="AY264" s="14" t="s">
        <v>115</v>
      </c>
      <c r="BE264" s="195">
        <f>IF(N264="základní",J264,0)</f>
        <v>0</v>
      </c>
      <c r="BF264" s="195">
        <f>IF(N264="snížená",J264,0)</f>
        <v>0</v>
      </c>
      <c r="BG264" s="195">
        <f>IF(N264="zákl. přenesená",J264,0)</f>
        <v>0</v>
      </c>
      <c r="BH264" s="195">
        <f>IF(N264="sníž. přenesená",J264,0)</f>
        <v>0</v>
      </c>
      <c r="BI264" s="195">
        <f>IF(N264="nulová",J264,0)</f>
        <v>0</v>
      </c>
      <c r="BJ264" s="14" t="s">
        <v>82</v>
      </c>
      <c r="BK264" s="195">
        <f>ROUND(I264*H264,2)</f>
        <v>0</v>
      </c>
      <c r="BL264" s="14" t="s">
        <v>123</v>
      </c>
      <c r="BM264" s="194" t="s">
        <v>436</v>
      </c>
    </row>
    <row r="265" spans="1:65" s="2" customFormat="1" ht="117">
      <c r="A265" s="31"/>
      <c r="B265" s="32"/>
      <c r="C265" s="33"/>
      <c r="D265" s="196" t="s">
        <v>125</v>
      </c>
      <c r="E265" s="33"/>
      <c r="F265" s="197" t="s">
        <v>437</v>
      </c>
      <c r="G265" s="33"/>
      <c r="H265" s="33"/>
      <c r="I265" s="198"/>
      <c r="J265" s="33"/>
      <c r="K265" s="33"/>
      <c r="L265" s="36"/>
      <c r="M265" s="199"/>
      <c r="N265" s="200"/>
      <c r="O265" s="68"/>
      <c r="P265" s="68"/>
      <c r="Q265" s="68"/>
      <c r="R265" s="68"/>
      <c r="S265" s="68"/>
      <c r="T265" s="69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4" t="s">
        <v>125</v>
      </c>
      <c r="AU265" s="14" t="s">
        <v>84</v>
      </c>
    </row>
    <row r="266" spans="1:65" s="2" customFormat="1" ht="19.5">
      <c r="A266" s="31"/>
      <c r="B266" s="32"/>
      <c r="C266" s="33"/>
      <c r="D266" s="196" t="s">
        <v>157</v>
      </c>
      <c r="E266" s="33"/>
      <c r="F266" s="201" t="s">
        <v>438</v>
      </c>
      <c r="G266" s="33"/>
      <c r="H266" s="33"/>
      <c r="I266" s="198"/>
      <c r="J266" s="33"/>
      <c r="K266" s="33"/>
      <c r="L266" s="36"/>
      <c r="M266" s="199"/>
      <c r="N266" s="200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157</v>
      </c>
      <c r="AU266" s="14" t="s">
        <v>84</v>
      </c>
    </row>
    <row r="267" spans="1:65" s="2" customFormat="1" ht="24">
      <c r="A267" s="31"/>
      <c r="B267" s="32"/>
      <c r="C267" s="183" t="s">
        <v>439</v>
      </c>
      <c r="D267" s="183" t="s">
        <v>118</v>
      </c>
      <c r="E267" s="184" t="s">
        <v>440</v>
      </c>
      <c r="F267" s="185" t="s">
        <v>441</v>
      </c>
      <c r="G267" s="186" t="s">
        <v>224</v>
      </c>
      <c r="H267" s="187">
        <v>10</v>
      </c>
      <c r="I267" s="188"/>
      <c r="J267" s="189">
        <f>ROUND(I267*H267,2)</f>
        <v>0</v>
      </c>
      <c r="K267" s="185" t="s">
        <v>122</v>
      </c>
      <c r="L267" s="36"/>
      <c r="M267" s="190" t="s">
        <v>1</v>
      </c>
      <c r="N267" s="191" t="s">
        <v>40</v>
      </c>
      <c r="O267" s="68"/>
      <c r="P267" s="192">
        <f>O267*H267</f>
        <v>0</v>
      </c>
      <c r="Q267" s="192">
        <v>0</v>
      </c>
      <c r="R267" s="192">
        <f>Q267*H267</f>
        <v>0</v>
      </c>
      <c r="S267" s="192">
        <v>0</v>
      </c>
      <c r="T267" s="193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4" t="s">
        <v>123</v>
      </c>
      <c r="AT267" s="194" t="s">
        <v>118</v>
      </c>
      <c r="AU267" s="194" t="s">
        <v>84</v>
      </c>
      <c r="AY267" s="14" t="s">
        <v>115</v>
      </c>
      <c r="BE267" s="195">
        <f>IF(N267="základní",J267,0)</f>
        <v>0</v>
      </c>
      <c r="BF267" s="195">
        <f>IF(N267="snížená",J267,0)</f>
        <v>0</v>
      </c>
      <c r="BG267" s="195">
        <f>IF(N267="zákl. přenesená",J267,0)</f>
        <v>0</v>
      </c>
      <c r="BH267" s="195">
        <f>IF(N267="sníž. přenesená",J267,0)</f>
        <v>0</v>
      </c>
      <c r="BI267" s="195">
        <f>IF(N267="nulová",J267,0)</f>
        <v>0</v>
      </c>
      <c r="BJ267" s="14" t="s">
        <v>82</v>
      </c>
      <c r="BK267" s="195">
        <f>ROUND(I267*H267,2)</f>
        <v>0</v>
      </c>
      <c r="BL267" s="14" t="s">
        <v>123</v>
      </c>
      <c r="BM267" s="194" t="s">
        <v>442</v>
      </c>
    </row>
    <row r="268" spans="1:65" s="2" customFormat="1" ht="117">
      <c r="A268" s="31"/>
      <c r="B268" s="32"/>
      <c r="C268" s="33"/>
      <c r="D268" s="196" t="s">
        <v>125</v>
      </c>
      <c r="E268" s="33"/>
      <c r="F268" s="197" t="s">
        <v>443</v>
      </c>
      <c r="G268" s="33"/>
      <c r="H268" s="33"/>
      <c r="I268" s="198"/>
      <c r="J268" s="33"/>
      <c r="K268" s="33"/>
      <c r="L268" s="36"/>
      <c r="M268" s="199"/>
      <c r="N268" s="200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125</v>
      </c>
      <c r="AU268" s="14" t="s">
        <v>84</v>
      </c>
    </row>
    <row r="269" spans="1:65" s="2" customFormat="1" ht="19.5">
      <c r="A269" s="31"/>
      <c r="B269" s="32"/>
      <c r="C269" s="33"/>
      <c r="D269" s="196" t="s">
        <v>157</v>
      </c>
      <c r="E269" s="33"/>
      <c r="F269" s="201" t="s">
        <v>438</v>
      </c>
      <c r="G269" s="33"/>
      <c r="H269" s="33"/>
      <c r="I269" s="198"/>
      <c r="J269" s="33"/>
      <c r="K269" s="33"/>
      <c r="L269" s="36"/>
      <c r="M269" s="199"/>
      <c r="N269" s="200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157</v>
      </c>
      <c r="AU269" s="14" t="s">
        <v>84</v>
      </c>
    </row>
    <row r="270" spans="1:65" s="2" customFormat="1" ht="24">
      <c r="A270" s="31"/>
      <c r="B270" s="32"/>
      <c r="C270" s="183" t="s">
        <v>444</v>
      </c>
      <c r="D270" s="183" t="s">
        <v>118</v>
      </c>
      <c r="E270" s="184" t="s">
        <v>445</v>
      </c>
      <c r="F270" s="185" t="s">
        <v>446</v>
      </c>
      <c r="G270" s="186" t="s">
        <v>224</v>
      </c>
      <c r="H270" s="187">
        <v>20</v>
      </c>
      <c r="I270" s="188"/>
      <c r="J270" s="189">
        <f>ROUND(I270*H270,2)</f>
        <v>0</v>
      </c>
      <c r="K270" s="185" t="s">
        <v>122</v>
      </c>
      <c r="L270" s="36"/>
      <c r="M270" s="190" t="s">
        <v>1</v>
      </c>
      <c r="N270" s="191" t="s">
        <v>40</v>
      </c>
      <c r="O270" s="68"/>
      <c r="P270" s="192">
        <f>O270*H270</f>
        <v>0</v>
      </c>
      <c r="Q270" s="192">
        <v>0</v>
      </c>
      <c r="R270" s="192">
        <f>Q270*H270</f>
        <v>0</v>
      </c>
      <c r="S270" s="192">
        <v>0</v>
      </c>
      <c r="T270" s="193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4" t="s">
        <v>123</v>
      </c>
      <c r="AT270" s="194" t="s">
        <v>118</v>
      </c>
      <c r="AU270" s="194" t="s">
        <v>84</v>
      </c>
      <c r="AY270" s="14" t="s">
        <v>115</v>
      </c>
      <c r="BE270" s="195">
        <f>IF(N270="základní",J270,0)</f>
        <v>0</v>
      </c>
      <c r="BF270" s="195">
        <f>IF(N270="snížená",J270,0)</f>
        <v>0</v>
      </c>
      <c r="BG270" s="195">
        <f>IF(N270="zákl. přenesená",J270,0)</f>
        <v>0</v>
      </c>
      <c r="BH270" s="195">
        <f>IF(N270="sníž. přenesená",J270,0)</f>
        <v>0</v>
      </c>
      <c r="BI270" s="195">
        <f>IF(N270="nulová",J270,0)</f>
        <v>0</v>
      </c>
      <c r="BJ270" s="14" t="s">
        <v>82</v>
      </c>
      <c r="BK270" s="195">
        <f>ROUND(I270*H270,2)</f>
        <v>0</v>
      </c>
      <c r="BL270" s="14" t="s">
        <v>123</v>
      </c>
      <c r="BM270" s="194" t="s">
        <v>447</v>
      </c>
    </row>
    <row r="271" spans="1:65" s="2" customFormat="1" ht="117">
      <c r="A271" s="31"/>
      <c r="B271" s="32"/>
      <c r="C271" s="33"/>
      <c r="D271" s="196" t="s">
        <v>125</v>
      </c>
      <c r="E271" s="33"/>
      <c r="F271" s="197" t="s">
        <v>448</v>
      </c>
      <c r="G271" s="33"/>
      <c r="H271" s="33"/>
      <c r="I271" s="198"/>
      <c r="J271" s="33"/>
      <c r="K271" s="33"/>
      <c r="L271" s="36"/>
      <c r="M271" s="199"/>
      <c r="N271" s="200"/>
      <c r="O271" s="68"/>
      <c r="P271" s="68"/>
      <c r="Q271" s="68"/>
      <c r="R271" s="68"/>
      <c r="S271" s="68"/>
      <c r="T271" s="69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4" t="s">
        <v>125</v>
      </c>
      <c r="AU271" s="14" t="s">
        <v>84</v>
      </c>
    </row>
    <row r="272" spans="1:65" s="2" customFormat="1" ht="19.5">
      <c r="A272" s="31"/>
      <c r="B272" s="32"/>
      <c r="C272" s="33"/>
      <c r="D272" s="196" t="s">
        <v>157</v>
      </c>
      <c r="E272" s="33"/>
      <c r="F272" s="201" t="s">
        <v>438</v>
      </c>
      <c r="G272" s="33"/>
      <c r="H272" s="33"/>
      <c r="I272" s="198"/>
      <c r="J272" s="33"/>
      <c r="K272" s="33"/>
      <c r="L272" s="36"/>
      <c r="M272" s="199"/>
      <c r="N272" s="200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157</v>
      </c>
      <c r="AU272" s="14" t="s">
        <v>84</v>
      </c>
    </row>
    <row r="273" spans="1:65" s="2" customFormat="1" ht="24">
      <c r="A273" s="31"/>
      <c r="B273" s="32"/>
      <c r="C273" s="183" t="s">
        <v>449</v>
      </c>
      <c r="D273" s="183" t="s">
        <v>118</v>
      </c>
      <c r="E273" s="184" t="s">
        <v>450</v>
      </c>
      <c r="F273" s="185" t="s">
        <v>451</v>
      </c>
      <c r="G273" s="186" t="s">
        <v>224</v>
      </c>
      <c r="H273" s="187">
        <v>10</v>
      </c>
      <c r="I273" s="188"/>
      <c r="J273" s="189">
        <f>ROUND(I273*H273,2)</f>
        <v>0</v>
      </c>
      <c r="K273" s="185" t="s">
        <v>122</v>
      </c>
      <c r="L273" s="36"/>
      <c r="M273" s="190" t="s">
        <v>1</v>
      </c>
      <c r="N273" s="191" t="s">
        <v>40</v>
      </c>
      <c r="O273" s="68"/>
      <c r="P273" s="192">
        <f>O273*H273</f>
        <v>0</v>
      </c>
      <c r="Q273" s="192">
        <v>0</v>
      </c>
      <c r="R273" s="192">
        <f>Q273*H273</f>
        <v>0</v>
      </c>
      <c r="S273" s="192">
        <v>0</v>
      </c>
      <c r="T273" s="193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4" t="s">
        <v>123</v>
      </c>
      <c r="AT273" s="194" t="s">
        <v>118</v>
      </c>
      <c r="AU273" s="194" t="s">
        <v>84</v>
      </c>
      <c r="AY273" s="14" t="s">
        <v>115</v>
      </c>
      <c r="BE273" s="195">
        <f>IF(N273="základní",J273,0)</f>
        <v>0</v>
      </c>
      <c r="BF273" s="195">
        <f>IF(N273="snížená",J273,0)</f>
        <v>0</v>
      </c>
      <c r="BG273" s="195">
        <f>IF(N273="zákl. přenesená",J273,0)</f>
        <v>0</v>
      </c>
      <c r="BH273" s="195">
        <f>IF(N273="sníž. přenesená",J273,0)</f>
        <v>0</v>
      </c>
      <c r="BI273" s="195">
        <f>IF(N273="nulová",J273,0)</f>
        <v>0</v>
      </c>
      <c r="BJ273" s="14" t="s">
        <v>82</v>
      </c>
      <c r="BK273" s="195">
        <f>ROUND(I273*H273,2)</f>
        <v>0</v>
      </c>
      <c r="BL273" s="14" t="s">
        <v>123</v>
      </c>
      <c r="BM273" s="194" t="s">
        <v>452</v>
      </c>
    </row>
    <row r="274" spans="1:65" s="2" customFormat="1" ht="117">
      <c r="A274" s="31"/>
      <c r="B274" s="32"/>
      <c r="C274" s="33"/>
      <c r="D274" s="196" t="s">
        <v>125</v>
      </c>
      <c r="E274" s="33"/>
      <c r="F274" s="197" t="s">
        <v>453</v>
      </c>
      <c r="G274" s="33"/>
      <c r="H274" s="33"/>
      <c r="I274" s="198"/>
      <c r="J274" s="33"/>
      <c r="K274" s="33"/>
      <c r="L274" s="36"/>
      <c r="M274" s="199"/>
      <c r="N274" s="200"/>
      <c r="O274" s="68"/>
      <c r="P274" s="68"/>
      <c r="Q274" s="68"/>
      <c r="R274" s="68"/>
      <c r="S274" s="68"/>
      <c r="T274" s="69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4" t="s">
        <v>125</v>
      </c>
      <c r="AU274" s="14" t="s">
        <v>84</v>
      </c>
    </row>
    <row r="275" spans="1:65" s="2" customFormat="1" ht="19.5">
      <c r="A275" s="31"/>
      <c r="B275" s="32"/>
      <c r="C275" s="33"/>
      <c r="D275" s="196" t="s">
        <v>157</v>
      </c>
      <c r="E275" s="33"/>
      <c r="F275" s="201" t="s">
        <v>438</v>
      </c>
      <c r="G275" s="33"/>
      <c r="H275" s="33"/>
      <c r="I275" s="198"/>
      <c r="J275" s="33"/>
      <c r="K275" s="33"/>
      <c r="L275" s="36"/>
      <c r="M275" s="199"/>
      <c r="N275" s="200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157</v>
      </c>
      <c r="AU275" s="14" t="s">
        <v>84</v>
      </c>
    </row>
    <row r="276" spans="1:65" s="2" customFormat="1" ht="24">
      <c r="A276" s="31"/>
      <c r="B276" s="32"/>
      <c r="C276" s="183" t="s">
        <v>454</v>
      </c>
      <c r="D276" s="183" t="s">
        <v>118</v>
      </c>
      <c r="E276" s="184" t="s">
        <v>455</v>
      </c>
      <c r="F276" s="185" t="s">
        <v>456</v>
      </c>
      <c r="G276" s="186" t="s">
        <v>224</v>
      </c>
      <c r="H276" s="187">
        <v>5</v>
      </c>
      <c r="I276" s="188"/>
      <c r="J276" s="189">
        <f>ROUND(I276*H276,2)</f>
        <v>0</v>
      </c>
      <c r="K276" s="185" t="s">
        <v>122</v>
      </c>
      <c r="L276" s="36"/>
      <c r="M276" s="190" t="s">
        <v>1</v>
      </c>
      <c r="N276" s="191" t="s">
        <v>40</v>
      </c>
      <c r="O276" s="68"/>
      <c r="P276" s="192">
        <f>O276*H276</f>
        <v>0</v>
      </c>
      <c r="Q276" s="192">
        <v>0</v>
      </c>
      <c r="R276" s="192">
        <f>Q276*H276</f>
        <v>0</v>
      </c>
      <c r="S276" s="192">
        <v>0</v>
      </c>
      <c r="T276" s="193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4" t="s">
        <v>123</v>
      </c>
      <c r="AT276" s="194" t="s">
        <v>118</v>
      </c>
      <c r="AU276" s="194" t="s">
        <v>84</v>
      </c>
      <c r="AY276" s="14" t="s">
        <v>115</v>
      </c>
      <c r="BE276" s="195">
        <f>IF(N276="základní",J276,0)</f>
        <v>0</v>
      </c>
      <c r="BF276" s="195">
        <f>IF(N276="snížená",J276,0)</f>
        <v>0</v>
      </c>
      <c r="BG276" s="195">
        <f>IF(N276="zákl. přenesená",J276,0)</f>
        <v>0</v>
      </c>
      <c r="BH276" s="195">
        <f>IF(N276="sníž. přenesená",J276,0)</f>
        <v>0</v>
      </c>
      <c r="BI276" s="195">
        <f>IF(N276="nulová",J276,0)</f>
        <v>0</v>
      </c>
      <c r="BJ276" s="14" t="s">
        <v>82</v>
      </c>
      <c r="BK276" s="195">
        <f>ROUND(I276*H276,2)</f>
        <v>0</v>
      </c>
      <c r="BL276" s="14" t="s">
        <v>123</v>
      </c>
      <c r="BM276" s="194" t="s">
        <v>457</v>
      </c>
    </row>
    <row r="277" spans="1:65" s="2" customFormat="1" ht="117">
      <c r="A277" s="31"/>
      <c r="B277" s="32"/>
      <c r="C277" s="33"/>
      <c r="D277" s="196" t="s">
        <v>125</v>
      </c>
      <c r="E277" s="33"/>
      <c r="F277" s="197" t="s">
        <v>458</v>
      </c>
      <c r="G277" s="33"/>
      <c r="H277" s="33"/>
      <c r="I277" s="198"/>
      <c r="J277" s="33"/>
      <c r="K277" s="33"/>
      <c r="L277" s="36"/>
      <c r="M277" s="199"/>
      <c r="N277" s="200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125</v>
      </c>
      <c r="AU277" s="14" t="s">
        <v>84</v>
      </c>
    </row>
    <row r="278" spans="1:65" s="2" customFormat="1" ht="19.5">
      <c r="A278" s="31"/>
      <c r="B278" s="32"/>
      <c r="C278" s="33"/>
      <c r="D278" s="196" t="s">
        <v>157</v>
      </c>
      <c r="E278" s="33"/>
      <c r="F278" s="201" t="s">
        <v>438</v>
      </c>
      <c r="G278" s="33"/>
      <c r="H278" s="33"/>
      <c r="I278" s="198"/>
      <c r="J278" s="33"/>
      <c r="K278" s="33"/>
      <c r="L278" s="36"/>
      <c r="M278" s="199"/>
      <c r="N278" s="200"/>
      <c r="O278" s="68"/>
      <c r="P278" s="68"/>
      <c r="Q278" s="68"/>
      <c r="R278" s="68"/>
      <c r="S278" s="68"/>
      <c r="T278" s="69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157</v>
      </c>
      <c r="AU278" s="14" t="s">
        <v>84</v>
      </c>
    </row>
    <row r="279" spans="1:65" s="2" customFormat="1" ht="24">
      <c r="A279" s="31"/>
      <c r="B279" s="32"/>
      <c r="C279" s="183" t="s">
        <v>459</v>
      </c>
      <c r="D279" s="183" t="s">
        <v>118</v>
      </c>
      <c r="E279" s="184" t="s">
        <v>460</v>
      </c>
      <c r="F279" s="185" t="s">
        <v>461</v>
      </c>
      <c r="G279" s="186" t="s">
        <v>224</v>
      </c>
      <c r="H279" s="187">
        <v>5</v>
      </c>
      <c r="I279" s="188"/>
      <c r="J279" s="189">
        <f>ROUND(I279*H279,2)</f>
        <v>0</v>
      </c>
      <c r="K279" s="185" t="s">
        <v>122</v>
      </c>
      <c r="L279" s="36"/>
      <c r="M279" s="190" t="s">
        <v>1</v>
      </c>
      <c r="N279" s="191" t="s">
        <v>40</v>
      </c>
      <c r="O279" s="68"/>
      <c r="P279" s="192">
        <f>O279*H279</f>
        <v>0</v>
      </c>
      <c r="Q279" s="192">
        <v>0</v>
      </c>
      <c r="R279" s="192">
        <f>Q279*H279</f>
        <v>0</v>
      </c>
      <c r="S279" s="192">
        <v>0</v>
      </c>
      <c r="T279" s="193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4" t="s">
        <v>123</v>
      </c>
      <c r="AT279" s="194" t="s">
        <v>118</v>
      </c>
      <c r="AU279" s="194" t="s">
        <v>84</v>
      </c>
      <c r="AY279" s="14" t="s">
        <v>115</v>
      </c>
      <c r="BE279" s="195">
        <f>IF(N279="základní",J279,0)</f>
        <v>0</v>
      </c>
      <c r="BF279" s="195">
        <f>IF(N279="snížená",J279,0)</f>
        <v>0</v>
      </c>
      <c r="BG279" s="195">
        <f>IF(N279="zákl. přenesená",J279,0)</f>
        <v>0</v>
      </c>
      <c r="BH279" s="195">
        <f>IF(N279="sníž. přenesená",J279,0)</f>
        <v>0</v>
      </c>
      <c r="BI279" s="195">
        <f>IF(N279="nulová",J279,0)</f>
        <v>0</v>
      </c>
      <c r="BJ279" s="14" t="s">
        <v>82</v>
      </c>
      <c r="BK279" s="195">
        <f>ROUND(I279*H279,2)</f>
        <v>0</v>
      </c>
      <c r="BL279" s="14" t="s">
        <v>123</v>
      </c>
      <c r="BM279" s="194" t="s">
        <v>462</v>
      </c>
    </row>
    <row r="280" spans="1:65" s="2" customFormat="1" ht="117">
      <c r="A280" s="31"/>
      <c r="B280" s="32"/>
      <c r="C280" s="33"/>
      <c r="D280" s="196" t="s">
        <v>125</v>
      </c>
      <c r="E280" s="33"/>
      <c r="F280" s="197" t="s">
        <v>463</v>
      </c>
      <c r="G280" s="33"/>
      <c r="H280" s="33"/>
      <c r="I280" s="198"/>
      <c r="J280" s="33"/>
      <c r="K280" s="33"/>
      <c r="L280" s="36"/>
      <c r="M280" s="199"/>
      <c r="N280" s="200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4" t="s">
        <v>125</v>
      </c>
      <c r="AU280" s="14" t="s">
        <v>84</v>
      </c>
    </row>
    <row r="281" spans="1:65" s="2" customFormat="1" ht="19.5">
      <c r="A281" s="31"/>
      <c r="B281" s="32"/>
      <c r="C281" s="33"/>
      <c r="D281" s="196" t="s">
        <v>157</v>
      </c>
      <c r="E281" s="33"/>
      <c r="F281" s="201" t="s">
        <v>438</v>
      </c>
      <c r="G281" s="33"/>
      <c r="H281" s="33"/>
      <c r="I281" s="198"/>
      <c r="J281" s="33"/>
      <c r="K281" s="33"/>
      <c r="L281" s="36"/>
      <c r="M281" s="199"/>
      <c r="N281" s="200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157</v>
      </c>
      <c r="AU281" s="14" t="s">
        <v>84</v>
      </c>
    </row>
    <row r="282" spans="1:65" s="2" customFormat="1" ht="24">
      <c r="A282" s="31"/>
      <c r="B282" s="32"/>
      <c r="C282" s="183" t="s">
        <v>464</v>
      </c>
      <c r="D282" s="183" t="s">
        <v>118</v>
      </c>
      <c r="E282" s="184" t="s">
        <v>465</v>
      </c>
      <c r="F282" s="185" t="s">
        <v>466</v>
      </c>
      <c r="G282" s="186" t="s">
        <v>224</v>
      </c>
      <c r="H282" s="187">
        <v>5</v>
      </c>
      <c r="I282" s="188"/>
      <c r="J282" s="189">
        <f>ROUND(I282*H282,2)</f>
        <v>0</v>
      </c>
      <c r="K282" s="185" t="s">
        <v>122</v>
      </c>
      <c r="L282" s="36"/>
      <c r="M282" s="190" t="s">
        <v>1</v>
      </c>
      <c r="N282" s="191" t="s">
        <v>40</v>
      </c>
      <c r="O282" s="68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4" t="s">
        <v>123</v>
      </c>
      <c r="AT282" s="194" t="s">
        <v>118</v>
      </c>
      <c r="AU282" s="194" t="s">
        <v>84</v>
      </c>
      <c r="AY282" s="14" t="s">
        <v>115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4" t="s">
        <v>82</v>
      </c>
      <c r="BK282" s="195">
        <f>ROUND(I282*H282,2)</f>
        <v>0</v>
      </c>
      <c r="BL282" s="14" t="s">
        <v>123</v>
      </c>
      <c r="BM282" s="194" t="s">
        <v>467</v>
      </c>
    </row>
    <row r="283" spans="1:65" s="2" customFormat="1" ht="29.25">
      <c r="A283" s="31"/>
      <c r="B283" s="32"/>
      <c r="C283" s="33"/>
      <c r="D283" s="196" t="s">
        <v>125</v>
      </c>
      <c r="E283" s="33"/>
      <c r="F283" s="197" t="s">
        <v>468</v>
      </c>
      <c r="G283" s="33"/>
      <c r="H283" s="33"/>
      <c r="I283" s="198"/>
      <c r="J283" s="33"/>
      <c r="K283" s="33"/>
      <c r="L283" s="36"/>
      <c r="M283" s="199"/>
      <c r="N283" s="200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125</v>
      </c>
      <c r="AU283" s="14" t="s">
        <v>84</v>
      </c>
    </row>
    <row r="284" spans="1:65" s="2" customFormat="1" ht="19.5">
      <c r="A284" s="31"/>
      <c r="B284" s="32"/>
      <c r="C284" s="33"/>
      <c r="D284" s="196" t="s">
        <v>157</v>
      </c>
      <c r="E284" s="33"/>
      <c r="F284" s="201" t="s">
        <v>469</v>
      </c>
      <c r="G284" s="33"/>
      <c r="H284" s="33"/>
      <c r="I284" s="198"/>
      <c r="J284" s="33"/>
      <c r="K284" s="33"/>
      <c r="L284" s="36"/>
      <c r="M284" s="199"/>
      <c r="N284" s="200"/>
      <c r="O284" s="68"/>
      <c r="P284" s="68"/>
      <c r="Q284" s="68"/>
      <c r="R284" s="68"/>
      <c r="S284" s="68"/>
      <c r="T284" s="69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4" t="s">
        <v>157</v>
      </c>
      <c r="AU284" s="14" t="s">
        <v>84</v>
      </c>
    </row>
    <row r="285" spans="1:65" s="2" customFormat="1" ht="24">
      <c r="A285" s="31"/>
      <c r="B285" s="32"/>
      <c r="C285" s="183" t="s">
        <v>470</v>
      </c>
      <c r="D285" s="183" t="s">
        <v>118</v>
      </c>
      <c r="E285" s="184" t="s">
        <v>471</v>
      </c>
      <c r="F285" s="185" t="s">
        <v>472</v>
      </c>
      <c r="G285" s="186" t="s">
        <v>224</v>
      </c>
      <c r="H285" s="187">
        <v>10</v>
      </c>
      <c r="I285" s="188"/>
      <c r="J285" s="189">
        <f>ROUND(I285*H285,2)</f>
        <v>0</v>
      </c>
      <c r="K285" s="185" t="s">
        <v>122</v>
      </c>
      <c r="L285" s="36"/>
      <c r="M285" s="190" t="s">
        <v>1</v>
      </c>
      <c r="N285" s="191" t="s">
        <v>40</v>
      </c>
      <c r="O285" s="68"/>
      <c r="P285" s="192">
        <f>O285*H285</f>
        <v>0</v>
      </c>
      <c r="Q285" s="192">
        <v>0</v>
      </c>
      <c r="R285" s="192">
        <f>Q285*H285</f>
        <v>0</v>
      </c>
      <c r="S285" s="192">
        <v>0</v>
      </c>
      <c r="T285" s="193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4" t="s">
        <v>123</v>
      </c>
      <c r="AT285" s="194" t="s">
        <v>118</v>
      </c>
      <c r="AU285" s="194" t="s">
        <v>84</v>
      </c>
      <c r="AY285" s="14" t="s">
        <v>115</v>
      </c>
      <c r="BE285" s="195">
        <f>IF(N285="základní",J285,0)</f>
        <v>0</v>
      </c>
      <c r="BF285" s="195">
        <f>IF(N285="snížená",J285,0)</f>
        <v>0</v>
      </c>
      <c r="BG285" s="195">
        <f>IF(N285="zákl. přenesená",J285,0)</f>
        <v>0</v>
      </c>
      <c r="BH285" s="195">
        <f>IF(N285="sníž. přenesená",J285,0)</f>
        <v>0</v>
      </c>
      <c r="BI285" s="195">
        <f>IF(N285="nulová",J285,0)</f>
        <v>0</v>
      </c>
      <c r="BJ285" s="14" t="s">
        <v>82</v>
      </c>
      <c r="BK285" s="195">
        <f>ROUND(I285*H285,2)</f>
        <v>0</v>
      </c>
      <c r="BL285" s="14" t="s">
        <v>123</v>
      </c>
      <c r="BM285" s="194" t="s">
        <v>473</v>
      </c>
    </row>
    <row r="286" spans="1:65" s="2" customFormat="1" ht="29.25">
      <c r="A286" s="31"/>
      <c r="B286" s="32"/>
      <c r="C286" s="33"/>
      <c r="D286" s="196" t="s">
        <v>125</v>
      </c>
      <c r="E286" s="33"/>
      <c r="F286" s="197" t="s">
        <v>474</v>
      </c>
      <c r="G286" s="33"/>
      <c r="H286" s="33"/>
      <c r="I286" s="198"/>
      <c r="J286" s="33"/>
      <c r="K286" s="33"/>
      <c r="L286" s="36"/>
      <c r="M286" s="199"/>
      <c r="N286" s="200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125</v>
      </c>
      <c r="AU286" s="14" t="s">
        <v>84</v>
      </c>
    </row>
    <row r="287" spans="1:65" s="2" customFormat="1" ht="19.5">
      <c r="A287" s="31"/>
      <c r="B287" s="32"/>
      <c r="C287" s="33"/>
      <c r="D287" s="196" t="s">
        <v>157</v>
      </c>
      <c r="E287" s="33"/>
      <c r="F287" s="201" t="s">
        <v>469</v>
      </c>
      <c r="G287" s="33"/>
      <c r="H287" s="33"/>
      <c r="I287" s="198"/>
      <c r="J287" s="33"/>
      <c r="K287" s="33"/>
      <c r="L287" s="36"/>
      <c r="M287" s="199"/>
      <c r="N287" s="200"/>
      <c r="O287" s="68"/>
      <c r="P287" s="68"/>
      <c r="Q287" s="68"/>
      <c r="R287" s="68"/>
      <c r="S287" s="68"/>
      <c r="T287" s="69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157</v>
      </c>
      <c r="AU287" s="14" t="s">
        <v>84</v>
      </c>
    </row>
    <row r="288" spans="1:65" s="2" customFormat="1" ht="24">
      <c r="A288" s="31"/>
      <c r="B288" s="32"/>
      <c r="C288" s="183" t="s">
        <v>475</v>
      </c>
      <c r="D288" s="183" t="s">
        <v>118</v>
      </c>
      <c r="E288" s="184" t="s">
        <v>476</v>
      </c>
      <c r="F288" s="185" t="s">
        <v>477</v>
      </c>
      <c r="G288" s="186" t="s">
        <v>224</v>
      </c>
      <c r="H288" s="187">
        <v>10</v>
      </c>
      <c r="I288" s="188"/>
      <c r="J288" s="189">
        <f>ROUND(I288*H288,2)</f>
        <v>0</v>
      </c>
      <c r="K288" s="185" t="s">
        <v>122</v>
      </c>
      <c r="L288" s="36"/>
      <c r="M288" s="190" t="s">
        <v>1</v>
      </c>
      <c r="N288" s="191" t="s">
        <v>40</v>
      </c>
      <c r="O288" s="68"/>
      <c r="P288" s="192">
        <f>O288*H288</f>
        <v>0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4" t="s">
        <v>123</v>
      </c>
      <c r="AT288" s="194" t="s">
        <v>118</v>
      </c>
      <c r="AU288" s="194" t="s">
        <v>84</v>
      </c>
      <c r="AY288" s="14" t="s">
        <v>115</v>
      </c>
      <c r="BE288" s="195">
        <f>IF(N288="základní",J288,0)</f>
        <v>0</v>
      </c>
      <c r="BF288" s="195">
        <f>IF(N288="snížená",J288,0)</f>
        <v>0</v>
      </c>
      <c r="BG288" s="195">
        <f>IF(N288="zákl. přenesená",J288,0)</f>
        <v>0</v>
      </c>
      <c r="BH288" s="195">
        <f>IF(N288="sníž. přenesená",J288,0)</f>
        <v>0</v>
      </c>
      <c r="BI288" s="195">
        <f>IF(N288="nulová",J288,0)</f>
        <v>0</v>
      </c>
      <c r="BJ288" s="14" t="s">
        <v>82</v>
      </c>
      <c r="BK288" s="195">
        <f>ROUND(I288*H288,2)</f>
        <v>0</v>
      </c>
      <c r="BL288" s="14" t="s">
        <v>123</v>
      </c>
      <c r="BM288" s="194" t="s">
        <v>478</v>
      </c>
    </row>
    <row r="289" spans="1:65" s="2" customFormat="1" ht="48.75">
      <c r="A289" s="31"/>
      <c r="B289" s="32"/>
      <c r="C289" s="33"/>
      <c r="D289" s="196" t="s">
        <v>125</v>
      </c>
      <c r="E289" s="33"/>
      <c r="F289" s="197" t="s">
        <v>479</v>
      </c>
      <c r="G289" s="33"/>
      <c r="H289" s="33"/>
      <c r="I289" s="198"/>
      <c r="J289" s="33"/>
      <c r="K289" s="33"/>
      <c r="L289" s="36"/>
      <c r="M289" s="199"/>
      <c r="N289" s="200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125</v>
      </c>
      <c r="AU289" s="14" t="s">
        <v>84</v>
      </c>
    </row>
    <row r="290" spans="1:65" s="2" customFormat="1" ht="24">
      <c r="A290" s="31"/>
      <c r="B290" s="32"/>
      <c r="C290" s="183" t="s">
        <v>480</v>
      </c>
      <c r="D290" s="183" t="s">
        <v>118</v>
      </c>
      <c r="E290" s="184" t="s">
        <v>481</v>
      </c>
      <c r="F290" s="185" t="s">
        <v>482</v>
      </c>
      <c r="G290" s="186" t="s">
        <v>224</v>
      </c>
      <c r="H290" s="187">
        <v>10</v>
      </c>
      <c r="I290" s="188"/>
      <c r="J290" s="189">
        <f>ROUND(I290*H290,2)</f>
        <v>0</v>
      </c>
      <c r="K290" s="185" t="s">
        <v>122</v>
      </c>
      <c r="L290" s="36"/>
      <c r="M290" s="190" t="s">
        <v>1</v>
      </c>
      <c r="N290" s="191" t="s">
        <v>40</v>
      </c>
      <c r="O290" s="68"/>
      <c r="P290" s="192">
        <f>O290*H290</f>
        <v>0</v>
      </c>
      <c r="Q290" s="192">
        <v>0</v>
      </c>
      <c r="R290" s="192">
        <f>Q290*H290</f>
        <v>0</v>
      </c>
      <c r="S290" s="192">
        <v>0</v>
      </c>
      <c r="T290" s="193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4" t="s">
        <v>123</v>
      </c>
      <c r="AT290" s="194" t="s">
        <v>118</v>
      </c>
      <c r="AU290" s="194" t="s">
        <v>84</v>
      </c>
      <c r="AY290" s="14" t="s">
        <v>115</v>
      </c>
      <c r="BE290" s="195">
        <f>IF(N290="základní",J290,0)</f>
        <v>0</v>
      </c>
      <c r="BF290" s="195">
        <f>IF(N290="snížená",J290,0)</f>
        <v>0</v>
      </c>
      <c r="BG290" s="195">
        <f>IF(N290="zákl. přenesená",J290,0)</f>
        <v>0</v>
      </c>
      <c r="BH290" s="195">
        <f>IF(N290="sníž. přenesená",J290,0)</f>
        <v>0</v>
      </c>
      <c r="BI290" s="195">
        <f>IF(N290="nulová",J290,0)</f>
        <v>0</v>
      </c>
      <c r="BJ290" s="14" t="s">
        <v>82</v>
      </c>
      <c r="BK290" s="195">
        <f>ROUND(I290*H290,2)</f>
        <v>0</v>
      </c>
      <c r="BL290" s="14" t="s">
        <v>123</v>
      </c>
      <c r="BM290" s="194" t="s">
        <v>483</v>
      </c>
    </row>
    <row r="291" spans="1:65" s="2" customFormat="1" ht="48.75">
      <c r="A291" s="31"/>
      <c r="B291" s="32"/>
      <c r="C291" s="33"/>
      <c r="D291" s="196" t="s">
        <v>125</v>
      </c>
      <c r="E291" s="33"/>
      <c r="F291" s="197" t="s">
        <v>484</v>
      </c>
      <c r="G291" s="33"/>
      <c r="H291" s="33"/>
      <c r="I291" s="198"/>
      <c r="J291" s="33"/>
      <c r="K291" s="33"/>
      <c r="L291" s="36"/>
      <c r="M291" s="199"/>
      <c r="N291" s="200"/>
      <c r="O291" s="68"/>
      <c r="P291" s="68"/>
      <c r="Q291" s="68"/>
      <c r="R291" s="68"/>
      <c r="S291" s="68"/>
      <c r="T291" s="69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4" t="s">
        <v>125</v>
      </c>
      <c r="AU291" s="14" t="s">
        <v>84</v>
      </c>
    </row>
    <row r="292" spans="1:65" s="2" customFormat="1" ht="24">
      <c r="A292" s="31"/>
      <c r="B292" s="32"/>
      <c r="C292" s="183" t="s">
        <v>485</v>
      </c>
      <c r="D292" s="183" t="s">
        <v>118</v>
      </c>
      <c r="E292" s="184" t="s">
        <v>486</v>
      </c>
      <c r="F292" s="185" t="s">
        <v>487</v>
      </c>
      <c r="G292" s="186" t="s">
        <v>224</v>
      </c>
      <c r="H292" s="187">
        <v>2</v>
      </c>
      <c r="I292" s="188"/>
      <c r="J292" s="189">
        <f>ROUND(I292*H292,2)</f>
        <v>0</v>
      </c>
      <c r="K292" s="185" t="s">
        <v>122</v>
      </c>
      <c r="L292" s="36"/>
      <c r="M292" s="190" t="s">
        <v>1</v>
      </c>
      <c r="N292" s="191" t="s">
        <v>40</v>
      </c>
      <c r="O292" s="68"/>
      <c r="P292" s="192">
        <f>O292*H292</f>
        <v>0</v>
      </c>
      <c r="Q292" s="192">
        <v>0</v>
      </c>
      <c r="R292" s="192">
        <f>Q292*H292</f>
        <v>0</v>
      </c>
      <c r="S292" s="192">
        <v>0</v>
      </c>
      <c r="T292" s="193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94" t="s">
        <v>123</v>
      </c>
      <c r="AT292" s="194" t="s">
        <v>118</v>
      </c>
      <c r="AU292" s="194" t="s">
        <v>84</v>
      </c>
      <c r="AY292" s="14" t="s">
        <v>115</v>
      </c>
      <c r="BE292" s="195">
        <f>IF(N292="základní",J292,0)</f>
        <v>0</v>
      </c>
      <c r="BF292" s="195">
        <f>IF(N292="snížená",J292,0)</f>
        <v>0</v>
      </c>
      <c r="BG292" s="195">
        <f>IF(N292="zákl. přenesená",J292,0)</f>
        <v>0</v>
      </c>
      <c r="BH292" s="195">
        <f>IF(N292="sníž. přenesená",J292,0)</f>
        <v>0</v>
      </c>
      <c r="BI292" s="195">
        <f>IF(N292="nulová",J292,0)</f>
        <v>0</v>
      </c>
      <c r="BJ292" s="14" t="s">
        <v>82</v>
      </c>
      <c r="BK292" s="195">
        <f>ROUND(I292*H292,2)</f>
        <v>0</v>
      </c>
      <c r="BL292" s="14" t="s">
        <v>123</v>
      </c>
      <c r="BM292" s="194" t="s">
        <v>488</v>
      </c>
    </row>
    <row r="293" spans="1:65" s="2" customFormat="1" ht="48.75">
      <c r="A293" s="31"/>
      <c r="B293" s="32"/>
      <c r="C293" s="33"/>
      <c r="D293" s="196" t="s">
        <v>125</v>
      </c>
      <c r="E293" s="33"/>
      <c r="F293" s="197" t="s">
        <v>489</v>
      </c>
      <c r="G293" s="33"/>
      <c r="H293" s="33"/>
      <c r="I293" s="198"/>
      <c r="J293" s="33"/>
      <c r="K293" s="33"/>
      <c r="L293" s="36"/>
      <c r="M293" s="199"/>
      <c r="N293" s="200"/>
      <c r="O293" s="68"/>
      <c r="P293" s="68"/>
      <c r="Q293" s="68"/>
      <c r="R293" s="68"/>
      <c r="S293" s="68"/>
      <c r="T293" s="69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4" t="s">
        <v>125</v>
      </c>
      <c r="AU293" s="14" t="s">
        <v>84</v>
      </c>
    </row>
    <row r="294" spans="1:65" s="2" customFormat="1" ht="19.5">
      <c r="A294" s="31"/>
      <c r="B294" s="32"/>
      <c r="C294" s="33"/>
      <c r="D294" s="196" t="s">
        <v>157</v>
      </c>
      <c r="E294" s="33"/>
      <c r="F294" s="201" t="s">
        <v>490</v>
      </c>
      <c r="G294" s="33"/>
      <c r="H294" s="33"/>
      <c r="I294" s="198"/>
      <c r="J294" s="33"/>
      <c r="K294" s="33"/>
      <c r="L294" s="36"/>
      <c r="M294" s="199"/>
      <c r="N294" s="200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157</v>
      </c>
      <c r="AU294" s="14" t="s">
        <v>84</v>
      </c>
    </row>
    <row r="295" spans="1:65" s="2" customFormat="1" ht="33" customHeight="1">
      <c r="A295" s="31"/>
      <c r="B295" s="32"/>
      <c r="C295" s="183" t="s">
        <v>491</v>
      </c>
      <c r="D295" s="183" t="s">
        <v>118</v>
      </c>
      <c r="E295" s="184" t="s">
        <v>492</v>
      </c>
      <c r="F295" s="185" t="s">
        <v>493</v>
      </c>
      <c r="G295" s="186" t="s">
        <v>154</v>
      </c>
      <c r="H295" s="187">
        <v>30</v>
      </c>
      <c r="I295" s="188"/>
      <c r="J295" s="189">
        <f>ROUND(I295*H295,2)</f>
        <v>0</v>
      </c>
      <c r="K295" s="185" t="s">
        <v>122</v>
      </c>
      <c r="L295" s="36"/>
      <c r="M295" s="190" t="s">
        <v>1</v>
      </c>
      <c r="N295" s="191" t="s">
        <v>40</v>
      </c>
      <c r="O295" s="68"/>
      <c r="P295" s="192">
        <f>O295*H295</f>
        <v>0</v>
      </c>
      <c r="Q295" s="192">
        <v>0</v>
      </c>
      <c r="R295" s="192">
        <f>Q295*H295</f>
        <v>0</v>
      </c>
      <c r="S295" s="192">
        <v>0</v>
      </c>
      <c r="T295" s="193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4" t="s">
        <v>123</v>
      </c>
      <c r="AT295" s="194" t="s">
        <v>118</v>
      </c>
      <c r="AU295" s="194" t="s">
        <v>84</v>
      </c>
      <c r="AY295" s="14" t="s">
        <v>115</v>
      </c>
      <c r="BE295" s="195">
        <f>IF(N295="základní",J295,0)</f>
        <v>0</v>
      </c>
      <c r="BF295" s="195">
        <f>IF(N295="snížená",J295,0)</f>
        <v>0</v>
      </c>
      <c r="BG295" s="195">
        <f>IF(N295="zákl. přenesená",J295,0)</f>
        <v>0</v>
      </c>
      <c r="BH295" s="195">
        <f>IF(N295="sníž. přenesená",J295,0)</f>
        <v>0</v>
      </c>
      <c r="BI295" s="195">
        <f>IF(N295="nulová",J295,0)</f>
        <v>0</v>
      </c>
      <c r="BJ295" s="14" t="s">
        <v>82</v>
      </c>
      <c r="BK295" s="195">
        <f>ROUND(I295*H295,2)</f>
        <v>0</v>
      </c>
      <c r="BL295" s="14" t="s">
        <v>123</v>
      </c>
      <c r="BM295" s="194" t="s">
        <v>494</v>
      </c>
    </row>
    <row r="296" spans="1:65" s="2" customFormat="1" ht="39">
      <c r="A296" s="31"/>
      <c r="B296" s="32"/>
      <c r="C296" s="33"/>
      <c r="D296" s="196" t="s">
        <v>125</v>
      </c>
      <c r="E296" s="33"/>
      <c r="F296" s="197" t="s">
        <v>495</v>
      </c>
      <c r="G296" s="33"/>
      <c r="H296" s="33"/>
      <c r="I296" s="198"/>
      <c r="J296" s="33"/>
      <c r="K296" s="33"/>
      <c r="L296" s="36"/>
      <c r="M296" s="199"/>
      <c r="N296" s="200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125</v>
      </c>
      <c r="AU296" s="14" t="s">
        <v>84</v>
      </c>
    </row>
    <row r="297" spans="1:65" s="2" customFormat="1" ht="33" customHeight="1">
      <c r="A297" s="31"/>
      <c r="B297" s="32"/>
      <c r="C297" s="183" t="s">
        <v>496</v>
      </c>
      <c r="D297" s="183" t="s">
        <v>118</v>
      </c>
      <c r="E297" s="184" t="s">
        <v>497</v>
      </c>
      <c r="F297" s="185" t="s">
        <v>498</v>
      </c>
      <c r="G297" s="186" t="s">
        <v>154</v>
      </c>
      <c r="H297" s="187">
        <v>30</v>
      </c>
      <c r="I297" s="188"/>
      <c r="J297" s="189">
        <f>ROUND(I297*H297,2)</f>
        <v>0</v>
      </c>
      <c r="K297" s="185" t="s">
        <v>122</v>
      </c>
      <c r="L297" s="36"/>
      <c r="M297" s="190" t="s">
        <v>1</v>
      </c>
      <c r="N297" s="191" t="s">
        <v>40</v>
      </c>
      <c r="O297" s="68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4" t="s">
        <v>123</v>
      </c>
      <c r="AT297" s="194" t="s">
        <v>118</v>
      </c>
      <c r="AU297" s="194" t="s">
        <v>84</v>
      </c>
      <c r="AY297" s="14" t="s">
        <v>115</v>
      </c>
      <c r="BE297" s="195">
        <f>IF(N297="základní",J297,0)</f>
        <v>0</v>
      </c>
      <c r="BF297" s="195">
        <f>IF(N297="snížená",J297,0)</f>
        <v>0</v>
      </c>
      <c r="BG297" s="195">
        <f>IF(N297="zákl. přenesená",J297,0)</f>
        <v>0</v>
      </c>
      <c r="BH297" s="195">
        <f>IF(N297="sníž. přenesená",J297,0)</f>
        <v>0</v>
      </c>
      <c r="BI297" s="195">
        <f>IF(N297="nulová",J297,0)</f>
        <v>0</v>
      </c>
      <c r="BJ297" s="14" t="s">
        <v>82</v>
      </c>
      <c r="BK297" s="195">
        <f>ROUND(I297*H297,2)</f>
        <v>0</v>
      </c>
      <c r="BL297" s="14" t="s">
        <v>123</v>
      </c>
      <c r="BM297" s="194" t="s">
        <v>499</v>
      </c>
    </row>
    <row r="298" spans="1:65" s="2" customFormat="1" ht="39">
      <c r="A298" s="31"/>
      <c r="B298" s="32"/>
      <c r="C298" s="33"/>
      <c r="D298" s="196" t="s">
        <v>125</v>
      </c>
      <c r="E298" s="33"/>
      <c r="F298" s="197" t="s">
        <v>500</v>
      </c>
      <c r="G298" s="33"/>
      <c r="H298" s="33"/>
      <c r="I298" s="198"/>
      <c r="J298" s="33"/>
      <c r="K298" s="33"/>
      <c r="L298" s="36"/>
      <c r="M298" s="199"/>
      <c r="N298" s="200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125</v>
      </c>
      <c r="AU298" s="14" t="s">
        <v>84</v>
      </c>
    </row>
    <row r="299" spans="1:65" s="2" customFormat="1" ht="33" customHeight="1">
      <c r="A299" s="31"/>
      <c r="B299" s="32"/>
      <c r="C299" s="183" t="s">
        <v>501</v>
      </c>
      <c r="D299" s="183" t="s">
        <v>118</v>
      </c>
      <c r="E299" s="184" t="s">
        <v>502</v>
      </c>
      <c r="F299" s="185" t="s">
        <v>503</v>
      </c>
      <c r="G299" s="186" t="s">
        <v>154</v>
      </c>
      <c r="H299" s="187">
        <v>20</v>
      </c>
      <c r="I299" s="188"/>
      <c r="J299" s="189">
        <f>ROUND(I299*H299,2)</f>
        <v>0</v>
      </c>
      <c r="K299" s="185" t="s">
        <v>122</v>
      </c>
      <c r="L299" s="36"/>
      <c r="M299" s="190" t="s">
        <v>1</v>
      </c>
      <c r="N299" s="191" t="s">
        <v>40</v>
      </c>
      <c r="O299" s="68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4" t="s">
        <v>123</v>
      </c>
      <c r="AT299" s="194" t="s">
        <v>118</v>
      </c>
      <c r="AU299" s="194" t="s">
        <v>84</v>
      </c>
      <c r="AY299" s="14" t="s">
        <v>115</v>
      </c>
      <c r="BE299" s="195">
        <f>IF(N299="základní",J299,0)</f>
        <v>0</v>
      </c>
      <c r="BF299" s="195">
        <f>IF(N299="snížená",J299,0)</f>
        <v>0</v>
      </c>
      <c r="BG299" s="195">
        <f>IF(N299="zákl. přenesená",J299,0)</f>
        <v>0</v>
      </c>
      <c r="BH299" s="195">
        <f>IF(N299="sníž. přenesená",J299,0)</f>
        <v>0</v>
      </c>
      <c r="BI299" s="195">
        <f>IF(N299="nulová",J299,0)</f>
        <v>0</v>
      </c>
      <c r="BJ299" s="14" t="s">
        <v>82</v>
      </c>
      <c r="BK299" s="195">
        <f>ROUND(I299*H299,2)</f>
        <v>0</v>
      </c>
      <c r="BL299" s="14" t="s">
        <v>123</v>
      </c>
      <c r="BM299" s="194" t="s">
        <v>504</v>
      </c>
    </row>
    <row r="300" spans="1:65" s="2" customFormat="1" ht="39">
      <c r="A300" s="31"/>
      <c r="B300" s="32"/>
      <c r="C300" s="33"/>
      <c r="D300" s="196" t="s">
        <v>125</v>
      </c>
      <c r="E300" s="33"/>
      <c r="F300" s="197" t="s">
        <v>505</v>
      </c>
      <c r="G300" s="33"/>
      <c r="H300" s="33"/>
      <c r="I300" s="198"/>
      <c r="J300" s="33"/>
      <c r="K300" s="33"/>
      <c r="L300" s="36"/>
      <c r="M300" s="199"/>
      <c r="N300" s="200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125</v>
      </c>
      <c r="AU300" s="14" t="s">
        <v>84</v>
      </c>
    </row>
    <row r="301" spans="1:65" s="2" customFormat="1" ht="33" customHeight="1">
      <c r="A301" s="31"/>
      <c r="B301" s="32"/>
      <c r="C301" s="183" t="s">
        <v>506</v>
      </c>
      <c r="D301" s="183" t="s">
        <v>118</v>
      </c>
      <c r="E301" s="184" t="s">
        <v>507</v>
      </c>
      <c r="F301" s="185" t="s">
        <v>508</v>
      </c>
      <c r="G301" s="186" t="s">
        <v>154</v>
      </c>
      <c r="H301" s="187">
        <v>20</v>
      </c>
      <c r="I301" s="188"/>
      <c r="J301" s="189">
        <f>ROUND(I301*H301,2)</f>
        <v>0</v>
      </c>
      <c r="K301" s="185" t="s">
        <v>122</v>
      </c>
      <c r="L301" s="36"/>
      <c r="M301" s="190" t="s">
        <v>1</v>
      </c>
      <c r="N301" s="191" t="s">
        <v>40</v>
      </c>
      <c r="O301" s="68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4" t="s">
        <v>123</v>
      </c>
      <c r="AT301" s="194" t="s">
        <v>118</v>
      </c>
      <c r="AU301" s="194" t="s">
        <v>84</v>
      </c>
      <c r="AY301" s="14" t="s">
        <v>115</v>
      </c>
      <c r="BE301" s="195">
        <f>IF(N301="základní",J301,0)</f>
        <v>0</v>
      </c>
      <c r="BF301" s="195">
        <f>IF(N301="snížená",J301,0)</f>
        <v>0</v>
      </c>
      <c r="BG301" s="195">
        <f>IF(N301="zákl. přenesená",J301,0)</f>
        <v>0</v>
      </c>
      <c r="BH301" s="195">
        <f>IF(N301="sníž. přenesená",J301,0)</f>
        <v>0</v>
      </c>
      <c r="BI301" s="195">
        <f>IF(N301="nulová",J301,0)</f>
        <v>0</v>
      </c>
      <c r="BJ301" s="14" t="s">
        <v>82</v>
      </c>
      <c r="BK301" s="195">
        <f>ROUND(I301*H301,2)</f>
        <v>0</v>
      </c>
      <c r="BL301" s="14" t="s">
        <v>123</v>
      </c>
      <c r="BM301" s="194" t="s">
        <v>509</v>
      </c>
    </row>
    <row r="302" spans="1:65" s="2" customFormat="1" ht="39">
      <c r="A302" s="31"/>
      <c r="B302" s="32"/>
      <c r="C302" s="33"/>
      <c r="D302" s="196" t="s">
        <v>125</v>
      </c>
      <c r="E302" s="33"/>
      <c r="F302" s="197" t="s">
        <v>510</v>
      </c>
      <c r="G302" s="33"/>
      <c r="H302" s="33"/>
      <c r="I302" s="198"/>
      <c r="J302" s="33"/>
      <c r="K302" s="33"/>
      <c r="L302" s="36"/>
      <c r="M302" s="199"/>
      <c r="N302" s="200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125</v>
      </c>
      <c r="AU302" s="14" t="s">
        <v>84</v>
      </c>
    </row>
    <row r="303" spans="1:65" s="2" customFormat="1" ht="24">
      <c r="A303" s="31"/>
      <c r="B303" s="32"/>
      <c r="C303" s="183" t="s">
        <v>511</v>
      </c>
      <c r="D303" s="183" t="s">
        <v>118</v>
      </c>
      <c r="E303" s="184" t="s">
        <v>512</v>
      </c>
      <c r="F303" s="185" t="s">
        <v>513</v>
      </c>
      <c r="G303" s="186" t="s">
        <v>154</v>
      </c>
      <c r="H303" s="187">
        <v>20</v>
      </c>
      <c r="I303" s="188"/>
      <c r="J303" s="189">
        <f>ROUND(I303*H303,2)</f>
        <v>0</v>
      </c>
      <c r="K303" s="185" t="s">
        <v>122</v>
      </c>
      <c r="L303" s="36"/>
      <c r="M303" s="190" t="s">
        <v>1</v>
      </c>
      <c r="N303" s="191" t="s">
        <v>40</v>
      </c>
      <c r="O303" s="68"/>
      <c r="P303" s="192">
        <f>O303*H303</f>
        <v>0</v>
      </c>
      <c r="Q303" s="192">
        <v>0</v>
      </c>
      <c r="R303" s="192">
        <f>Q303*H303</f>
        <v>0</v>
      </c>
      <c r="S303" s="192">
        <v>0</v>
      </c>
      <c r="T303" s="193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4" t="s">
        <v>123</v>
      </c>
      <c r="AT303" s="194" t="s">
        <v>118</v>
      </c>
      <c r="AU303" s="194" t="s">
        <v>84</v>
      </c>
      <c r="AY303" s="14" t="s">
        <v>115</v>
      </c>
      <c r="BE303" s="195">
        <f>IF(N303="základní",J303,0)</f>
        <v>0</v>
      </c>
      <c r="BF303" s="195">
        <f>IF(N303="snížená",J303,0)</f>
        <v>0</v>
      </c>
      <c r="BG303" s="195">
        <f>IF(N303="zákl. přenesená",J303,0)</f>
        <v>0</v>
      </c>
      <c r="BH303" s="195">
        <f>IF(N303="sníž. přenesená",J303,0)</f>
        <v>0</v>
      </c>
      <c r="BI303" s="195">
        <f>IF(N303="nulová",J303,0)</f>
        <v>0</v>
      </c>
      <c r="BJ303" s="14" t="s">
        <v>82</v>
      </c>
      <c r="BK303" s="195">
        <f>ROUND(I303*H303,2)</f>
        <v>0</v>
      </c>
      <c r="BL303" s="14" t="s">
        <v>123</v>
      </c>
      <c r="BM303" s="194" t="s">
        <v>514</v>
      </c>
    </row>
    <row r="304" spans="1:65" s="2" customFormat="1" ht="29.25">
      <c r="A304" s="31"/>
      <c r="B304" s="32"/>
      <c r="C304" s="33"/>
      <c r="D304" s="196" t="s">
        <v>125</v>
      </c>
      <c r="E304" s="33"/>
      <c r="F304" s="197" t="s">
        <v>515</v>
      </c>
      <c r="G304" s="33"/>
      <c r="H304" s="33"/>
      <c r="I304" s="198"/>
      <c r="J304" s="33"/>
      <c r="K304" s="33"/>
      <c r="L304" s="36"/>
      <c r="M304" s="199"/>
      <c r="N304" s="200"/>
      <c r="O304" s="68"/>
      <c r="P304" s="68"/>
      <c r="Q304" s="68"/>
      <c r="R304" s="68"/>
      <c r="S304" s="68"/>
      <c r="T304" s="69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4" t="s">
        <v>125</v>
      </c>
      <c r="AU304" s="14" t="s">
        <v>84</v>
      </c>
    </row>
    <row r="305" spans="1:65" s="2" customFormat="1" ht="24">
      <c r="A305" s="31"/>
      <c r="B305" s="32"/>
      <c r="C305" s="183" t="s">
        <v>516</v>
      </c>
      <c r="D305" s="183" t="s">
        <v>118</v>
      </c>
      <c r="E305" s="184" t="s">
        <v>517</v>
      </c>
      <c r="F305" s="185" t="s">
        <v>518</v>
      </c>
      <c r="G305" s="186" t="s">
        <v>154</v>
      </c>
      <c r="H305" s="187">
        <v>20</v>
      </c>
      <c r="I305" s="188"/>
      <c r="J305" s="189">
        <f>ROUND(I305*H305,2)</f>
        <v>0</v>
      </c>
      <c r="K305" s="185" t="s">
        <v>122</v>
      </c>
      <c r="L305" s="36"/>
      <c r="M305" s="190" t="s">
        <v>1</v>
      </c>
      <c r="N305" s="191" t="s">
        <v>40</v>
      </c>
      <c r="O305" s="68"/>
      <c r="P305" s="192">
        <f>O305*H305</f>
        <v>0</v>
      </c>
      <c r="Q305" s="192">
        <v>0</v>
      </c>
      <c r="R305" s="192">
        <f>Q305*H305</f>
        <v>0</v>
      </c>
      <c r="S305" s="192">
        <v>0</v>
      </c>
      <c r="T305" s="193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4" t="s">
        <v>123</v>
      </c>
      <c r="AT305" s="194" t="s">
        <v>118</v>
      </c>
      <c r="AU305" s="194" t="s">
        <v>84</v>
      </c>
      <c r="AY305" s="14" t="s">
        <v>115</v>
      </c>
      <c r="BE305" s="195">
        <f>IF(N305="základní",J305,0)</f>
        <v>0</v>
      </c>
      <c r="BF305" s="195">
        <f>IF(N305="snížená",J305,0)</f>
        <v>0</v>
      </c>
      <c r="BG305" s="195">
        <f>IF(N305="zákl. přenesená",J305,0)</f>
        <v>0</v>
      </c>
      <c r="BH305" s="195">
        <f>IF(N305="sníž. přenesená",J305,0)</f>
        <v>0</v>
      </c>
      <c r="BI305" s="195">
        <f>IF(N305="nulová",J305,0)</f>
        <v>0</v>
      </c>
      <c r="BJ305" s="14" t="s">
        <v>82</v>
      </c>
      <c r="BK305" s="195">
        <f>ROUND(I305*H305,2)</f>
        <v>0</v>
      </c>
      <c r="BL305" s="14" t="s">
        <v>123</v>
      </c>
      <c r="BM305" s="194" t="s">
        <v>519</v>
      </c>
    </row>
    <row r="306" spans="1:65" s="2" customFormat="1" ht="39">
      <c r="A306" s="31"/>
      <c r="B306" s="32"/>
      <c r="C306" s="33"/>
      <c r="D306" s="196" t="s">
        <v>125</v>
      </c>
      <c r="E306" s="33"/>
      <c r="F306" s="197" t="s">
        <v>520</v>
      </c>
      <c r="G306" s="33"/>
      <c r="H306" s="33"/>
      <c r="I306" s="198"/>
      <c r="J306" s="33"/>
      <c r="K306" s="33"/>
      <c r="L306" s="36"/>
      <c r="M306" s="199"/>
      <c r="N306" s="200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125</v>
      </c>
      <c r="AU306" s="14" t="s">
        <v>84</v>
      </c>
    </row>
    <row r="307" spans="1:65" s="2" customFormat="1" ht="21.75" customHeight="1">
      <c r="A307" s="31"/>
      <c r="B307" s="32"/>
      <c r="C307" s="183" t="s">
        <v>521</v>
      </c>
      <c r="D307" s="183" t="s">
        <v>118</v>
      </c>
      <c r="E307" s="184" t="s">
        <v>522</v>
      </c>
      <c r="F307" s="185" t="s">
        <v>523</v>
      </c>
      <c r="G307" s="186" t="s">
        <v>154</v>
      </c>
      <c r="H307" s="187">
        <v>12</v>
      </c>
      <c r="I307" s="188"/>
      <c r="J307" s="189">
        <f>ROUND(I307*H307,2)</f>
        <v>0</v>
      </c>
      <c r="K307" s="185" t="s">
        <v>122</v>
      </c>
      <c r="L307" s="36"/>
      <c r="M307" s="190" t="s">
        <v>1</v>
      </c>
      <c r="N307" s="191" t="s">
        <v>40</v>
      </c>
      <c r="O307" s="68"/>
      <c r="P307" s="192">
        <f>O307*H307</f>
        <v>0</v>
      </c>
      <c r="Q307" s="192">
        <v>0</v>
      </c>
      <c r="R307" s="192">
        <f>Q307*H307</f>
        <v>0</v>
      </c>
      <c r="S307" s="192">
        <v>0</v>
      </c>
      <c r="T307" s="19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4" t="s">
        <v>123</v>
      </c>
      <c r="AT307" s="194" t="s">
        <v>118</v>
      </c>
      <c r="AU307" s="194" t="s">
        <v>84</v>
      </c>
      <c r="AY307" s="14" t="s">
        <v>115</v>
      </c>
      <c r="BE307" s="195">
        <f>IF(N307="základní",J307,0)</f>
        <v>0</v>
      </c>
      <c r="BF307" s="195">
        <f>IF(N307="snížená",J307,0)</f>
        <v>0</v>
      </c>
      <c r="BG307" s="195">
        <f>IF(N307="zákl. přenesená",J307,0)</f>
        <v>0</v>
      </c>
      <c r="BH307" s="195">
        <f>IF(N307="sníž. přenesená",J307,0)</f>
        <v>0</v>
      </c>
      <c r="BI307" s="195">
        <f>IF(N307="nulová",J307,0)</f>
        <v>0</v>
      </c>
      <c r="BJ307" s="14" t="s">
        <v>82</v>
      </c>
      <c r="BK307" s="195">
        <f>ROUND(I307*H307,2)</f>
        <v>0</v>
      </c>
      <c r="BL307" s="14" t="s">
        <v>123</v>
      </c>
      <c r="BM307" s="194" t="s">
        <v>524</v>
      </c>
    </row>
    <row r="308" spans="1:65" s="2" customFormat="1" ht="19.5">
      <c r="A308" s="31"/>
      <c r="B308" s="32"/>
      <c r="C308" s="33"/>
      <c r="D308" s="196" t="s">
        <v>125</v>
      </c>
      <c r="E308" s="33"/>
      <c r="F308" s="197" t="s">
        <v>525</v>
      </c>
      <c r="G308" s="33"/>
      <c r="H308" s="33"/>
      <c r="I308" s="198"/>
      <c r="J308" s="33"/>
      <c r="K308" s="33"/>
      <c r="L308" s="36"/>
      <c r="M308" s="199"/>
      <c r="N308" s="200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125</v>
      </c>
      <c r="AU308" s="14" t="s">
        <v>84</v>
      </c>
    </row>
    <row r="309" spans="1:65" s="2" customFormat="1" ht="24">
      <c r="A309" s="31"/>
      <c r="B309" s="32"/>
      <c r="C309" s="183" t="s">
        <v>526</v>
      </c>
      <c r="D309" s="183" t="s">
        <v>118</v>
      </c>
      <c r="E309" s="184" t="s">
        <v>527</v>
      </c>
      <c r="F309" s="185" t="s">
        <v>528</v>
      </c>
      <c r="G309" s="186" t="s">
        <v>129</v>
      </c>
      <c r="H309" s="187">
        <v>12</v>
      </c>
      <c r="I309" s="188"/>
      <c r="J309" s="189">
        <f>ROUND(I309*H309,2)</f>
        <v>0</v>
      </c>
      <c r="K309" s="185" t="s">
        <v>122</v>
      </c>
      <c r="L309" s="36"/>
      <c r="M309" s="190" t="s">
        <v>1</v>
      </c>
      <c r="N309" s="191" t="s">
        <v>40</v>
      </c>
      <c r="O309" s="68"/>
      <c r="P309" s="192">
        <f>O309*H309</f>
        <v>0</v>
      </c>
      <c r="Q309" s="192">
        <v>0</v>
      </c>
      <c r="R309" s="192">
        <f>Q309*H309</f>
        <v>0</v>
      </c>
      <c r="S309" s="192">
        <v>0</v>
      </c>
      <c r="T309" s="193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4" t="s">
        <v>123</v>
      </c>
      <c r="AT309" s="194" t="s">
        <v>118</v>
      </c>
      <c r="AU309" s="194" t="s">
        <v>84</v>
      </c>
      <c r="AY309" s="14" t="s">
        <v>115</v>
      </c>
      <c r="BE309" s="195">
        <f>IF(N309="základní",J309,0)</f>
        <v>0</v>
      </c>
      <c r="BF309" s="195">
        <f>IF(N309="snížená",J309,0)</f>
        <v>0</v>
      </c>
      <c r="BG309" s="195">
        <f>IF(N309="zákl. přenesená",J309,0)</f>
        <v>0</v>
      </c>
      <c r="BH309" s="195">
        <f>IF(N309="sníž. přenesená",J309,0)</f>
        <v>0</v>
      </c>
      <c r="BI309" s="195">
        <f>IF(N309="nulová",J309,0)</f>
        <v>0</v>
      </c>
      <c r="BJ309" s="14" t="s">
        <v>82</v>
      </c>
      <c r="BK309" s="195">
        <f>ROUND(I309*H309,2)</f>
        <v>0</v>
      </c>
      <c r="BL309" s="14" t="s">
        <v>123</v>
      </c>
      <c r="BM309" s="194" t="s">
        <v>529</v>
      </c>
    </row>
    <row r="310" spans="1:65" s="2" customFormat="1" ht="29.25">
      <c r="A310" s="31"/>
      <c r="B310" s="32"/>
      <c r="C310" s="33"/>
      <c r="D310" s="196" t="s">
        <v>125</v>
      </c>
      <c r="E310" s="33"/>
      <c r="F310" s="197" t="s">
        <v>530</v>
      </c>
      <c r="G310" s="33"/>
      <c r="H310" s="33"/>
      <c r="I310" s="198"/>
      <c r="J310" s="33"/>
      <c r="K310" s="33"/>
      <c r="L310" s="36"/>
      <c r="M310" s="199"/>
      <c r="N310" s="200"/>
      <c r="O310" s="68"/>
      <c r="P310" s="68"/>
      <c r="Q310" s="68"/>
      <c r="R310" s="68"/>
      <c r="S310" s="68"/>
      <c r="T310" s="69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4" t="s">
        <v>125</v>
      </c>
      <c r="AU310" s="14" t="s">
        <v>84</v>
      </c>
    </row>
    <row r="311" spans="1:65" s="2" customFormat="1" ht="33" customHeight="1">
      <c r="A311" s="31"/>
      <c r="B311" s="32"/>
      <c r="C311" s="183" t="s">
        <v>531</v>
      </c>
      <c r="D311" s="183" t="s">
        <v>118</v>
      </c>
      <c r="E311" s="184" t="s">
        <v>532</v>
      </c>
      <c r="F311" s="185" t="s">
        <v>533</v>
      </c>
      <c r="G311" s="186" t="s">
        <v>129</v>
      </c>
      <c r="H311" s="187">
        <v>12</v>
      </c>
      <c r="I311" s="188"/>
      <c r="J311" s="189">
        <f>ROUND(I311*H311,2)</f>
        <v>0</v>
      </c>
      <c r="K311" s="185" t="s">
        <v>122</v>
      </c>
      <c r="L311" s="36"/>
      <c r="M311" s="190" t="s">
        <v>1</v>
      </c>
      <c r="N311" s="191" t="s">
        <v>40</v>
      </c>
      <c r="O311" s="68"/>
      <c r="P311" s="192">
        <f>O311*H311</f>
        <v>0</v>
      </c>
      <c r="Q311" s="192">
        <v>0</v>
      </c>
      <c r="R311" s="192">
        <f>Q311*H311</f>
        <v>0</v>
      </c>
      <c r="S311" s="192">
        <v>0</v>
      </c>
      <c r="T311" s="193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4" t="s">
        <v>123</v>
      </c>
      <c r="AT311" s="194" t="s">
        <v>118</v>
      </c>
      <c r="AU311" s="194" t="s">
        <v>84</v>
      </c>
      <c r="AY311" s="14" t="s">
        <v>115</v>
      </c>
      <c r="BE311" s="195">
        <f>IF(N311="základní",J311,0)</f>
        <v>0</v>
      </c>
      <c r="BF311" s="195">
        <f>IF(N311="snížená",J311,0)</f>
        <v>0</v>
      </c>
      <c r="BG311" s="195">
        <f>IF(N311="zákl. přenesená",J311,0)</f>
        <v>0</v>
      </c>
      <c r="BH311" s="195">
        <f>IF(N311="sníž. přenesená",J311,0)</f>
        <v>0</v>
      </c>
      <c r="BI311" s="195">
        <f>IF(N311="nulová",J311,0)</f>
        <v>0</v>
      </c>
      <c r="BJ311" s="14" t="s">
        <v>82</v>
      </c>
      <c r="BK311" s="195">
        <f>ROUND(I311*H311,2)</f>
        <v>0</v>
      </c>
      <c r="BL311" s="14" t="s">
        <v>123</v>
      </c>
      <c r="BM311" s="194" t="s">
        <v>534</v>
      </c>
    </row>
    <row r="312" spans="1:65" s="2" customFormat="1" ht="48.75">
      <c r="A312" s="31"/>
      <c r="B312" s="32"/>
      <c r="C312" s="33"/>
      <c r="D312" s="196" t="s">
        <v>125</v>
      </c>
      <c r="E312" s="33"/>
      <c r="F312" s="197" t="s">
        <v>535</v>
      </c>
      <c r="G312" s="33"/>
      <c r="H312" s="33"/>
      <c r="I312" s="198"/>
      <c r="J312" s="33"/>
      <c r="K312" s="33"/>
      <c r="L312" s="36"/>
      <c r="M312" s="199"/>
      <c r="N312" s="200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125</v>
      </c>
      <c r="AU312" s="14" t="s">
        <v>84</v>
      </c>
    </row>
    <row r="313" spans="1:65" s="2" customFormat="1" ht="33" customHeight="1">
      <c r="A313" s="31"/>
      <c r="B313" s="32"/>
      <c r="C313" s="183" t="s">
        <v>536</v>
      </c>
      <c r="D313" s="183" t="s">
        <v>118</v>
      </c>
      <c r="E313" s="184" t="s">
        <v>537</v>
      </c>
      <c r="F313" s="185" t="s">
        <v>538</v>
      </c>
      <c r="G313" s="186" t="s">
        <v>129</v>
      </c>
      <c r="H313" s="187">
        <v>12</v>
      </c>
      <c r="I313" s="188"/>
      <c r="J313" s="189">
        <f>ROUND(I313*H313,2)</f>
        <v>0</v>
      </c>
      <c r="K313" s="185" t="s">
        <v>122</v>
      </c>
      <c r="L313" s="36"/>
      <c r="M313" s="190" t="s">
        <v>1</v>
      </c>
      <c r="N313" s="191" t="s">
        <v>40</v>
      </c>
      <c r="O313" s="68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4" t="s">
        <v>123</v>
      </c>
      <c r="AT313" s="194" t="s">
        <v>118</v>
      </c>
      <c r="AU313" s="194" t="s">
        <v>84</v>
      </c>
      <c r="AY313" s="14" t="s">
        <v>115</v>
      </c>
      <c r="BE313" s="195">
        <f>IF(N313="základní",J313,0)</f>
        <v>0</v>
      </c>
      <c r="BF313" s="195">
        <f>IF(N313="snížená",J313,0)</f>
        <v>0</v>
      </c>
      <c r="BG313" s="195">
        <f>IF(N313="zákl. přenesená",J313,0)</f>
        <v>0</v>
      </c>
      <c r="BH313" s="195">
        <f>IF(N313="sníž. přenesená",J313,0)</f>
        <v>0</v>
      </c>
      <c r="BI313" s="195">
        <f>IF(N313="nulová",J313,0)</f>
        <v>0</v>
      </c>
      <c r="BJ313" s="14" t="s">
        <v>82</v>
      </c>
      <c r="BK313" s="195">
        <f>ROUND(I313*H313,2)</f>
        <v>0</v>
      </c>
      <c r="BL313" s="14" t="s">
        <v>123</v>
      </c>
      <c r="BM313" s="194" t="s">
        <v>539</v>
      </c>
    </row>
    <row r="314" spans="1:65" s="2" customFormat="1" ht="48.75">
      <c r="A314" s="31"/>
      <c r="B314" s="32"/>
      <c r="C314" s="33"/>
      <c r="D314" s="196" t="s">
        <v>125</v>
      </c>
      <c r="E314" s="33"/>
      <c r="F314" s="197" t="s">
        <v>540</v>
      </c>
      <c r="G314" s="33"/>
      <c r="H314" s="33"/>
      <c r="I314" s="198"/>
      <c r="J314" s="33"/>
      <c r="K314" s="33"/>
      <c r="L314" s="36"/>
      <c r="M314" s="199"/>
      <c r="N314" s="200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125</v>
      </c>
      <c r="AU314" s="14" t="s">
        <v>84</v>
      </c>
    </row>
    <row r="315" spans="1:65" s="12" customFormat="1" ht="22.9" customHeight="1">
      <c r="B315" s="167"/>
      <c r="C315" s="168"/>
      <c r="D315" s="169" t="s">
        <v>74</v>
      </c>
      <c r="E315" s="181" t="s">
        <v>541</v>
      </c>
      <c r="F315" s="181" t="s">
        <v>542</v>
      </c>
      <c r="G315" s="168"/>
      <c r="H315" s="168"/>
      <c r="I315" s="171"/>
      <c r="J315" s="182">
        <f>BK315</f>
        <v>0</v>
      </c>
      <c r="K315" s="168"/>
      <c r="L315" s="173"/>
      <c r="M315" s="174"/>
      <c r="N315" s="175"/>
      <c r="O315" s="175"/>
      <c r="P315" s="176">
        <f>SUM(P316:P335)</f>
        <v>0</v>
      </c>
      <c r="Q315" s="175"/>
      <c r="R315" s="176">
        <f>SUM(R316:R335)</f>
        <v>4504.4660000000003</v>
      </c>
      <c r="S315" s="175"/>
      <c r="T315" s="177">
        <f>SUM(T316:T335)</f>
        <v>0</v>
      </c>
      <c r="AR315" s="178" t="s">
        <v>132</v>
      </c>
      <c r="AT315" s="179" t="s">
        <v>74</v>
      </c>
      <c r="AU315" s="179" t="s">
        <v>82</v>
      </c>
      <c r="AY315" s="178" t="s">
        <v>115</v>
      </c>
      <c r="BK315" s="180">
        <f>SUM(BK316:BK335)</f>
        <v>0</v>
      </c>
    </row>
    <row r="316" spans="1:65" s="2" customFormat="1" ht="16.5" customHeight="1">
      <c r="A316" s="31"/>
      <c r="B316" s="32"/>
      <c r="C316" s="202" t="s">
        <v>543</v>
      </c>
      <c r="D316" s="202" t="s">
        <v>541</v>
      </c>
      <c r="E316" s="203" t="s">
        <v>544</v>
      </c>
      <c r="F316" s="204" t="s">
        <v>545</v>
      </c>
      <c r="G316" s="205" t="s">
        <v>546</v>
      </c>
      <c r="H316" s="206">
        <v>4300</v>
      </c>
      <c r="I316" s="207"/>
      <c r="J316" s="208">
        <f>ROUND(I316*H316,2)</f>
        <v>0</v>
      </c>
      <c r="K316" s="204" t="s">
        <v>122</v>
      </c>
      <c r="L316" s="209"/>
      <c r="M316" s="210" t="s">
        <v>1</v>
      </c>
      <c r="N316" s="211" t="s">
        <v>40</v>
      </c>
      <c r="O316" s="68"/>
      <c r="P316" s="192">
        <f>O316*H316</f>
        <v>0</v>
      </c>
      <c r="Q316" s="192">
        <v>1</v>
      </c>
      <c r="R316" s="192">
        <f>Q316*H316</f>
        <v>4300</v>
      </c>
      <c r="S316" s="192">
        <v>0</v>
      </c>
      <c r="T316" s="193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4" t="s">
        <v>547</v>
      </c>
      <c r="AT316" s="194" t="s">
        <v>541</v>
      </c>
      <c r="AU316" s="194" t="s">
        <v>84</v>
      </c>
      <c r="AY316" s="14" t="s">
        <v>115</v>
      </c>
      <c r="BE316" s="195">
        <f>IF(N316="základní",J316,0)</f>
        <v>0</v>
      </c>
      <c r="BF316" s="195">
        <f>IF(N316="snížená",J316,0)</f>
        <v>0</v>
      </c>
      <c r="BG316" s="195">
        <f>IF(N316="zákl. přenesená",J316,0)</f>
        <v>0</v>
      </c>
      <c r="BH316" s="195">
        <f>IF(N316="sníž. přenesená",J316,0)</f>
        <v>0</v>
      </c>
      <c r="BI316" s="195">
        <f>IF(N316="nulová",J316,0)</f>
        <v>0</v>
      </c>
      <c r="BJ316" s="14" t="s">
        <v>82</v>
      </c>
      <c r="BK316" s="195">
        <f>ROUND(I316*H316,2)</f>
        <v>0</v>
      </c>
      <c r="BL316" s="14" t="s">
        <v>547</v>
      </c>
      <c r="BM316" s="194" t="s">
        <v>548</v>
      </c>
    </row>
    <row r="317" spans="1:65" s="2" customFormat="1" ht="11.25">
      <c r="A317" s="31"/>
      <c r="B317" s="32"/>
      <c r="C317" s="33"/>
      <c r="D317" s="196" t="s">
        <v>125</v>
      </c>
      <c r="E317" s="33"/>
      <c r="F317" s="197" t="s">
        <v>545</v>
      </c>
      <c r="G317" s="33"/>
      <c r="H317" s="33"/>
      <c r="I317" s="198"/>
      <c r="J317" s="33"/>
      <c r="K317" s="33"/>
      <c r="L317" s="36"/>
      <c r="M317" s="199"/>
      <c r="N317" s="200"/>
      <c r="O317" s="68"/>
      <c r="P317" s="68"/>
      <c r="Q317" s="68"/>
      <c r="R317" s="68"/>
      <c r="S317" s="68"/>
      <c r="T317" s="69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125</v>
      </c>
      <c r="AU317" s="14" t="s">
        <v>84</v>
      </c>
    </row>
    <row r="318" spans="1:65" s="2" customFormat="1" ht="16.5" customHeight="1">
      <c r="A318" s="31"/>
      <c r="B318" s="32"/>
      <c r="C318" s="202" t="s">
        <v>549</v>
      </c>
      <c r="D318" s="202" t="s">
        <v>541</v>
      </c>
      <c r="E318" s="203" t="s">
        <v>550</v>
      </c>
      <c r="F318" s="204" t="s">
        <v>551</v>
      </c>
      <c r="G318" s="205" t="s">
        <v>546</v>
      </c>
      <c r="H318" s="206">
        <v>100</v>
      </c>
      <c r="I318" s="207"/>
      <c r="J318" s="208">
        <f>ROUND(I318*H318,2)</f>
        <v>0</v>
      </c>
      <c r="K318" s="204" t="s">
        <v>122</v>
      </c>
      <c r="L318" s="209"/>
      <c r="M318" s="210" t="s">
        <v>1</v>
      </c>
      <c r="N318" s="211" t="s">
        <v>40</v>
      </c>
      <c r="O318" s="68"/>
      <c r="P318" s="192">
        <f>O318*H318</f>
        <v>0</v>
      </c>
      <c r="Q318" s="192">
        <v>1</v>
      </c>
      <c r="R318" s="192">
        <f>Q318*H318</f>
        <v>100</v>
      </c>
      <c r="S318" s="192">
        <v>0</v>
      </c>
      <c r="T318" s="193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4" t="s">
        <v>547</v>
      </c>
      <c r="AT318" s="194" t="s">
        <v>541</v>
      </c>
      <c r="AU318" s="194" t="s">
        <v>84</v>
      </c>
      <c r="AY318" s="14" t="s">
        <v>115</v>
      </c>
      <c r="BE318" s="195">
        <f>IF(N318="základní",J318,0)</f>
        <v>0</v>
      </c>
      <c r="BF318" s="195">
        <f>IF(N318="snížená",J318,0)</f>
        <v>0</v>
      </c>
      <c r="BG318" s="195">
        <f>IF(N318="zákl. přenesená",J318,0)</f>
        <v>0</v>
      </c>
      <c r="BH318" s="195">
        <f>IF(N318="sníž. přenesená",J318,0)</f>
        <v>0</v>
      </c>
      <c r="BI318" s="195">
        <f>IF(N318="nulová",J318,0)</f>
        <v>0</v>
      </c>
      <c r="BJ318" s="14" t="s">
        <v>82</v>
      </c>
      <c r="BK318" s="195">
        <f>ROUND(I318*H318,2)</f>
        <v>0</v>
      </c>
      <c r="BL318" s="14" t="s">
        <v>547</v>
      </c>
      <c r="BM318" s="194" t="s">
        <v>552</v>
      </c>
    </row>
    <row r="319" spans="1:65" s="2" customFormat="1" ht="11.25">
      <c r="A319" s="31"/>
      <c r="B319" s="32"/>
      <c r="C319" s="33"/>
      <c r="D319" s="196" t="s">
        <v>125</v>
      </c>
      <c r="E319" s="33"/>
      <c r="F319" s="197" t="s">
        <v>551</v>
      </c>
      <c r="G319" s="33"/>
      <c r="H319" s="33"/>
      <c r="I319" s="198"/>
      <c r="J319" s="33"/>
      <c r="K319" s="33"/>
      <c r="L319" s="36"/>
      <c r="M319" s="199"/>
      <c r="N319" s="200"/>
      <c r="O319" s="68"/>
      <c r="P319" s="68"/>
      <c r="Q319" s="68"/>
      <c r="R319" s="68"/>
      <c r="S319" s="68"/>
      <c r="T319" s="69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T319" s="14" t="s">
        <v>125</v>
      </c>
      <c r="AU319" s="14" t="s">
        <v>84</v>
      </c>
    </row>
    <row r="320" spans="1:65" s="2" customFormat="1" ht="16.5" customHeight="1">
      <c r="A320" s="31"/>
      <c r="B320" s="32"/>
      <c r="C320" s="202" t="s">
        <v>553</v>
      </c>
      <c r="D320" s="202" t="s">
        <v>541</v>
      </c>
      <c r="E320" s="203" t="s">
        <v>554</v>
      </c>
      <c r="F320" s="204" t="s">
        <v>555</v>
      </c>
      <c r="G320" s="205" t="s">
        <v>546</v>
      </c>
      <c r="H320" s="206">
        <v>100</v>
      </c>
      <c r="I320" s="207"/>
      <c r="J320" s="208">
        <f>ROUND(I320*H320,2)</f>
        <v>0</v>
      </c>
      <c r="K320" s="204" t="s">
        <v>122</v>
      </c>
      <c r="L320" s="209"/>
      <c r="M320" s="210" t="s">
        <v>1</v>
      </c>
      <c r="N320" s="211" t="s">
        <v>40</v>
      </c>
      <c r="O320" s="68"/>
      <c r="P320" s="192">
        <f>O320*H320</f>
        <v>0</v>
      </c>
      <c r="Q320" s="192">
        <v>1</v>
      </c>
      <c r="R320" s="192">
        <f>Q320*H320</f>
        <v>100</v>
      </c>
      <c r="S320" s="192">
        <v>0</v>
      </c>
      <c r="T320" s="193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4" t="s">
        <v>547</v>
      </c>
      <c r="AT320" s="194" t="s">
        <v>541</v>
      </c>
      <c r="AU320" s="194" t="s">
        <v>84</v>
      </c>
      <c r="AY320" s="14" t="s">
        <v>115</v>
      </c>
      <c r="BE320" s="195">
        <f>IF(N320="základní",J320,0)</f>
        <v>0</v>
      </c>
      <c r="BF320" s="195">
        <f>IF(N320="snížená",J320,0)</f>
        <v>0</v>
      </c>
      <c r="BG320" s="195">
        <f>IF(N320="zákl. přenesená",J320,0)</f>
        <v>0</v>
      </c>
      <c r="BH320" s="195">
        <f>IF(N320="sníž. přenesená",J320,0)</f>
        <v>0</v>
      </c>
      <c r="BI320" s="195">
        <f>IF(N320="nulová",J320,0)</f>
        <v>0</v>
      </c>
      <c r="BJ320" s="14" t="s">
        <v>82</v>
      </c>
      <c r="BK320" s="195">
        <f>ROUND(I320*H320,2)</f>
        <v>0</v>
      </c>
      <c r="BL320" s="14" t="s">
        <v>547</v>
      </c>
      <c r="BM320" s="194" t="s">
        <v>556</v>
      </c>
    </row>
    <row r="321" spans="1:65" s="2" customFormat="1" ht="11.25">
      <c r="A321" s="31"/>
      <c r="B321" s="32"/>
      <c r="C321" s="33"/>
      <c r="D321" s="196" t="s">
        <v>125</v>
      </c>
      <c r="E321" s="33"/>
      <c r="F321" s="197" t="s">
        <v>555</v>
      </c>
      <c r="G321" s="33"/>
      <c r="H321" s="33"/>
      <c r="I321" s="198"/>
      <c r="J321" s="33"/>
      <c r="K321" s="33"/>
      <c r="L321" s="36"/>
      <c r="M321" s="199"/>
      <c r="N321" s="200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125</v>
      </c>
      <c r="AU321" s="14" t="s">
        <v>84</v>
      </c>
    </row>
    <row r="322" spans="1:65" s="2" customFormat="1" ht="24">
      <c r="A322" s="31"/>
      <c r="B322" s="32"/>
      <c r="C322" s="202" t="s">
        <v>557</v>
      </c>
      <c r="D322" s="202" t="s">
        <v>541</v>
      </c>
      <c r="E322" s="203" t="s">
        <v>558</v>
      </c>
      <c r="F322" s="204" t="s">
        <v>559</v>
      </c>
      <c r="G322" s="205" t="s">
        <v>224</v>
      </c>
      <c r="H322" s="206">
        <v>200</v>
      </c>
      <c r="I322" s="207"/>
      <c r="J322" s="208">
        <f>ROUND(I322*H322,2)</f>
        <v>0</v>
      </c>
      <c r="K322" s="204" t="s">
        <v>122</v>
      </c>
      <c r="L322" s="209"/>
      <c r="M322" s="210" t="s">
        <v>1</v>
      </c>
      <c r="N322" s="211" t="s">
        <v>40</v>
      </c>
      <c r="O322" s="68"/>
      <c r="P322" s="192">
        <f>O322*H322</f>
        <v>0</v>
      </c>
      <c r="Q322" s="192">
        <v>1.23E-3</v>
      </c>
      <c r="R322" s="192">
        <f>Q322*H322</f>
        <v>0.246</v>
      </c>
      <c r="S322" s="192">
        <v>0</v>
      </c>
      <c r="T322" s="19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4" t="s">
        <v>547</v>
      </c>
      <c r="AT322" s="194" t="s">
        <v>541</v>
      </c>
      <c r="AU322" s="194" t="s">
        <v>84</v>
      </c>
      <c r="AY322" s="14" t="s">
        <v>115</v>
      </c>
      <c r="BE322" s="195">
        <f>IF(N322="základní",J322,0)</f>
        <v>0</v>
      </c>
      <c r="BF322" s="195">
        <f>IF(N322="snížená",J322,0)</f>
        <v>0</v>
      </c>
      <c r="BG322" s="195">
        <f>IF(N322="zákl. přenesená",J322,0)</f>
        <v>0</v>
      </c>
      <c r="BH322" s="195">
        <f>IF(N322="sníž. přenesená",J322,0)</f>
        <v>0</v>
      </c>
      <c r="BI322" s="195">
        <f>IF(N322="nulová",J322,0)</f>
        <v>0</v>
      </c>
      <c r="BJ322" s="14" t="s">
        <v>82</v>
      </c>
      <c r="BK322" s="195">
        <f>ROUND(I322*H322,2)</f>
        <v>0</v>
      </c>
      <c r="BL322" s="14" t="s">
        <v>547</v>
      </c>
      <c r="BM322" s="194" t="s">
        <v>560</v>
      </c>
    </row>
    <row r="323" spans="1:65" s="2" customFormat="1" ht="19.5">
      <c r="A323" s="31"/>
      <c r="B323" s="32"/>
      <c r="C323" s="33"/>
      <c r="D323" s="196" t="s">
        <v>125</v>
      </c>
      <c r="E323" s="33"/>
      <c r="F323" s="197" t="s">
        <v>559</v>
      </c>
      <c r="G323" s="33"/>
      <c r="H323" s="33"/>
      <c r="I323" s="198"/>
      <c r="J323" s="33"/>
      <c r="K323" s="33"/>
      <c r="L323" s="36"/>
      <c r="M323" s="199"/>
      <c r="N323" s="200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125</v>
      </c>
      <c r="AU323" s="14" t="s">
        <v>84</v>
      </c>
    </row>
    <row r="324" spans="1:65" s="2" customFormat="1" ht="24">
      <c r="A324" s="31"/>
      <c r="B324" s="32"/>
      <c r="C324" s="202" t="s">
        <v>561</v>
      </c>
      <c r="D324" s="202" t="s">
        <v>541</v>
      </c>
      <c r="E324" s="203" t="s">
        <v>562</v>
      </c>
      <c r="F324" s="204" t="s">
        <v>563</v>
      </c>
      <c r="G324" s="205" t="s">
        <v>224</v>
      </c>
      <c r="H324" s="206">
        <v>200</v>
      </c>
      <c r="I324" s="207"/>
      <c r="J324" s="208">
        <f>ROUND(I324*H324,2)</f>
        <v>0</v>
      </c>
      <c r="K324" s="204" t="s">
        <v>122</v>
      </c>
      <c r="L324" s="209"/>
      <c r="M324" s="210" t="s">
        <v>1</v>
      </c>
      <c r="N324" s="211" t="s">
        <v>40</v>
      </c>
      <c r="O324" s="68"/>
      <c r="P324" s="192">
        <f>O324*H324</f>
        <v>0</v>
      </c>
      <c r="Q324" s="192">
        <v>5.5999999999999995E-4</v>
      </c>
      <c r="R324" s="192">
        <f>Q324*H324</f>
        <v>0.11199999999999999</v>
      </c>
      <c r="S324" s="192">
        <v>0</v>
      </c>
      <c r="T324" s="193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94" t="s">
        <v>547</v>
      </c>
      <c r="AT324" s="194" t="s">
        <v>541</v>
      </c>
      <c r="AU324" s="194" t="s">
        <v>84</v>
      </c>
      <c r="AY324" s="14" t="s">
        <v>115</v>
      </c>
      <c r="BE324" s="195">
        <f>IF(N324="základní",J324,0)</f>
        <v>0</v>
      </c>
      <c r="BF324" s="195">
        <f>IF(N324="snížená",J324,0)</f>
        <v>0</v>
      </c>
      <c r="BG324" s="195">
        <f>IF(N324="zákl. přenesená",J324,0)</f>
        <v>0</v>
      </c>
      <c r="BH324" s="195">
        <f>IF(N324="sníž. přenesená",J324,0)</f>
        <v>0</v>
      </c>
      <c r="BI324" s="195">
        <f>IF(N324="nulová",J324,0)</f>
        <v>0</v>
      </c>
      <c r="BJ324" s="14" t="s">
        <v>82</v>
      </c>
      <c r="BK324" s="195">
        <f>ROUND(I324*H324,2)</f>
        <v>0</v>
      </c>
      <c r="BL324" s="14" t="s">
        <v>547</v>
      </c>
      <c r="BM324" s="194" t="s">
        <v>564</v>
      </c>
    </row>
    <row r="325" spans="1:65" s="2" customFormat="1" ht="19.5">
      <c r="A325" s="31"/>
      <c r="B325" s="32"/>
      <c r="C325" s="33"/>
      <c r="D325" s="196" t="s">
        <v>125</v>
      </c>
      <c r="E325" s="33"/>
      <c r="F325" s="197" t="s">
        <v>563</v>
      </c>
      <c r="G325" s="33"/>
      <c r="H325" s="33"/>
      <c r="I325" s="198"/>
      <c r="J325" s="33"/>
      <c r="K325" s="33"/>
      <c r="L325" s="36"/>
      <c r="M325" s="199"/>
      <c r="N325" s="200"/>
      <c r="O325" s="68"/>
      <c r="P325" s="68"/>
      <c r="Q325" s="68"/>
      <c r="R325" s="68"/>
      <c r="S325" s="68"/>
      <c r="T325" s="69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T325" s="14" t="s">
        <v>125</v>
      </c>
      <c r="AU325" s="14" t="s">
        <v>84</v>
      </c>
    </row>
    <row r="326" spans="1:65" s="2" customFormat="1" ht="24">
      <c r="A326" s="31"/>
      <c r="B326" s="32"/>
      <c r="C326" s="202" t="s">
        <v>565</v>
      </c>
      <c r="D326" s="202" t="s">
        <v>541</v>
      </c>
      <c r="E326" s="203" t="s">
        <v>566</v>
      </c>
      <c r="F326" s="204" t="s">
        <v>567</v>
      </c>
      <c r="G326" s="205" t="s">
        <v>224</v>
      </c>
      <c r="H326" s="206">
        <v>200</v>
      </c>
      <c r="I326" s="207"/>
      <c r="J326" s="208">
        <f>ROUND(I326*H326,2)</f>
        <v>0</v>
      </c>
      <c r="K326" s="204" t="s">
        <v>122</v>
      </c>
      <c r="L326" s="209"/>
      <c r="M326" s="210" t="s">
        <v>1</v>
      </c>
      <c r="N326" s="211" t="s">
        <v>40</v>
      </c>
      <c r="O326" s="68"/>
      <c r="P326" s="192">
        <f>O326*H326</f>
        <v>0</v>
      </c>
      <c r="Q326" s="192">
        <v>5.1999999999999995E-4</v>
      </c>
      <c r="R326" s="192">
        <f>Q326*H326</f>
        <v>0.104</v>
      </c>
      <c r="S326" s="192">
        <v>0</v>
      </c>
      <c r="T326" s="193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94" t="s">
        <v>547</v>
      </c>
      <c r="AT326" s="194" t="s">
        <v>541</v>
      </c>
      <c r="AU326" s="194" t="s">
        <v>84</v>
      </c>
      <c r="AY326" s="14" t="s">
        <v>115</v>
      </c>
      <c r="BE326" s="195">
        <f>IF(N326="základní",J326,0)</f>
        <v>0</v>
      </c>
      <c r="BF326" s="195">
        <f>IF(N326="snížená",J326,0)</f>
        <v>0</v>
      </c>
      <c r="BG326" s="195">
        <f>IF(N326="zákl. přenesená",J326,0)</f>
        <v>0</v>
      </c>
      <c r="BH326" s="195">
        <f>IF(N326="sníž. přenesená",J326,0)</f>
        <v>0</v>
      </c>
      <c r="BI326" s="195">
        <f>IF(N326="nulová",J326,0)</f>
        <v>0</v>
      </c>
      <c r="BJ326" s="14" t="s">
        <v>82</v>
      </c>
      <c r="BK326" s="195">
        <f>ROUND(I326*H326,2)</f>
        <v>0</v>
      </c>
      <c r="BL326" s="14" t="s">
        <v>547</v>
      </c>
      <c r="BM326" s="194" t="s">
        <v>568</v>
      </c>
    </row>
    <row r="327" spans="1:65" s="2" customFormat="1" ht="11.25">
      <c r="A327" s="31"/>
      <c r="B327" s="32"/>
      <c r="C327" s="33"/>
      <c r="D327" s="196" t="s">
        <v>125</v>
      </c>
      <c r="E327" s="33"/>
      <c r="F327" s="197" t="s">
        <v>567</v>
      </c>
      <c r="G327" s="33"/>
      <c r="H327" s="33"/>
      <c r="I327" s="198"/>
      <c r="J327" s="33"/>
      <c r="K327" s="33"/>
      <c r="L327" s="36"/>
      <c r="M327" s="199"/>
      <c r="N327" s="200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125</v>
      </c>
      <c r="AU327" s="14" t="s">
        <v>84</v>
      </c>
    </row>
    <row r="328" spans="1:65" s="2" customFormat="1" ht="21.75" customHeight="1">
      <c r="A328" s="31"/>
      <c r="B328" s="32"/>
      <c r="C328" s="202" t="s">
        <v>569</v>
      </c>
      <c r="D328" s="202" t="s">
        <v>541</v>
      </c>
      <c r="E328" s="203" t="s">
        <v>570</v>
      </c>
      <c r="F328" s="204" t="s">
        <v>571</v>
      </c>
      <c r="G328" s="205" t="s">
        <v>224</v>
      </c>
      <c r="H328" s="206">
        <v>100</v>
      </c>
      <c r="I328" s="207"/>
      <c r="J328" s="208">
        <f>ROUND(I328*H328,2)</f>
        <v>0</v>
      </c>
      <c r="K328" s="204" t="s">
        <v>122</v>
      </c>
      <c r="L328" s="209"/>
      <c r="M328" s="210" t="s">
        <v>1</v>
      </c>
      <c r="N328" s="211" t="s">
        <v>40</v>
      </c>
      <c r="O328" s="68"/>
      <c r="P328" s="192">
        <f>O328*H328</f>
        <v>0</v>
      </c>
      <c r="Q328" s="192">
        <v>4.0000000000000003E-5</v>
      </c>
      <c r="R328" s="192">
        <f>Q328*H328</f>
        <v>4.0000000000000001E-3</v>
      </c>
      <c r="S328" s="192">
        <v>0</v>
      </c>
      <c r="T328" s="193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4" t="s">
        <v>547</v>
      </c>
      <c r="AT328" s="194" t="s">
        <v>541</v>
      </c>
      <c r="AU328" s="194" t="s">
        <v>84</v>
      </c>
      <c r="AY328" s="14" t="s">
        <v>115</v>
      </c>
      <c r="BE328" s="195">
        <f>IF(N328="základní",J328,0)</f>
        <v>0</v>
      </c>
      <c r="BF328" s="195">
        <f>IF(N328="snížená",J328,0)</f>
        <v>0</v>
      </c>
      <c r="BG328" s="195">
        <f>IF(N328="zákl. přenesená",J328,0)</f>
        <v>0</v>
      </c>
      <c r="BH328" s="195">
        <f>IF(N328="sníž. přenesená",J328,0)</f>
        <v>0</v>
      </c>
      <c r="BI328" s="195">
        <f>IF(N328="nulová",J328,0)</f>
        <v>0</v>
      </c>
      <c r="BJ328" s="14" t="s">
        <v>82</v>
      </c>
      <c r="BK328" s="195">
        <f>ROUND(I328*H328,2)</f>
        <v>0</v>
      </c>
      <c r="BL328" s="14" t="s">
        <v>547</v>
      </c>
      <c r="BM328" s="194" t="s">
        <v>572</v>
      </c>
    </row>
    <row r="329" spans="1:65" s="2" customFormat="1" ht="11.25">
      <c r="A329" s="31"/>
      <c r="B329" s="32"/>
      <c r="C329" s="33"/>
      <c r="D329" s="196" t="s">
        <v>125</v>
      </c>
      <c r="E329" s="33"/>
      <c r="F329" s="197" t="s">
        <v>571</v>
      </c>
      <c r="G329" s="33"/>
      <c r="H329" s="33"/>
      <c r="I329" s="198"/>
      <c r="J329" s="33"/>
      <c r="K329" s="33"/>
      <c r="L329" s="36"/>
      <c r="M329" s="199"/>
      <c r="N329" s="200"/>
      <c r="O329" s="68"/>
      <c r="P329" s="68"/>
      <c r="Q329" s="68"/>
      <c r="R329" s="68"/>
      <c r="S329" s="68"/>
      <c r="T329" s="69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4" t="s">
        <v>125</v>
      </c>
      <c r="AU329" s="14" t="s">
        <v>84</v>
      </c>
    </row>
    <row r="330" spans="1:65" s="2" customFormat="1" ht="24">
      <c r="A330" s="31"/>
      <c r="B330" s="32"/>
      <c r="C330" s="202" t="s">
        <v>573</v>
      </c>
      <c r="D330" s="202" t="s">
        <v>541</v>
      </c>
      <c r="E330" s="203" t="s">
        <v>574</v>
      </c>
      <c r="F330" s="204" t="s">
        <v>575</v>
      </c>
      <c r="G330" s="205" t="s">
        <v>546</v>
      </c>
      <c r="H330" s="206">
        <v>2</v>
      </c>
      <c r="I330" s="207"/>
      <c r="J330" s="208">
        <f>ROUND(I330*H330,2)</f>
        <v>0</v>
      </c>
      <c r="K330" s="204" t="s">
        <v>122</v>
      </c>
      <c r="L330" s="209"/>
      <c r="M330" s="210" t="s">
        <v>1</v>
      </c>
      <c r="N330" s="211" t="s">
        <v>40</v>
      </c>
      <c r="O330" s="68"/>
      <c r="P330" s="192">
        <f>O330*H330</f>
        <v>0</v>
      </c>
      <c r="Q330" s="192">
        <v>1</v>
      </c>
      <c r="R330" s="192">
        <f>Q330*H330</f>
        <v>2</v>
      </c>
      <c r="S330" s="192">
        <v>0</v>
      </c>
      <c r="T330" s="193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94" t="s">
        <v>159</v>
      </c>
      <c r="AT330" s="194" t="s">
        <v>541</v>
      </c>
      <c r="AU330" s="194" t="s">
        <v>84</v>
      </c>
      <c r="AY330" s="14" t="s">
        <v>115</v>
      </c>
      <c r="BE330" s="195">
        <f>IF(N330="základní",J330,0)</f>
        <v>0</v>
      </c>
      <c r="BF330" s="195">
        <f>IF(N330="snížená",J330,0)</f>
        <v>0</v>
      </c>
      <c r="BG330" s="195">
        <f>IF(N330="zákl. přenesená",J330,0)</f>
        <v>0</v>
      </c>
      <c r="BH330" s="195">
        <f>IF(N330="sníž. přenesená",J330,0)</f>
        <v>0</v>
      </c>
      <c r="BI330" s="195">
        <f>IF(N330="nulová",J330,0)</f>
        <v>0</v>
      </c>
      <c r="BJ330" s="14" t="s">
        <v>82</v>
      </c>
      <c r="BK330" s="195">
        <f>ROUND(I330*H330,2)</f>
        <v>0</v>
      </c>
      <c r="BL330" s="14" t="s">
        <v>123</v>
      </c>
      <c r="BM330" s="194" t="s">
        <v>576</v>
      </c>
    </row>
    <row r="331" spans="1:65" s="2" customFormat="1" ht="11.25">
      <c r="A331" s="31"/>
      <c r="B331" s="32"/>
      <c r="C331" s="33"/>
      <c r="D331" s="196" t="s">
        <v>125</v>
      </c>
      <c r="E331" s="33"/>
      <c r="F331" s="197" t="s">
        <v>575</v>
      </c>
      <c r="G331" s="33"/>
      <c r="H331" s="33"/>
      <c r="I331" s="198"/>
      <c r="J331" s="33"/>
      <c r="K331" s="33"/>
      <c r="L331" s="36"/>
      <c r="M331" s="199"/>
      <c r="N331" s="200"/>
      <c r="O331" s="68"/>
      <c r="P331" s="68"/>
      <c r="Q331" s="68"/>
      <c r="R331" s="68"/>
      <c r="S331" s="68"/>
      <c r="T331" s="69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T331" s="14" t="s">
        <v>125</v>
      </c>
      <c r="AU331" s="14" t="s">
        <v>84</v>
      </c>
    </row>
    <row r="332" spans="1:65" s="2" customFormat="1" ht="21.75" customHeight="1">
      <c r="A332" s="31"/>
      <c r="B332" s="32"/>
      <c r="C332" s="202" t="s">
        <v>577</v>
      </c>
      <c r="D332" s="202" t="s">
        <v>541</v>
      </c>
      <c r="E332" s="203" t="s">
        <v>578</v>
      </c>
      <c r="F332" s="204" t="s">
        <v>579</v>
      </c>
      <c r="G332" s="205" t="s">
        <v>546</v>
      </c>
      <c r="H332" s="206">
        <v>2</v>
      </c>
      <c r="I332" s="207"/>
      <c r="J332" s="208">
        <f>ROUND(I332*H332,2)</f>
        <v>0</v>
      </c>
      <c r="K332" s="204" t="s">
        <v>122</v>
      </c>
      <c r="L332" s="209"/>
      <c r="M332" s="210" t="s">
        <v>1</v>
      </c>
      <c r="N332" s="211" t="s">
        <v>40</v>
      </c>
      <c r="O332" s="68"/>
      <c r="P332" s="192">
        <f>O332*H332</f>
        <v>0</v>
      </c>
      <c r="Q332" s="192">
        <v>1</v>
      </c>
      <c r="R332" s="192">
        <f>Q332*H332</f>
        <v>2</v>
      </c>
      <c r="S332" s="192">
        <v>0</v>
      </c>
      <c r="T332" s="193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94" t="s">
        <v>159</v>
      </c>
      <c r="AT332" s="194" t="s">
        <v>541</v>
      </c>
      <c r="AU332" s="194" t="s">
        <v>84</v>
      </c>
      <c r="AY332" s="14" t="s">
        <v>115</v>
      </c>
      <c r="BE332" s="195">
        <f>IF(N332="základní",J332,0)</f>
        <v>0</v>
      </c>
      <c r="BF332" s="195">
        <f>IF(N332="snížená",J332,0)</f>
        <v>0</v>
      </c>
      <c r="BG332" s="195">
        <f>IF(N332="zákl. přenesená",J332,0)</f>
        <v>0</v>
      </c>
      <c r="BH332" s="195">
        <f>IF(N332="sníž. přenesená",J332,0)</f>
        <v>0</v>
      </c>
      <c r="BI332" s="195">
        <f>IF(N332="nulová",J332,0)</f>
        <v>0</v>
      </c>
      <c r="BJ332" s="14" t="s">
        <v>82</v>
      </c>
      <c r="BK332" s="195">
        <f>ROUND(I332*H332,2)</f>
        <v>0</v>
      </c>
      <c r="BL332" s="14" t="s">
        <v>123</v>
      </c>
      <c r="BM332" s="194" t="s">
        <v>580</v>
      </c>
    </row>
    <row r="333" spans="1:65" s="2" customFormat="1" ht="11.25">
      <c r="A333" s="31"/>
      <c r="B333" s="32"/>
      <c r="C333" s="33"/>
      <c r="D333" s="196" t="s">
        <v>125</v>
      </c>
      <c r="E333" s="33"/>
      <c r="F333" s="197" t="s">
        <v>579</v>
      </c>
      <c r="G333" s="33"/>
      <c r="H333" s="33"/>
      <c r="I333" s="198"/>
      <c r="J333" s="33"/>
      <c r="K333" s="33"/>
      <c r="L333" s="36"/>
      <c r="M333" s="199"/>
      <c r="N333" s="200"/>
      <c r="O333" s="68"/>
      <c r="P333" s="68"/>
      <c r="Q333" s="68"/>
      <c r="R333" s="68"/>
      <c r="S333" s="68"/>
      <c r="T333" s="69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125</v>
      </c>
      <c r="AU333" s="14" t="s">
        <v>84</v>
      </c>
    </row>
    <row r="334" spans="1:65" s="2" customFormat="1" ht="16.5" customHeight="1">
      <c r="A334" s="31"/>
      <c r="B334" s="32"/>
      <c r="C334" s="202" t="s">
        <v>581</v>
      </c>
      <c r="D334" s="202" t="s">
        <v>541</v>
      </c>
      <c r="E334" s="203" t="s">
        <v>582</v>
      </c>
      <c r="F334" s="204" t="s">
        <v>583</v>
      </c>
      <c r="G334" s="205" t="s">
        <v>584</v>
      </c>
      <c r="H334" s="206">
        <v>4</v>
      </c>
      <c r="I334" s="207"/>
      <c r="J334" s="208">
        <f>ROUND(I334*H334,2)</f>
        <v>0</v>
      </c>
      <c r="K334" s="204" t="s">
        <v>122</v>
      </c>
      <c r="L334" s="209"/>
      <c r="M334" s="210" t="s">
        <v>1</v>
      </c>
      <c r="N334" s="211" t="s">
        <v>40</v>
      </c>
      <c r="O334" s="68"/>
      <c r="P334" s="192">
        <f>O334*H334</f>
        <v>0</v>
      </c>
      <c r="Q334" s="192">
        <v>0</v>
      </c>
      <c r="R334" s="192">
        <f>Q334*H334</f>
        <v>0</v>
      </c>
      <c r="S334" s="192">
        <v>0</v>
      </c>
      <c r="T334" s="193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4" t="s">
        <v>159</v>
      </c>
      <c r="AT334" s="194" t="s">
        <v>541</v>
      </c>
      <c r="AU334" s="194" t="s">
        <v>84</v>
      </c>
      <c r="AY334" s="14" t="s">
        <v>115</v>
      </c>
      <c r="BE334" s="195">
        <f>IF(N334="základní",J334,0)</f>
        <v>0</v>
      </c>
      <c r="BF334" s="195">
        <f>IF(N334="snížená",J334,0)</f>
        <v>0</v>
      </c>
      <c r="BG334" s="195">
        <f>IF(N334="zákl. přenesená",J334,0)</f>
        <v>0</v>
      </c>
      <c r="BH334" s="195">
        <f>IF(N334="sníž. přenesená",J334,0)</f>
        <v>0</v>
      </c>
      <c r="BI334" s="195">
        <f>IF(N334="nulová",J334,0)</f>
        <v>0</v>
      </c>
      <c r="BJ334" s="14" t="s">
        <v>82</v>
      </c>
      <c r="BK334" s="195">
        <f>ROUND(I334*H334,2)</f>
        <v>0</v>
      </c>
      <c r="BL334" s="14" t="s">
        <v>123</v>
      </c>
      <c r="BM334" s="194" t="s">
        <v>585</v>
      </c>
    </row>
    <row r="335" spans="1:65" s="2" customFormat="1" ht="11.25">
      <c r="A335" s="31"/>
      <c r="B335" s="32"/>
      <c r="C335" s="33"/>
      <c r="D335" s="196" t="s">
        <v>125</v>
      </c>
      <c r="E335" s="33"/>
      <c r="F335" s="197" t="s">
        <v>583</v>
      </c>
      <c r="G335" s="33"/>
      <c r="H335" s="33"/>
      <c r="I335" s="198"/>
      <c r="J335" s="33"/>
      <c r="K335" s="33"/>
      <c r="L335" s="36"/>
      <c r="M335" s="199"/>
      <c r="N335" s="200"/>
      <c r="O335" s="68"/>
      <c r="P335" s="68"/>
      <c r="Q335" s="68"/>
      <c r="R335" s="68"/>
      <c r="S335" s="68"/>
      <c r="T335" s="69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125</v>
      </c>
      <c r="AU335" s="14" t="s">
        <v>84</v>
      </c>
    </row>
    <row r="336" spans="1:65" s="12" customFormat="1" ht="22.9" customHeight="1">
      <c r="B336" s="167"/>
      <c r="C336" s="168"/>
      <c r="D336" s="169" t="s">
        <v>74</v>
      </c>
      <c r="E336" s="181" t="s">
        <v>586</v>
      </c>
      <c r="F336" s="181" t="s">
        <v>587</v>
      </c>
      <c r="G336" s="168"/>
      <c r="H336" s="168"/>
      <c r="I336" s="171"/>
      <c r="J336" s="182">
        <f>BK336</f>
        <v>0</v>
      </c>
      <c r="K336" s="168"/>
      <c r="L336" s="173"/>
      <c r="M336" s="174"/>
      <c r="N336" s="175"/>
      <c r="O336" s="175"/>
      <c r="P336" s="176">
        <f>SUM(P337:P416)</f>
        <v>0</v>
      </c>
      <c r="Q336" s="175"/>
      <c r="R336" s="176">
        <f>SUM(R337:R416)</f>
        <v>0</v>
      </c>
      <c r="S336" s="175"/>
      <c r="T336" s="177">
        <f>SUM(T337:T416)</f>
        <v>0</v>
      </c>
      <c r="AR336" s="178" t="s">
        <v>123</v>
      </c>
      <c r="AT336" s="179" t="s">
        <v>74</v>
      </c>
      <c r="AU336" s="179" t="s">
        <v>82</v>
      </c>
      <c r="AY336" s="178" t="s">
        <v>115</v>
      </c>
      <c r="BK336" s="180">
        <f>SUM(BK337:BK416)</f>
        <v>0</v>
      </c>
    </row>
    <row r="337" spans="1:65" s="2" customFormat="1" ht="24">
      <c r="A337" s="31"/>
      <c r="B337" s="32"/>
      <c r="C337" s="183" t="s">
        <v>588</v>
      </c>
      <c r="D337" s="183" t="s">
        <v>118</v>
      </c>
      <c r="E337" s="184" t="s">
        <v>589</v>
      </c>
      <c r="F337" s="185" t="s">
        <v>590</v>
      </c>
      <c r="G337" s="186" t="s">
        <v>224</v>
      </c>
      <c r="H337" s="187">
        <v>30</v>
      </c>
      <c r="I337" s="188"/>
      <c r="J337" s="189">
        <f>ROUND(I337*H337,2)</f>
        <v>0</v>
      </c>
      <c r="K337" s="185" t="s">
        <v>122</v>
      </c>
      <c r="L337" s="36"/>
      <c r="M337" s="190" t="s">
        <v>1</v>
      </c>
      <c r="N337" s="191" t="s">
        <v>40</v>
      </c>
      <c r="O337" s="68"/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4" t="s">
        <v>591</v>
      </c>
      <c r="AT337" s="194" t="s">
        <v>118</v>
      </c>
      <c r="AU337" s="194" t="s">
        <v>84</v>
      </c>
      <c r="AY337" s="14" t="s">
        <v>115</v>
      </c>
      <c r="BE337" s="195">
        <f>IF(N337="základní",J337,0)</f>
        <v>0</v>
      </c>
      <c r="BF337" s="195">
        <f>IF(N337="snížená",J337,0)</f>
        <v>0</v>
      </c>
      <c r="BG337" s="195">
        <f>IF(N337="zákl. přenesená",J337,0)</f>
        <v>0</v>
      </c>
      <c r="BH337" s="195">
        <f>IF(N337="sníž. přenesená",J337,0)</f>
        <v>0</v>
      </c>
      <c r="BI337" s="195">
        <f>IF(N337="nulová",J337,0)</f>
        <v>0</v>
      </c>
      <c r="BJ337" s="14" t="s">
        <v>82</v>
      </c>
      <c r="BK337" s="195">
        <f>ROUND(I337*H337,2)</f>
        <v>0</v>
      </c>
      <c r="BL337" s="14" t="s">
        <v>591</v>
      </c>
      <c r="BM337" s="194" t="s">
        <v>592</v>
      </c>
    </row>
    <row r="338" spans="1:65" s="2" customFormat="1" ht="19.5">
      <c r="A338" s="31"/>
      <c r="B338" s="32"/>
      <c r="C338" s="33"/>
      <c r="D338" s="196" t="s">
        <v>125</v>
      </c>
      <c r="E338" s="33"/>
      <c r="F338" s="197" t="s">
        <v>590</v>
      </c>
      <c r="G338" s="33"/>
      <c r="H338" s="33"/>
      <c r="I338" s="198"/>
      <c r="J338" s="33"/>
      <c r="K338" s="33"/>
      <c r="L338" s="36"/>
      <c r="M338" s="199"/>
      <c r="N338" s="200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125</v>
      </c>
      <c r="AU338" s="14" t="s">
        <v>84</v>
      </c>
    </row>
    <row r="339" spans="1:65" s="2" customFormat="1" ht="24">
      <c r="A339" s="31"/>
      <c r="B339" s="32"/>
      <c r="C339" s="183" t="s">
        <v>593</v>
      </c>
      <c r="D339" s="183" t="s">
        <v>118</v>
      </c>
      <c r="E339" s="184" t="s">
        <v>594</v>
      </c>
      <c r="F339" s="185" t="s">
        <v>595</v>
      </c>
      <c r="G339" s="186" t="s">
        <v>224</v>
      </c>
      <c r="H339" s="187">
        <v>10</v>
      </c>
      <c r="I339" s="188"/>
      <c r="J339" s="189">
        <f>ROUND(I339*H339,2)</f>
        <v>0</v>
      </c>
      <c r="K339" s="185" t="s">
        <v>122</v>
      </c>
      <c r="L339" s="36"/>
      <c r="M339" s="190" t="s">
        <v>1</v>
      </c>
      <c r="N339" s="191" t="s">
        <v>40</v>
      </c>
      <c r="O339" s="68"/>
      <c r="P339" s="192">
        <f>O339*H339</f>
        <v>0</v>
      </c>
      <c r="Q339" s="192">
        <v>0</v>
      </c>
      <c r="R339" s="192">
        <f>Q339*H339</f>
        <v>0</v>
      </c>
      <c r="S339" s="192">
        <v>0</v>
      </c>
      <c r="T339" s="193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94" t="s">
        <v>591</v>
      </c>
      <c r="AT339" s="194" t="s">
        <v>118</v>
      </c>
      <c r="AU339" s="194" t="s">
        <v>84</v>
      </c>
      <c r="AY339" s="14" t="s">
        <v>115</v>
      </c>
      <c r="BE339" s="195">
        <f>IF(N339="základní",J339,0)</f>
        <v>0</v>
      </c>
      <c r="BF339" s="195">
        <f>IF(N339="snížená",J339,0)</f>
        <v>0</v>
      </c>
      <c r="BG339" s="195">
        <f>IF(N339="zákl. přenesená",J339,0)</f>
        <v>0</v>
      </c>
      <c r="BH339" s="195">
        <f>IF(N339="sníž. přenesená",J339,0)</f>
        <v>0</v>
      </c>
      <c r="BI339" s="195">
        <f>IF(N339="nulová",J339,0)</f>
        <v>0</v>
      </c>
      <c r="BJ339" s="14" t="s">
        <v>82</v>
      </c>
      <c r="BK339" s="195">
        <f>ROUND(I339*H339,2)</f>
        <v>0</v>
      </c>
      <c r="BL339" s="14" t="s">
        <v>591</v>
      </c>
      <c r="BM339" s="194" t="s">
        <v>596</v>
      </c>
    </row>
    <row r="340" spans="1:65" s="2" customFormat="1" ht="19.5">
      <c r="A340" s="31"/>
      <c r="B340" s="32"/>
      <c r="C340" s="33"/>
      <c r="D340" s="196" t="s">
        <v>125</v>
      </c>
      <c r="E340" s="33"/>
      <c r="F340" s="197" t="s">
        <v>595</v>
      </c>
      <c r="G340" s="33"/>
      <c r="H340" s="33"/>
      <c r="I340" s="198"/>
      <c r="J340" s="33"/>
      <c r="K340" s="33"/>
      <c r="L340" s="36"/>
      <c r="M340" s="199"/>
      <c r="N340" s="200"/>
      <c r="O340" s="68"/>
      <c r="P340" s="68"/>
      <c r="Q340" s="68"/>
      <c r="R340" s="68"/>
      <c r="S340" s="68"/>
      <c r="T340" s="69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4" t="s">
        <v>125</v>
      </c>
      <c r="AU340" s="14" t="s">
        <v>84</v>
      </c>
    </row>
    <row r="341" spans="1:65" s="2" customFormat="1" ht="24">
      <c r="A341" s="31"/>
      <c r="B341" s="32"/>
      <c r="C341" s="183" t="s">
        <v>597</v>
      </c>
      <c r="D341" s="183" t="s">
        <v>118</v>
      </c>
      <c r="E341" s="184" t="s">
        <v>598</v>
      </c>
      <c r="F341" s="185" t="s">
        <v>599</v>
      </c>
      <c r="G341" s="186" t="s">
        <v>224</v>
      </c>
      <c r="H341" s="187">
        <v>10</v>
      </c>
      <c r="I341" s="188"/>
      <c r="J341" s="189">
        <f>ROUND(I341*H341,2)</f>
        <v>0</v>
      </c>
      <c r="K341" s="185" t="s">
        <v>122</v>
      </c>
      <c r="L341" s="36"/>
      <c r="M341" s="190" t="s">
        <v>1</v>
      </c>
      <c r="N341" s="191" t="s">
        <v>40</v>
      </c>
      <c r="O341" s="68"/>
      <c r="P341" s="192">
        <f>O341*H341</f>
        <v>0</v>
      </c>
      <c r="Q341" s="192">
        <v>0</v>
      </c>
      <c r="R341" s="192">
        <f>Q341*H341</f>
        <v>0</v>
      </c>
      <c r="S341" s="192">
        <v>0</v>
      </c>
      <c r="T341" s="193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4" t="s">
        <v>591</v>
      </c>
      <c r="AT341" s="194" t="s">
        <v>118</v>
      </c>
      <c r="AU341" s="194" t="s">
        <v>84</v>
      </c>
      <c r="AY341" s="14" t="s">
        <v>115</v>
      </c>
      <c r="BE341" s="195">
        <f>IF(N341="základní",J341,0)</f>
        <v>0</v>
      </c>
      <c r="BF341" s="195">
        <f>IF(N341="snížená",J341,0)</f>
        <v>0</v>
      </c>
      <c r="BG341" s="195">
        <f>IF(N341="zákl. přenesená",J341,0)</f>
        <v>0</v>
      </c>
      <c r="BH341" s="195">
        <f>IF(N341="sníž. přenesená",J341,0)</f>
        <v>0</v>
      </c>
      <c r="BI341" s="195">
        <f>IF(N341="nulová",J341,0)</f>
        <v>0</v>
      </c>
      <c r="BJ341" s="14" t="s">
        <v>82</v>
      </c>
      <c r="BK341" s="195">
        <f>ROUND(I341*H341,2)</f>
        <v>0</v>
      </c>
      <c r="BL341" s="14" t="s">
        <v>591</v>
      </c>
      <c r="BM341" s="194" t="s">
        <v>600</v>
      </c>
    </row>
    <row r="342" spans="1:65" s="2" customFormat="1" ht="19.5">
      <c r="A342" s="31"/>
      <c r="B342" s="32"/>
      <c r="C342" s="33"/>
      <c r="D342" s="196" t="s">
        <v>125</v>
      </c>
      <c r="E342" s="33"/>
      <c r="F342" s="197" t="s">
        <v>599</v>
      </c>
      <c r="G342" s="33"/>
      <c r="H342" s="33"/>
      <c r="I342" s="198"/>
      <c r="J342" s="33"/>
      <c r="K342" s="33"/>
      <c r="L342" s="36"/>
      <c r="M342" s="199"/>
      <c r="N342" s="200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125</v>
      </c>
      <c r="AU342" s="14" t="s">
        <v>84</v>
      </c>
    </row>
    <row r="343" spans="1:65" s="2" customFormat="1" ht="33" customHeight="1">
      <c r="A343" s="31"/>
      <c r="B343" s="32"/>
      <c r="C343" s="183" t="s">
        <v>601</v>
      </c>
      <c r="D343" s="183" t="s">
        <v>118</v>
      </c>
      <c r="E343" s="184" t="s">
        <v>602</v>
      </c>
      <c r="F343" s="185" t="s">
        <v>603</v>
      </c>
      <c r="G343" s="186" t="s">
        <v>224</v>
      </c>
      <c r="H343" s="187">
        <v>30</v>
      </c>
      <c r="I343" s="188"/>
      <c r="J343" s="189">
        <f>ROUND(I343*H343,2)</f>
        <v>0</v>
      </c>
      <c r="K343" s="185" t="s">
        <v>122</v>
      </c>
      <c r="L343" s="36"/>
      <c r="M343" s="190" t="s">
        <v>1</v>
      </c>
      <c r="N343" s="191" t="s">
        <v>40</v>
      </c>
      <c r="O343" s="68"/>
      <c r="P343" s="192">
        <f>O343*H343</f>
        <v>0</v>
      </c>
      <c r="Q343" s="192">
        <v>0</v>
      </c>
      <c r="R343" s="192">
        <f>Q343*H343</f>
        <v>0</v>
      </c>
      <c r="S343" s="192">
        <v>0</v>
      </c>
      <c r="T343" s="193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4" t="s">
        <v>591</v>
      </c>
      <c r="AT343" s="194" t="s">
        <v>118</v>
      </c>
      <c r="AU343" s="194" t="s">
        <v>84</v>
      </c>
      <c r="AY343" s="14" t="s">
        <v>115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4" t="s">
        <v>82</v>
      </c>
      <c r="BK343" s="195">
        <f>ROUND(I343*H343,2)</f>
        <v>0</v>
      </c>
      <c r="BL343" s="14" t="s">
        <v>591</v>
      </c>
      <c r="BM343" s="194" t="s">
        <v>604</v>
      </c>
    </row>
    <row r="344" spans="1:65" s="2" customFormat="1" ht="19.5">
      <c r="A344" s="31"/>
      <c r="B344" s="32"/>
      <c r="C344" s="33"/>
      <c r="D344" s="196" t="s">
        <v>125</v>
      </c>
      <c r="E344" s="33"/>
      <c r="F344" s="197" t="s">
        <v>603</v>
      </c>
      <c r="G344" s="33"/>
      <c r="H344" s="33"/>
      <c r="I344" s="198"/>
      <c r="J344" s="33"/>
      <c r="K344" s="33"/>
      <c r="L344" s="36"/>
      <c r="M344" s="199"/>
      <c r="N344" s="200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125</v>
      </c>
      <c r="AU344" s="14" t="s">
        <v>84</v>
      </c>
    </row>
    <row r="345" spans="1:65" s="2" customFormat="1" ht="24">
      <c r="A345" s="31"/>
      <c r="B345" s="32"/>
      <c r="C345" s="183" t="s">
        <v>605</v>
      </c>
      <c r="D345" s="183" t="s">
        <v>118</v>
      </c>
      <c r="E345" s="184" t="s">
        <v>606</v>
      </c>
      <c r="F345" s="185" t="s">
        <v>607</v>
      </c>
      <c r="G345" s="186" t="s">
        <v>224</v>
      </c>
      <c r="H345" s="187">
        <v>10</v>
      </c>
      <c r="I345" s="188"/>
      <c r="J345" s="189">
        <f>ROUND(I345*H345,2)</f>
        <v>0</v>
      </c>
      <c r="K345" s="185" t="s">
        <v>122</v>
      </c>
      <c r="L345" s="36"/>
      <c r="M345" s="190" t="s">
        <v>1</v>
      </c>
      <c r="N345" s="191" t="s">
        <v>40</v>
      </c>
      <c r="O345" s="68"/>
      <c r="P345" s="192">
        <f>O345*H345</f>
        <v>0</v>
      </c>
      <c r="Q345" s="192">
        <v>0</v>
      </c>
      <c r="R345" s="192">
        <f>Q345*H345</f>
        <v>0</v>
      </c>
      <c r="S345" s="192">
        <v>0</v>
      </c>
      <c r="T345" s="193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94" t="s">
        <v>591</v>
      </c>
      <c r="AT345" s="194" t="s">
        <v>118</v>
      </c>
      <c r="AU345" s="194" t="s">
        <v>84</v>
      </c>
      <c r="AY345" s="14" t="s">
        <v>115</v>
      </c>
      <c r="BE345" s="195">
        <f>IF(N345="základní",J345,0)</f>
        <v>0</v>
      </c>
      <c r="BF345" s="195">
        <f>IF(N345="snížená",J345,0)</f>
        <v>0</v>
      </c>
      <c r="BG345" s="195">
        <f>IF(N345="zákl. přenesená",J345,0)</f>
        <v>0</v>
      </c>
      <c r="BH345" s="195">
        <f>IF(N345="sníž. přenesená",J345,0)</f>
        <v>0</v>
      </c>
      <c r="BI345" s="195">
        <f>IF(N345="nulová",J345,0)</f>
        <v>0</v>
      </c>
      <c r="BJ345" s="14" t="s">
        <v>82</v>
      </c>
      <c r="BK345" s="195">
        <f>ROUND(I345*H345,2)</f>
        <v>0</v>
      </c>
      <c r="BL345" s="14" t="s">
        <v>591</v>
      </c>
      <c r="BM345" s="194" t="s">
        <v>608</v>
      </c>
    </row>
    <row r="346" spans="1:65" s="2" customFormat="1" ht="19.5">
      <c r="A346" s="31"/>
      <c r="B346" s="32"/>
      <c r="C346" s="33"/>
      <c r="D346" s="196" t="s">
        <v>125</v>
      </c>
      <c r="E346" s="33"/>
      <c r="F346" s="197" t="s">
        <v>607</v>
      </c>
      <c r="G346" s="33"/>
      <c r="H346" s="33"/>
      <c r="I346" s="198"/>
      <c r="J346" s="33"/>
      <c r="K346" s="33"/>
      <c r="L346" s="36"/>
      <c r="M346" s="199"/>
      <c r="N346" s="200"/>
      <c r="O346" s="68"/>
      <c r="P346" s="68"/>
      <c r="Q346" s="68"/>
      <c r="R346" s="68"/>
      <c r="S346" s="68"/>
      <c r="T346" s="69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T346" s="14" t="s">
        <v>125</v>
      </c>
      <c r="AU346" s="14" t="s">
        <v>84</v>
      </c>
    </row>
    <row r="347" spans="1:65" s="2" customFormat="1" ht="24">
      <c r="A347" s="31"/>
      <c r="B347" s="32"/>
      <c r="C347" s="183" t="s">
        <v>609</v>
      </c>
      <c r="D347" s="183" t="s">
        <v>118</v>
      </c>
      <c r="E347" s="184" t="s">
        <v>610</v>
      </c>
      <c r="F347" s="185" t="s">
        <v>611</v>
      </c>
      <c r="G347" s="186" t="s">
        <v>224</v>
      </c>
      <c r="H347" s="187">
        <v>10</v>
      </c>
      <c r="I347" s="188"/>
      <c r="J347" s="189">
        <f>ROUND(I347*H347,2)</f>
        <v>0</v>
      </c>
      <c r="K347" s="185" t="s">
        <v>122</v>
      </c>
      <c r="L347" s="36"/>
      <c r="M347" s="190" t="s">
        <v>1</v>
      </c>
      <c r="N347" s="191" t="s">
        <v>40</v>
      </c>
      <c r="O347" s="68"/>
      <c r="P347" s="192">
        <f>O347*H347</f>
        <v>0</v>
      </c>
      <c r="Q347" s="192">
        <v>0</v>
      </c>
      <c r="R347" s="192">
        <f>Q347*H347</f>
        <v>0</v>
      </c>
      <c r="S347" s="192">
        <v>0</v>
      </c>
      <c r="T347" s="193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4" t="s">
        <v>591</v>
      </c>
      <c r="AT347" s="194" t="s">
        <v>118</v>
      </c>
      <c r="AU347" s="194" t="s">
        <v>84</v>
      </c>
      <c r="AY347" s="14" t="s">
        <v>115</v>
      </c>
      <c r="BE347" s="195">
        <f>IF(N347="základní",J347,0)</f>
        <v>0</v>
      </c>
      <c r="BF347" s="195">
        <f>IF(N347="snížená",J347,0)</f>
        <v>0</v>
      </c>
      <c r="BG347" s="195">
        <f>IF(N347="zákl. přenesená",J347,0)</f>
        <v>0</v>
      </c>
      <c r="BH347" s="195">
        <f>IF(N347="sníž. přenesená",J347,0)</f>
        <v>0</v>
      </c>
      <c r="BI347" s="195">
        <f>IF(N347="nulová",J347,0)</f>
        <v>0</v>
      </c>
      <c r="BJ347" s="14" t="s">
        <v>82</v>
      </c>
      <c r="BK347" s="195">
        <f>ROUND(I347*H347,2)</f>
        <v>0</v>
      </c>
      <c r="BL347" s="14" t="s">
        <v>591</v>
      </c>
      <c r="BM347" s="194" t="s">
        <v>612</v>
      </c>
    </row>
    <row r="348" spans="1:65" s="2" customFormat="1" ht="19.5">
      <c r="A348" s="31"/>
      <c r="B348" s="32"/>
      <c r="C348" s="33"/>
      <c r="D348" s="196" t="s">
        <v>125</v>
      </c>
      <c r="E348" s="33"/>
      <c r="F348" s="197" t="s">
        <v>611</v>
      </c>
      <c r="G348" s="33"/>
      <c r="H348" s="33"/>
      <c r="I348" s="198"/>
      <c r="J348" s="33"/>
      <c r="K348" s="33"/>
      <c r="L348" s="36"/>
      <c r="M348" s="199"/>
      <c r="N348" s="200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125</v>
      </c>
      <c r="AU348" s="14" t="s">
        <v>84</v>
      </c>
    </row>
    <row r="349" spans="1:65" s="2" customFormat="1" ht="24">
      <c r="A349" s="31"/>
      <c r="B349" s="32"/>
      <c r="C349" s="183" t="s">
        <v>613</v>
      </c>
      <c r="D349" s="183" t="s">
        <v>118</v>
      </c>
      <c r="E349" s="184" t="s">
        <v>614</v>
      </c>
      <c r="F349" s="185" t="s">
        <v>615</v>
      </c>
      <c r="G349" s="186" t="s">
        <v>224</v>
      </c>
      <c r="H349" s="187">
        <v>150</v>
      </c>
      <c r="I349" s="188"/>
      <c r="J349" s="189">
        <f>ROUND(I349*H349,2)</f>
        <v>0</v>
      </c>
      <c r="K349" s="185" t="s">
        <v>122</v>
      </c>
      <c r="L349" s="36"/>
      <c r="M349" s="190" t="s">
        <v>1</v>
      </c>
      <c r="N349" s="191" t="s">
        <v>40</v>
      </c>
      <c r="O349" s="68"/>
      <c r="P349" s="192">
        <f>O349*H349</f>
        <v>0</v>
      </c>
      <c r="Q349" s="192">
        <v>0</v>
      </c>
      <c r="R349" s="192">
        <f>Q349*H349</f>
        <v>0</v>
      </c>
      <c r="S349" s="192">
        <v>0</v>
      </c>
      <c r="T349" s="193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4" t="s">
        <v>591</v>
      </c>
      <c r="AT349" s="194" t="s">
        <v>118</v>
      </c>
      <c r="AU349" s="194" t="s">
        <v>84</v>
      </c>
      <c r="AY349" s="14" t="s">
        <v>115</v>
      </c>
      <c r="BE349" s="195">
        <f>IF(N349="základní",J349,0)</f>
        <v>0</v>
      </c>
      <c r="BF349" s="195">
        <f>IF(N349="snížená",J349,0)</f>
        <v>0</v>
      </c>
      <c r="BG349" s="195">
        <f>IF(N349="zákl. přenesená",J349,0)</f>
        <v>0</v>
      </c>
      <c r="BH349" s="195">
        <f>IF(N349="sníž. přenesená",J349,0)</f>
        <v>0</v>
      </c>
      <c r="BI349" s="195">
        <f>IF(N349="nulová",J349,0)</f>
        <v>0</v>
      </c>
      <c r="BJ349" s="14" t="s">
        <v>82</v>
      </c>
      <c r="BK349" s="195">
        <f>ROUND(I349*H349,2)</f>
        <v>0</v>
      </c>
      <c r="BL349" s="14" t="s">
        <v>591</v>
      </c>
      <c r="BM349" s="194" t="s">
        <v>616</v>
      </c>
    </row>
    <row r="350" spans="1:65" s="2" customFormat="1" ht="19.5">
      <c r="A350" s="31"/>
      <c r="B350" s="32"/>
      <c r="C350" s="33"/>
      <c r="D350" s="196" t="s">
        <v>125</v>
      </c>
      <c r="E350" s="33"/>
      <c r="F350" s="197" t="s">
        <v>615</v>
      </c>
      <c r="G350" s="33"/>
      <c r="H350" s="33"/>
      <c r="I350" s="198"/>
      <c r="J350" s="33"/>
      <c r="K350" s="33"/>
      <c r="L350" s="36"/>
      <c r="M350" s="199"/>
      <c r="N350" s="200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125</v>
      </c>
      <c r="AU350" s="14" t="s">
        <v>84</v>
      </c>
    </row>
    <row r="351" spans="1:65" s="2" customFormat="1" ht="36">
      <c r="A351" s="31"/>
      <c r="B351" s="32"/>
      <c r="C351" s="183" t="s">
        <v>617</v>
      </c>
      <c r="D351" s="183" t="s">
        <v>118</v>
      </c>
      <c r="E351" s="184" t="s">
        <v>618</v>
      </c>
      <c r="F351" s="185" t="s">
        <v>619</v>
      </c>
      <c r="G351" s="186" t="s">
        <v>224</v>
      </c>
      <c r="H351" s="187">
        <v>150</v>
      </c>
      <c r="I351" s="188"/>
      <c r="J351" s="189">
        <f>ROUND(I351*H351,2)</f>
        <v>0</v>
      </c>
      <c r="K351" s="185" t="s">
        <v>122</v>
      </c>
      <c r="L351" s="36"/>
      <c r="M351" s="190" t="s">
        <v>1</v>
      </c>
      <c r="N351" s="191" t="s">
        <v>40</v>
      </c>
      <c r="O351" s="68"/>
      <c r="P351" s="192">
        <f>O351*H351</f>
        <v>0</v>
      </c>
      <c r="Q351" s="192">
        <v>0</v>
      </c>
      <c r="R351" s="192">
        <f>Q351*H351</f>
        <v>0</v>
      </c>
      <c r="S351" s="192">
        <v>0</v>
      </c>
      <c r="T351" s="193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4" t="s">
        <v>591</v>
      </c>
      <c r="AT351" s="194" t="s">
        <v>118</v>
      </c>
      <c r="AU351" s="194" t="s">
        <v>84</v>
      </c>
      <c r="AY351" s="14" t="s">
        <v>115</v>
      </c>
      <c r="BE351" s="195">
        <f>IF(N351="základní",J351,0)</f>
        <v>0</v>
      </c>
      <c r="BF351" s="195">
        <f>IF(N351="snížená",J351,0)</f>
        <v>0</v>
      </c>
      <c r="BG351" s="195">
        <f>IF(N351="zákl. přenesená",J351,0)</f>
        <v>0</v>
      </c>
      <c r="BH351" s="195">
        <f>IF(N351="sníž. přenesená",J351,0)</f>
        <v>0</v>
      </c>
      <c r="BI351" s="195">
        <f>IF(N351="nulová",J351,0)</f>
        <v>0</v>
      </c>
      <c r="BJ351" s="14" t="s">
        <v>82</v>
      </c>
      <c r="BK351" s="195">
        <f>ROUND(I351*H351,2)</f>
        <v>0</v>
      </c>
      <c r="BL351" s="14" t="s">
        <v>591</v>
      </c>
      <c r="BM351" s="194" t="s">
        <v>620</v>
      </c>
    </row>
    <row r="352" spans="1:65" s="2" customFormat="1" ht="39">
      <c r="A352" s="31"/>
      <c r="B352" s="32"/>
      <c r="C352" s="33"/>
      <c r="D352" s="196" t="s">
        <v>125</v>
      </c>
      <c r="E352" s="33"/>
      <c r="F352" s="197" t="s">
        <v>621</v>
      </c>
      <c r="G352" s="33"/>
      <c r="H352" s="33"/>
      <c r="I352" s="198"/>
      <c r="J352" s="33"/>
      <c r="K352" s="33"/>
      <c r="L352" s="36"/>
      <c r="M352" s="199"/>
      <c r="N352" s="200"/>
      <c r="O352" s="68"/>
      <c r="P352" s="68"/>
      <c r="Q352" s="68"/>
      <c r="R352" s="68"/>
      <c r="S352" s="68"/>
      <c r="T352" s="69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4" t="s">
        <v>125</v>
      </c>
      <c r="AU352" s="14" t="s">
        <v>84</v>
      </c>
    </row>
    <row r="353" spans="1:65" s="2" customFormat="1" ht="16.5" customHeight="1">
      <c r="A353" s="31"/>
      <c r="B353" s="32"/>
      <c r="C353" s="183" t="s">
        <v>622</v>
      </c>
      <c r="D353" s="183" t="s">
        <v>118</v>
      </c>
      <c r="E353" s="184" t="s">
        <v>623</v>
      </c>
      <c r="F353" s="185" t="s">
        <v>624</v>
      </c>
      <c r="G353" s="186" t="s">
        <v>224</v>
      </c>
      <c r="H353" s="187">
        <v>5</v>
      </c>
      <c r="I353" s="188"/>
      <c r="J353" s="189">
        <f>ROUND(I353*H353,2)</f>
        <v>0</v>
      </c>
      <c r="K353" s="185" t="s">
        <v>122</v>
      </c>
      <c r="L353" s="36"/>
      <c r="M353" s="190" t="s">
        <v>1</v>
      </c>
      <c r="N353" s="191" t="s">
        <v>40</v>
      </c>
      <c r="O353" s="68"/>
      <c r="P353" s="192">
        <f>O353*H353</f>
        <v>0</v>
      </c>
      <c r="Q353" s="192">
        <v>0</v>
      </c>
      <c r="R353" s="192">
        <f>Q353*H353</f>
        <v>0</v>
      </c>
      <c r="S353" s="192">
        <v>0</v>
      </c>
      <c r="T353" s="193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4" t="s">
        <v>591</v>
      </c>
      <c r="AT353" s="194" t="s">
        <v>118</v>
      </c>
      <c r="AU353" s="194" t="s">
        <v>84</v>
      </c>
      <c r="AY353" s="14" t="s">
        <v>115</v>
      </c>
      <c r="BE353" s="195">
        <f>IF(N353="základní",J353,0)</f>
        <v>0</v>
      </c>
      <c r="BF353" s="195">
        <f>IF(N353="snížená",J353,0)</f>
        <v>0</v>
      </c>
      <c r="BG353" s="195">
        <f>IF(N353="zákl. přenesená",J353,0)</f>
        <v>0</v>
      </c>
      <c r="BH353" s="195">
        <f>IF(N353="sníž. přenesená",J353,0)</f>
        <v>0</v>
      </c>
      <c r="BI353" s="195">
        <f>IF(N353="nulová",J353,0)</f>
        <v>0</v>
      </c>
      <c r="BJ353" s="14" t="s">
        <v>82</v>
      </c>
      <c r="BK353" s="195">
        <f>ROUND(I353*H353,2)</f>
        <v>0</v>
      </c>
      <c r="BL353" s="14" t="s">
        <v>591</v>
      </c>
      <c r="BM353" s="194" t="s">
        <v>625</v>
      </c>
    </row>
    <row r="354" spans="1:65" s="2" customFormat="1" ht="19.5">
      <c r="A354" s="31"/>
      <c r="B354" s="32"/>
      <c r="C354" s="33"/>
      <c r="D354" s="196" t="s">
        <v>125</v>
      </c>
      <c r="E354" s="33"/>
      <c r="F354" s="197" t="s">
        <v>626</v>
      </c>
      <c r="G354" s="33"/>
      <c r="H354" s="33"/>
      <c r="I354" s="198"/>
      <c r="J354" s="33"/>
      <c r="K354" s="33"/>
      <c r="L354" s="36"/>
      <c r="M354" s="199"/>
      <c r="N354" s="200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125</v>
      </c>
      <c r="AU354" s="14" t="s">
        <v>84</v>
      </c>
    </row>
    <row r="355" spans="1:65" s="2" customFormat="1" ht="16.5" customHeight="1">
      <c r="A355" s="31"/>
      <c r="B355" s="32"/>
      <c r="C355" s="183" t="s">
        <v>627</v>
      </c>
      <c r="D355" s="183" t="s">
        <v>118</v>
      </c>
      <c r="E355" s="184" t="s">
        <v>628</v>
      </c>
      <c r="F355" s="185" t="s">
        <v>629</v>
      </c>
      <c r="G355" s="186" t="s">
        <v>224</v>
      </c>
      <c r="H355" s="187">
        <v>5</v>
      </c>
      <c r="I355" s="188"/>
      <c r="J355" s="189">
        <f>ROUND(I355*H355,2)</f>
        <v>0</v>
      </c>
      <c r="K355" s="185" t="s">
        <v>122</v>
      </c>
      <c r="L355" s="36"/>
      <c r="M355" s="190" t="s">
        <v>1</v>
      </c>
      <c r="N355" s="191" t="s">
        <v>40</v>
      </c>
      <c r="O355" s="68"/>
      <c r="P355" s="192">
        <f>O355*H355</f>
        <v>0</v>
      </c>
      <c r="Q355" s="192">
        <v>0</v>
      </c>
      <c r="R355" s="192">
        <f>Q355*H355</f>
        <v>0</v>
      </c>
      <c r="S355" s="192">
        <v>0</v>
      </c>
      <c r="T355" s="193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4" t="s">
        <v>591</v>
      </c>
      <c r="AT355" s="194" t="s">
        <v>118</v>
      </c>
      <c r="AU355" s="194" t="s">
        <v>84</v>
      </c>
      <c r="AY355" s="14" t="s">
        <v>115</v>
      </c>
      <c r="BE355" s="195">
        <f>IF(N355="základní",J355,0)</f>
        <v>0</v>
      </c>
      <c r="BF355" s="195">
        <f>IF(N355="snížená",J355,0)</f>
        <v>0</v>
      </c>
      <c r="BG355" s="195">
        <f>IF(N355="zákl. přenesená",J355,0)</f>
        <v>0</v>
      </c>
      <c r="BH355" s="195">
        <f>IF(N355="sníž. přenesená",J355,0)</f>
        <v>0</v>
      </c>
      <c r="BI355" s="195">
        <f>IF(N355="nulová",J355,0)</f>
        <v>0</v>
      </c>
      <c r="BJ355" s="14" t="s">
        <v>82</v>
      </c>
      <c r="BK355" s="195">
        <f>ROUND(I355*H355,2)</f>
        <v>0</v>
      </c>
      <c r="BL355" s="14" t="s">
        <v>591</v>
      </c>
      <c r="BM355" s="194" t="s">
        <v>630</v>
      </c>
    </row>
    <row r="356" spans="1:65" s="2" customFormat="1" ht="19.5">
      <c r="A356" s="31"/>
      <c r="B356" s="32"/>
      <c r="C356" s="33"/>
      <c r="D356" s="196" t="s">
        <v>125</v>
      </c>
      <c r="E356" s="33"/>
      <c r="F356" s="197" t="s">
        <v>631</v>
      </c>
      <c r="G356" s="33"/>
      <c r="H356" s="33"/>
      <c r="I356" s="198"/>
      <c r="J356" s="33"/>
      <c r="K356" s="33"/>
      <c r="L356" s="36"/>
      <c r="M356" s="199"/>
      <c r="N356" s="200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125</v>
      </c>
      <c r="AU356" s="14" t="s">
        <v>84</v>
      </c>
    </row>
    <row r="357" spans="1:65" s="2" customFormat="1" ht="21.75" customHeight="1">
      <c r="A357" s="31"/>
      <c r="B357" s="32"/>
      <c r="C357" s="183" t="s">
        <v>632</v>
      </c>
      <c r="D357" s="183" t="s">
        <v>118</v>
      </c>
      <c r="E357" s="184" t="s">
        <v>633</v>
      </c>
      <c r="F357" s="185" t="s">
        <v>634</v>
      </c>
      <c r="G357" s="186" t="s">
        <v>224</v>
      </c>
      <c r="H357" s="187">
        <v>5</v>
      </c>
      <c r="I357" s="188"/>
      <c r="J357" s="189">
        <f>ROUND(I357*H357,2)</f>
        <v>0</v>
      </c>
      <c r="K357" s="185" t="s">
        <v>122</v>
      </c>
      <c r="L357" s="36"/>
      <c r="M357" s="190" t="s">
        <v>1</v>
      </c>
      <c r="N357" s="191" t="s">
        <v>40</v>
      </c>
      <c r="O357" s="68"/>
      <c r="P357" s="192">
        <f>O357*H357</f>
        <v>0</v>
      </c>
      <c r="Q357" s="192">
        <v>0</v>
      </c>
      <c r="R357" s="192">
        <f>Q357*H357</f>
        <v>0</v>
      </c>
      <c r="S357" s="192">
        <v>0</v>
      </c>
      <c r="T357" s="193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4" t="s">
        <v>591</v>
      </c>
      <c r="AT357" s="194" t="s">
        <v>118</v>
      </c>
      <c r="AU357" s="194" t="s">
        <v>84</v>
      </c>
      <c r="AY357" s="14" t="s">
        <v>115</v>
      </c>
      <c r="BE357" s="195">
        <f>IF(N357="základní",J357,0)</f>
        <v>0</v>
      </c>
      <c r="BF357" s="195">
        <f>IF(N357="snížená",J357,0)</f>
        <v>0</v>
      </c>
      <c r="BG357" s="195">
        <f>IF(N357="zákl. přenesená",J357,0)</f>
        <v>0</v>
      </c>
      <c r="BH357" s="195">
        <f>IF(N357="sníž. přenesená",J357,0)</f>
        <v>0</v>
      </c>
      <c r="BI357" s="195">
        <f>IF(N357="nulová",J357,0)</f>
        <v>0</v>
      </c>
      <c r="BJ357" s="14" t="s">
        <v>82</v>
      </c>
      <c r="BK357" s="195">
        <f>ROUND(I357*H357,2)</f>
        <v>0</v>
      </c>
      <c r="BL357" s="14" t="s">
        <v>591</v>
      </c>
      <c r="BM357" s="194" t="s">
        <v>635</v>
      </c>
    </row>
    <row r="358" spans="1:65" s="2" customFormat="1" ht="19.5">
      <c r="A358" s="31"/>
      <c r="B358" s="32"/>
      <c r="C358" s="33"/>
      <c r="D358" s="196" t="s">
        <v>125</v>
      </c>
      <c r="E358" s="33"/>
      <c r="F358" s="197" t="s">
        <v>636</v>
      </c>
      <c r="G358" s="33"/>
      <c r="H358" s="33"/>
      <c r="I358" s="198"/>
      <c r="J358" s="33"/>
      <c r="K358" s="33"/>
      <c r="L358" s="36"/>
      <c r="M358" s="199"/>
      <c r="N358" s="200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125</v>
      </c>
      <c r="AU358" s="14" t="s">
        <v>84</v>
      </c>
    </row>
    <row r="359" spans="1:65" s="2" customFormat="1" ht="24">
      <c r="A359" s="31"/>
      <c r="B359" s="32"/>
      <c r="C359" s="183" t="s">
        <v>637</v>
      </c>
      <c r="D359" s="183" t="s">
        <v>118</v>
      </c>
      <c r="E359" s="184" t="s">
        <v>638</v>
      </c>
      <c r="F359" s="185" t="s">
        <v>639</v>
      </c>
      <c r="G359" s="186" t="s">
        <v>224</v>
      </c>
      <c r="H359" s="187">
        <v>5</v>
      </c>
      <c r="I359" s="188"/>
      <c r="J359" s="189">
        <f>ROUND(I359*H359,2)</f>
        <v>0</v>
      </c>
      <c r="K359" s="185" t="s">
        <v>122</v>
      </c>
      <c r="L359" s="36"/>
      <c r="M359" s="190" t="s">
        <v>1</v>
      </c>
      <c r="N359" s="191" t="s">
        <v>40</v>
      </c>
      <c r="O359" s="68"/>
      <c r="P359" s="192">
        <f>O359*H359</f>
        <v>0</v>
      </c>
      <c r="Q359" s="192">
        <v>0</v>
      </c>
      <c r="R359" s="192">
        <f>Q359*H359</f>
        <v>0</v>
      </c>
      <c r="S359" s="192">
        <v>0</v>
      </c>
      <c r="T359" s="193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4" t="s">
        <v>591</v>
      </c>
      <c r="AT359" s="194" t="s">
        <v>118</v>
      </c>
      <c r="AU359" s="194" t="s">
        <v>84</v>
      </c>
      <c r="AY359" s="14" t="s">
        <v>115</v>
      </c>
      <c r="BE359" s="195">
        <f>IF(N359="základní",J359,0)</f>
        <v>0</v>
      </c>
      <c r="BF359" s="195">
        <f>IF(N359="snížená",J359,0)</f>
        <v>0</v>
      </c>
      <c r="BG359" s="195">
        <f>IF(N359="zákl. přenesená",J359,0)</f>
        <v>0</v>
      </c>
      <c r="BH359" s="195">
        <f>IF(N359="sníž. přenesená",J359,0)</f>
        <v>0</v>
      </c>
      <c r="BI359" s="195">
        <f>IF(N359="nulová",J359,0)</f>
        <v>0</v>
      </c>
      <c r="BJ359" s="14" t="s">
        <v>82</v>
      </c>
      <c r="BK359" s="195">
        <f>ROUND(I359*H359,2)</f>
        <v>0</v>
      </c>
      <c r="BL359" s="14" t="s">
        <v>591</v>
      </c>
      <c r="BM359" s="194" t="s">
        <v>640</v>
      </c>
    </row>
    <row r="360" spans="1:65" s="2" customFormat="1" ht="19.5">
      <c r="A360" s="31"/>
      <c r="B360" s="32"/>
      <c r="C360" s="33"/>
      <c r="D360" s="196" t="s">
        <v>125</v>
      </c>
      <c r="E360" s="33"/>
      <c r="F360" s="197" t="s">
        <v>641</v>
      </c>
      <c r="G360" s="33"/>
      <c r="H360" s="33"/>
      <c r="I360" s="198"/>
      <c r="J360" s="33"/>
      <c r="K360" s="33"/>
      <c r="L360" s="36"/>
      <c r="M360" s="199"/>
      <c r="N360" s="200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125</v>
      </c>
      <c r="AU360" s="14" t="s">
        <v>84</v>
      </c>
    </row>
    <row r="361" spans="1:65" s="2" customFormat="1" ht="16.5" customHeight="1">
      <c r="A361" s="31"/>
      <c r="B361" s="32"/>
      <c r="C361" s="183" t="s">
        <v>642</v>
      </c>
      <c r="D361" s="183" t="s">
        <v>118</v>
      </c>
      <c r="E361" s="184" t="s">
        <v>643</v>
      </c>
      <c r="F361" s="185" t="s">
        <v>644</v>
      </c>
      <c r="G361" s="186" t="s">
        <v>224</v>
      </c>
      <c r="H361" s="187">
        <v>20</v>
      </c>
      <c r="I361" s="188"/>
      <c r="J361" s="189">
        <f>ROUND(I361*H361,2)</f>
        <v>0</v>
      </c>
      <c r="K361" s="185" t="s">
        <v>122</v>
      </c>
      <c r="L361" s="36"/>
      <c r="M361" s="190" t="s">
        <v>1</v>
      </c>
      <c r="N361" s="191" t="s">
        <v>40</v>
      </c>
      <c r="O361" s="68"/>
      <c r="P361" s="192">
        <f>O361*H361</f>
        <v>0</v>
      </c>
      <c r="Q361" s="192">
        <v>0</v>
      </c>
      <c r="R361" s="192">
        <f>Q361*H361</f>
        <v>0</v>
      </c>
      <c r="S361" s="192">
        <v>0</v>
      </c>
      <c r="T361" s="193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4" t="s">
        <v>591</v>
      </c>
      <c r="AT361" s="194" t="s">
        <v>118</v>
      </c>
      <c r="AU361" s="194" t="s">
        <v>84</v>
      </c>
      <c r="AY361" s="14" t="s">
        <v>115</v>
      </c>
      <c r="BE361" s="195">
        <f>IF(N361="základní",J361,0)</f>
        <v>0</v>
      </c>
      <c r="BF361" s="195">
        <f>IF(N361="snížená",J361,0)</f>
        <v>0</v>
      </c>
      <c r="BG361" s="195">
        <f>IF(N361="zákl. přenesená",J361,0)</f>
        <v>0</v>
      </c>
      <c r="BH361" s="195">
        <f>IF(N361="sníž. přenesená",J361,0)</f>
        <v>0</v>
      </c>
      <c r="BI361" s="195">
        <f>IF(N361="nulová",J361,0)</f>
        <v>0</v>
      </c>
      <c r="BJ361" s="14" t="s">
        <v>82</v>
      </c>
      <c r="BK361" s="195">
        <f>ROUND(I361*H361,2)</f>
        <v>0</v>
      </c>
      <c r="BL361" s="14" t="s">
        <v>591</v>
      </c>
      <c r="BM361" s="194" t="s">
        <v>645</v>
      </c>
    </row>
    <row r="362" spans="1:65" s="2" customFormat="1" ht="19.5">
      <c r="A362" s="31"/>
      <c r="B362" s="32"/>
      <c r="C362" s="33"/>
      <c r="D362" s="196" t="s">
        <v>125</v>
      </c>
      <c r="E362" s="33"/>
      <c r="F362" s="197" t="s">
        <v>646</v>
      </c>
      <c r="G362" s="33"/>
      <c r="H362" s="33"/>
      <c r="I362" s="198"/>
      <c r="J362" s="33"/>
      <c r="K362" s="33"/>
      <c r="L362" s="36"/>
      <c r="M362" s="199"/>
      <c r="N362" s="200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125</v>
      </c>
      <c r="AU362" s="14" t="s">
        <v>84</v>
      </c>
    </row>
    <row r="363" spans="1:65" s="2" customFormat="1" ht="21.75" customHeight="1">
      <c r="A363" s="31"/>
      <c r="B363" s="32"/>
      <c r="C363" s="183" t="s">
        <v>647</v>
      </c>
      <c r="D363" s="183" t="s">
        <v>118</v>
      </c>
      <c r="E363" s="184" t="s">
        <v>648</v>
      </c>
      <c r="F363" s="185" t="s">
        <v>649</v>
      </c>
      <c r="G363" s="186" t="s">
        <v>224</v>
      </c>
      <c r="H363" s="187">
        <v>30</v>
      </c>
      <c r="I363" s="188"/>
      <c r="J363" s="189">
        <f>ROUND(I363*H363,2)</f>
        <v>0</v>
      </c>
      <c r="K363" s="185" t="s">
        <v>122</v>
      </c>
      <c r="L363" s="36"/>
      <c r="M363" s="190" t="s">
        <v>1</v>
      </c>
      <c r="N363" s="191" t="s">
        <v>40</v>
      </c>
      <c r="O363" s="68"/>
      <c r="P363" s="192">
        <f>O363*H363</f>
        <v>0</v>
      </c>
      <c r="Q363" s="192">
        <v>0</v>
      </c>
      <c r="R363" s="192">
        <f>Q363*H363</f>
        <v>0</v>
      </c>
      <c r="S363" s="192">
        <v>0</v>
      </c>
      <c r="T363" s="193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4" t="s">
        <v>591</v>
      </c>
      <c r="AT363" s="194" t="s">
        <v>118</v>
      </c>
      <c r="AU363" s="194" t="s">
        <v>84</v>
      </c>
      <c r="AY363" s="14" t="s">
        <v>115</v>
      </c>
      <c r="BE363" s="195">
        <f>IF(N363="základní",J363,0)</f>
        <v>0</v>
      </c>
      <c r="BF363" s="195">
        <f>IF(N363="snížená",J363,0)</f>
        <v>0</v>
      </c>
      <c r="BG363" s="195">
        <f>IF(N363="zákl. přenesená",J363,0)</f>
        <v>0</v>
      </c>
      <c r="BH363" s="195">
        <f>IF(N363="sníž. přenesená",J363,0)</f>
        <v>0</v>
      </c>
      <c r="BI363" s="195">
        <f>IF(N363="nulová",J363,0)</f>
        <v>0</v>
      </c>
      <c r="BJ363" s="14" t="s">
        <v>82</v>
      </c>
      <c r="BK363" s="195">
        <f>ROUND(I363*H363,2)</f>
        <v>0</v>
      </c>
      <c r="BL363" s="14" t="s">
        <v>591</v>
      </c>
      <c r="BM363" s="194" t="s">
        <v>650</v>
      </c>
    </row>
    <row r="364" spans="1:65" s="2" customFormat="1" ht="11.25">
      <c r="A364" s="31"/>
      <c r="B364" s="32"/>
      <c r="C364" s="33"/>
      <c r="D364" s="196" t="s">
        <v>125</v>
      </c>
      <c r="E364" s="33"/>
      <c r="F364" s="197" t="s">
        <v>649</v>
      </c>
      <c r="G364" s="33"/>
      <c r="H364" s="33"/>
      <c r="I364" s="198"/>
      <c r="J364" s="33"/>
      <c r="K364" s="33"/>
      <c r="L364" s="36"/>
      <c r="M364" s="199"/>
      <c r="N364" s="200"/>
      <c r="O364" s="68"/>
      <c r="P364" s="68"/>
      <c r="Q364" s="68"/>
      <c r="R364" s="68"/>
      <c r="S364" s="68"/>
      <c r="T364" s="69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125</v>
      </c>
      <c r="AU364" s="14" t="s">
        <v>84</v>
      </c>
    </row>
    <row r="365" spans="1:65" s="2" customFormat="1" ht="21.75" customHeight="1">
      <c r="A365" s="31"/>
      <c r="B365" s="32"/>
      <c r="C365" s="183" t="s">
        <v>651</v>
      </c>
      <c r="D365" s="183" t="s">
        <v>118</v>
      </c>
      <c r="E365" s="184" t="s">
        <v>652</v>
      </c>
      <c r="F365" s="185" t="s">
        <v>653</v>
      </c>
      <c r="G365" s="186" t="s">
        <v>224</v>
      </c>
      <c r="H365" s="187">
        <v>5</v>
      </c>
      <c r="I365" s="188"/>
      <c r="J365" s="189">
        <f>ROUND(I365*H365,2)</f>
        <v>0</v>
      </c>
      <c r="K365" s="185" t="s">
        <v>122</v>
      </c>
      <c r="L365" s="36"/>
      <c r="M365" s="190" t="s">
        <v>1</v>
      </c>
      <c r="N365" s="191" t="s">
        <v>40</v>
      </c>
      <c r="O365" s="68"/>
      <c r="P365" s="192">
        <f>O365*H365</f>
        <v>0</v>
      </c>
      <c r="Q365" s="192">
        <v>0</v>
      </c>
      <c r="R365" s="192">
        <f>Q365*H365</f>
        <v>0</v>
      </c>
      <c r="S365" s="192">
        <v>0</v>
      </c>
      <c r="T365" s="193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4" t="s">
        <v>591</v>
      </c>
      <c r="AT365" s="194" t="s">
        <v>118</v>
      </c>
      <c r="AU365" s="194" t="s">
        <v>84</v>
      </c>
      <c r="AY365" s="14" t="s">
        <v>115</v>
      </c>
      <c r="BE365" s="195">
        <f>IF(N365="základní",J365,0)</f>
        <v>0</v>
      </c>
      <c r="BF365" s="195">
        <f>IF(N365="snížená",J365,0)</f>
        <v>0</v>
      </c>
      <c r="BG365" s="195">
        <f>IF(N365="zákl. přenesená",J365,0)</f>
        <v>0</v>
      </c>
      <c r="BH365" s="195">
        <f>IF(N365="sníž. přenesená",J365,0)</f>
        <v>0</v>
      </c>
      <c r="BI365" s="195">
        <f>IF(N365="nulová",J365,0)</f>
        <v>0</v>
      </c>
      <c r="BJ365" s="14" t="s">
        <v>82</v>
      </c>
      <c r="BK365" s="195">
        <f>ROUND(I365*H365,2)</f>
        <v>0</v>
      </c>
      <c r="BL365" s="14" t="s">
        <v>591</v>
      </c>
      <c r="BM365" s="194" t="s">
        <v>654</v>
      </c>
    </row>
    <row r="366" spans="1:65" s="2" customFormat="1" ht="11.25">
      <c r="A366" s="31"/>
      <c r="B366" s="32"/>
      <c r="C366" s="33"/>
      <c r="D366" s="196" t="s">
        <v>125</v>
      </c>
      <c r="E366" s="33"/>
      <c r="F366" s="197" t="s">
        <v>653</v>
      </c>
      <c r="G366" s="33"/>
      <c r="H366" s="33"/>
      <c r="I366" s="198"/>
      <c r="J366" s="33"/>
      <c r="K366" s="33"/>
      <c r="L366" s="36"/>
      <c r="M366" s="199"/>
      <c r="N366" s="200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125</v>
      </c>
      <c r="AU366" s="14" t="s">
        <v>84</v>
      </c>
    </row>
    <row r="367" spans="1:65" s="2" customFormat="1" ht="16.5" customHeight="1">
      <c r="A367" s="31"/>
      <c r="B367" s="32"/>
      <c r="C367" s="183" t="s">
        <v>655</v>
      </c>
      <c r="D367" s="183" t="s">
        <v>118</v>
      </c>
      <c r="E367" s="184" t="s">
        <v>656</v>
      </c>
      <c r="F367" s="185" t="s">
        <v>657</v>
      </c>
      <c r="G367" s="186" t="s">
        <v>224</v>
      </c>
      <c r="H367" s="187">
        <v>5</v>
      </c>
      <c r="I367" s="188"/>
      <c r="J367" s="189">
        <f>ROUND(I367*H367,2)</f>
        <v>0</v>
      </c>
      <c r="K367" s="185" t="s">
        <v>122</v>
      </c>
      <c r="L367" s="36"/>
      <c r="M367" s="190" t="s">
        <v>1</v>
      </c>
      <c r="N367" s="191" t="s">
        <v>40</v>
      </c>
      <c r="O367" s="68"/>
      <c r="P367" s="192">
        <f>O367*H367</f>
        <v>0</v>
      </c>
      <c r="Q367" s="192">
        <v>0</v>
      </c>
      <c r="R367" s="192">
        <f>Q367*H367</f>
        <v>0</v>
      </c>
      <c r="S367" s="192">
        <v>0</v>
      </c>
      <c r="T367" s="193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4" t="s">
        <v>591</v>
      </c>
      <c r="AT367" s="194" t="s">
        <v>118</v>
      </c>
      <c r="AU367" s="194" t="s">
        <v>84</v>
      </c>
      <c r="AY367" s="14" t="s">
        <v>115</v>
      </c>
      <c r="BE367" s="195">
        <f>IF(N367="základní",J367,0)</f>
        <v>0</v>
      </c>
      <c r="BF367" s="195">
        <f>IF(N367="snížená",J367,0)</f>
        <v>0</v>
      </c>
      <c r="BG367" s="195">
        <f>IF(N367="zákl. přenesená",J367,0)</f>
        <v>0</v>
      </c>
      <c r="BH367" s="195">
        <f>IF(N367="sníž. přenesená",J367,0)</f>
        <v>0</v>
      </c>
      <c r="BI367" s="195">
        <f>IF(N367="nulová",J367,0)</f>
        <v>0</v>
      </c>
      <c r="BJ367" s="14" t="s">
        <v>82</v>
      </c>
      <c r="BK367" s="195">
        <f>ROUND(I367*H367,2)</f>
        <v>0</v>
      </c>
      <c r="BL367" s="14" t="s">
        <v>591</v>
      </c>
      <c r="BM367" s="194" t="s">
        <v>658</v>
      </c>
    </row>
    <row r="368" spans="1:65" s="2" customFormat="1" ht="11.25">
      <c r="A368" s="31"/>
      <c r="B368" s="32"/>
      <c r="C368" s="33"/>
      <c r="D368" s="196" t="s">
        <v>125</v>
      </c>
      <c r="E368" s="33"/>
      <c r="F368" s="197" t="s">
        <v>657</v>
      </c>
      <c r="G368" s="33"/>
      <c r="H368" s="33"/>
      <c r="I368" s="198"/>
      <c r="J368" s="33"/>
      <c r="K368" s="33"/>
      <c r="L368" s="36"/>
      <c r="M368" s="199"/>
      <c r="N368" s="200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125</v>
      </c>
      <c r="AU368" s="14" t="s">
        <v>84</v>
      </c>
    </row>
    <row r="369" spans="1:65" s="2" customFormat="1" ht="21.75" customHeight="1">
      <c r="A369" s="31"/>
      <c r="B369" s="32"/>
      <c r="C369" s="183" t="s">
        <v>659</v>
      </c>
      <c r="D369" s="183" t="s">
        <v>118</v>
      </c>
      <c r="E369" s="184" t="s">
        <v>660</v>
      </c>
      <c r="F369" s="185" t="s">
        <v>661</v>
      </c>
      <c r="G369" s="186" t="s">
        <v>224</v>
      </c>
      <c r="H369" s="187">
        <v>5</v>
      </c>
      <c r="I369" s="188"/>
      <c r="J369" s="189">
        <f>ROUND(I369*H369,2)</f>
        <v>0</v>
      </c>
      <c r="K369" s="185" t="s">
        <v>122</v>
      </c>
      <c r="L369" s="36"/>
      <c r="M369" s="190" t="s">
        <v>1</v>
      </c>
      <c r="N369" s="191" t="s">
        <v>40</v>
      </c>
      <c r="O369" s="68"/>
      <c r="P369" s="192">
        <f>O369*H369</f>
        <v>0</v>
      </c>
      <c r="Q369" s="192">
        <v>0</v>
      </c>
      <c r="R369" s="192">
        <f>Q369*H369</f>
        <v>0</v>
      </c>
      <c r="S369" s="192">
        <v>0</v>
      </c>
      <c r="T369" s="193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4" t="s">
        <v>591</v>
      </c>
      <c r="AT369" s="194" t="s">
        <v>118</v>
      </c>
      <c r="AU369" s="194" t="s">
        <v>84</v>
      </c>
      <c r="AY369" s="14" t="s">
        <v>115</v>
      </c>
      <c r="BE369" s="195">
        <f>IF(N369="základní",J369,0)</f>
        <v>0</v>
      </c>
      <c r="BF369" s="195">
        <f>IF(N369="snížená",J369,0)</f>
        <v>0</v>
      </c>
      <c r="BG369" s="195">
        <f>IF(N369="zákl. přenesená",J369,0)</f>
        <v>0</v>
      </c>
      <c r="BH369" s="195">
        <f>IF(N369="sníž. přenesená",J369,0)</f>
        <v>0</v>
      </c>
      <c r="BI369" s="195">
        <f>IF(N369="nulová",J369,0)</f>
        <v>0</v>
      </c>
      <c r="BJ369" s="14" t="s">
        <v>82</v>
      </c>
      <c r="BK369" s="195">
        <f>ROUND(I369*H369,2)</f>
        <v>0</v>
      </c>
      <c r="BL369" s="14" t="s">
        <v>591</v>
      </c>
      <c r="BM369" s="194" t="s">
        <v>662</v>
      </c>
    </row>
    <row r="370" spans="1:65" s="2" customFormat="1" ht="11.25">
      <c r="A370" s="31"/>
      <c r="B370" s="32"/>
      <c r="C370" s="33"/>
      <c r="D370" s="196" t="s">
        <v>125</v>
      </c>
      <c r="E370" s="33"/>
      <c r="F370" s="197" t="s">
        <v>661</v>
      </c>
      <c r="G370" s="33"/>
      <c r="H370" s="33"/>
      <c r="I370" s="198"/>
      <c r="J370" s="33"/>
      <c r="K370" s="33"/>
      <c r="L370" s="36"/>
      <c r="M370" s="199"/>
      <c r="N370" s="200"/>
      <c r="O370" s="68"/>
      <c r="P370" s="68"/>
      <c r="Q370" s="68"/>
      <c r="R370" s="68"/>
      <c r="S370" s="68"/>
      <c r="T370" s="69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4" t="s">
        <v>125</v>
      </c>
      <c r="AU370" s="14" t="s">
        <v>84</v>
      </c>
    </row>
    <row r="371" spans="1:65" s="2" customFormat="1" ht="24">
      <c r="A371" s="31"/>
      <c r="B371" s="32"/>
      <c r="C371" s="183" t="s">
        <v>663</v>
      </c>
      <c r="D371" s="183" t="s">
        <v>118</v>
      </c>
      <c r="E371" s="184" t="s">
        <v>664</v>
      </c>
      <c r="F371" s="185" t="s">
        <v>665</v>
      </c>
      <c r="G371" s="186" t="s">
        <v>224</v>
      </c>
      <c r="H371" s="187">
        <v>5</v>
      </c>
      <c r="I371" s="188"/>
      <c r="J371" s="189">
        <f>ROUND(I371*H371,2)</f>
        <v>0</v>
      </c>
      <c r="K371" s="185" t="s">
        <v>122</v>
      </c>
      <c r="L371" s="36"/>
      <c r="M371" s="190" t="s">
        <v>1</v>
      </c>
      <c r="N371" s="191" t="s">
        <v>40</v>
      </c>
      <c r="O371" s="68"/>
      <c r="P371" s="192">
        <f>O371*H371</f>
        <v>0</v>
      </c>
      <c r="Q371" s="192">
        <v>0</v>
      </c>
      <c r="R371" s="192">
        <f>Q371*H371</f>
        <v>0</v>
      </c>
      <c r="S371" s="192">
        <v>0</v>
      </c>
      <c r="T371" s="193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4" t="s">
        <v>591</v>
      </c>
      <c r="AT371" s="194" t="s">
        <v>118</v>
      </c>
      <c r="AU371" s="194" t="s">
        <v>84</v>
      </c>
      <c r="AY371" s="14" t="s">
        <v>115</v>
      </c>
      <c r="BE371" s="195">
        <f>IF(N371="základní",J371,0)</f>
        <v>0</v>
      </c>
      <c r="BF371" s="195">
        <f>IF(N371="snížená",J371,0)</f>
        <v>0</v>
      </c>
      <c r="BG371" s="195">
        <f>IF(N371="zákl. přenesená",J371,0)</f>
        <v>0</v>
      </c>
      <c r="BH371" s="195">
        <f>IF(N371="sníž. přenesená",J371,0)</f>
        <v>0</v>
      </c>
      <c r="BI371" s="195">
        <f>IF(N371="nulová",J371,0)</f>
        <v>0</v>
      </c>
      <c r="BJ371" s="14" t="s">
        <v>82</v>
      </c>
      <c r="BK371" s="195">
        <f>ROUND(I371*H371,2)</f>
        <v>0</v>
      </c>
      <c r="BL371" s="14" t="s">
        <v>591</v>
      </c>
      <c r="BM371" s="194" t="s">
        <v>666</v>
      </c>
    </row>
    <row r="372" spans="1:65" s="2" customFormat="1" ht="11.25">
      <c r="A372" s="31"/>
      <c r="B372" s="32"/>
      <c r="C372" s="33"/>
      <c r="D372" s="196" t="s">
        <v>125</v>
      </c>
      <c r="E372" s="33"/>
      <c r="F372" s="197" t="s">
        <v>665</v>
      </c>
      <c r="G372" s="33"/>
      <c r="H372" s="33"/>
      <c r="I372" s="198"/>
      <c r="J372" s="33"/>
      <c r="K372" s="33"/>
      <c r="L372" s="36"/>
      <c r="M372" s="199"/>
      <c r="N372" s="200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125</v>
      </c>
      <c r="AU372" s="14" t="s">
        <v>84</v>
      </c>
    </row>
    <row r="373" spans="1:65" s="2" customFormat="1" ht="16.5" customHeight="1">
      <c r="A373" s="31"/>
      <c r="B373" s="32"/>
      <c r="C373" s="183" t="s">
        <v>667</v>
      </c>
      <c r="D373" s="183" t="s">
        <v>118</v>
      </c>
      <c r="E373" s="184" t="s">
        <v>668</v>
      </c>
      <c r="F373" s="185" t="s">
        <v>669</v>
      </c>
      <c r="G373" s="186" t="s">
        <v>224</v>
      </c>
      <c r="H373" s="187">
        <v>20</v>
      </c>
      <c r="I373" s="188"/>
      <c r="J373" s="189">
        <f>ROUND(I373*H373,2)</f>
        <v>0</v>
      </c>
      <c r="K373" s="185" t="s">
        <v>122</v>
      </c>
      <c r="L373" s="36"/>
      <c r="M373" s="190" t="s">
        <v>1</v>
      </c>
      <c r="N373" s="191" t="s">
        <v>40</v>
      </c>
      <c r="O373" s="68"/>
      <c r="P373" s="192">
        <f>O373*H373</f>
        <v>0</v>
      </c>
      <c r="Q373" s="192">
        <v>0</v>
      </c>
      <c r="R373" s="192">
        <f>Q373*H373</f>
        <v>0</v>
      </c>
      <c r="S373" s="192">
        <v>0</v>
      </c>
      <c r="T373" s="193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4" t="s">
        <v>591</v>
      </c>
      <c r="AT373" s="194" t="s">
        <v>118</v>
      </c>
      <c r="AU373" s="194" t="s">
        <v>84</v>
      </c>
      <c r="AY373" s="14" t="s">
        <v>115</v>
      </c>
      <c r="BE373" s="195">
        <f>IF(N373="základní",J373,0)</f>
        <v>0</v>
      </c>
      <c r="BF373" s="195">
        <f>IF(N373="snížená",J373,0)</f>
        <v>0</v>
      </c>
      <c r="BG373" s="195">
        <f>IF(N373="zákl. přenesená",J373,0)</f>
        <v>0</v>
      </c>
      <c r="BH373" s="195">
        <f>IF(N373="sníž. přenesená",J373,0)</f>
        <v>0</v>
      </c>
      <c r="BI373" s="195">
        <f>IF(N373="nulová",J373,0)</f>
        <v>0</v>
      </c>
      <c r="BJ373" s="14" t="s">
        <v>82</v>
      </c>
      <c r="BK373" s="195">
        <f>ROUND(I373*H373,2)</f>
        <v>0</v>
      </c>
      <c r="BL373" s="14" t="s">
        <v>591</v>
      </c>
      <c r="BM373" s="194" t="s">
        <v>670</v>
      </c>
    </row>
    <row r="374" spans="1:65" s="2" customFormat="1" ht="11.25">
      <c r="A374" s="31"/>
      <c r="B374" s="32"/>
      <c r="C374" s="33"/>
      <c r="D374" s="196" t="s">
        <v>125</v>
      </c>
      <c r="E374" s="33"/>
      <c r="F374" s="197" t="s">
        <v>669</v>
      </c>
      <c r="G374" s="33"/>
      <c r="H374" s="33"/>
      <c r="I374" s="198"/>
      <c r="J374" s="33"/>
      <c r="K374" s="33"/>
      <c r="L374" s="36"/>
      <c r="M374" s="199"/>
      <c r="N374" s="200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125</v>
      </c>
      <c r="AU374" s="14" t="s">
        <v>84</v>
      </c>
    </row>
    <row r="375" spans="1:65" s="2" customFormat="1" ht="21.75" customHeight="1">
      <c r="A375" s="31"/>
      <c r="B375" s="32"/>
      <c r="C375" s="183" t="s">
        <v>671</v>
      </c>
      <c r="D375" s="183" t="s">
        <v>118</v>
      </c>
      <c r="E375" s="184" t="s">
        <v>672</v>
      </c>
      <c r="F375" s="185" t="s">
        <v>673</v>
      </c>
      <c r="G375" s="186" t="s">
        <v>224</v>
      </c>
      <c r="H375" s="187">
        <v>30</v>
      </c>
      <c r="I375" s="188"/>
      <c r="J375" s="189">
        <f>ROUND(I375*H375,2)</f>
        <v>0</v>
      </c>
      <c r="K375" s="185" t="s">
        <v>122</v>
      </c>
      <c r="L375" s="36"/>
      <c r="M375" s="190" t="s">
        <v>1</v>
      </c>
      <c r="N375" s="191" t="s">
        <v>40</v>
      </c>
      <c r="O375" s="68"/>
      <c r="P375" s="192">
        <f>O375*H375</f>
        <v>0</v>
      </c>
      <c r="Q375" s="192">
        <v>0</v>
      </c>
      <c r="R375" s="192">
        <f>Q375*H375</f>
        <v>0</v>
      </c>
      <c r="S375" s="192">
        <v>0</v>
      </c>
      <c r="T375" s="193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4" t="s">
        <v>591</v>
      </c>
      <c r="AT375" s="194" t="s">
        <v>118</v>
      </c>
      <c r="AU375" s="194" t="s">
        <v>84</v>
      </c>
      <c r="AY375" s="14" t="s">
        <v>115</v>
      </c>
      <c r="BE375" s="195">
        <f>IF(N375="základní",J375,0)</f>
        <v>0</v>
      </c>
      <c r="BF375" s="195">
        <f>IF(N375="snížená",J375,0)</f>
        <v>0</v>
      </c>
      <c r="BG375" s="195">
        <f>IF(N375="zákl. přenesená",J375,0)</f>
        <v>0</v>
      </c>
      <c r="BH375" s="195">
        <f>IF(N375="sníž. přenesená",J375,0)</f>
        <v>0</v>
      </c>
      <c r="BI375" s="195">
        <f>IF(N375="nulová",J375,0)</f>
        <v>0</v>
      </c>
      <c r="BJ375" s="14" t="s">
        <v>82</v>
      </c>
      <c r="BK375" s="195">
        <f>ROUND(I375*H375,2)</f>
        <v>0</v>
      </c>
      <c r="BL375" s="14" t="s">
        <v>591</v>
      </c>
      <c r="BM375" s="194" t="s">
        <v>674</v>
      </c>
    </row>
    <row r="376" spans="1:65" s="2" customFormat="1" ht="11.25">
      <c r="A376" s="31"/>
      <c r="B376" s="32"/>
      <c r="C376" s="33"/>
      <c r="D376" s="196" t="s">
        <v>125</v>
      </c>
      <c r="E376" s="33"/>
      <c r="F376" s="197" t="s">
        <v>673</v>
      </c>
      <c r="G376" s="33"/>
      <c r="H376" s="33"/>
      <c r="I376" s="198"/>
      <c r="J376" s="33"/>
      <c r="K376" s="33"/>
      <c r="L376" s="36"/>
      <c r="M376" s="199"/>
      <c r="N376" s="200"/>
      <c r="O376" s="68"/>
      <c r="P376" s="68"/>
      <c r="Q376" s="68"/>
      <c r="R376" s="68"/>
      <c r="S376" s="68"/>
      <c r="T376" s="69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125</v>
      </c>
      <c r="AU376" s="14" t="s">
        <v>84</v>
      </c>
    </row>
    <row r="377" spans="1:65" s="2" customFormat="1" ht="24">
      <c r="A377" s="31"/>
      <c r="B377" s="32"/>
      <c r="C377" s="183" t="s">
        <v>675</v>
      </c>
      <c r="D377" s="183" t="s">
        <v>118</v>
      </c>
      <c r="E377" s="184" t="s">
        <v>676</v>
      </c>
      <c r="F377" s="185" t="s">
        <v>677</v>
      </c>
      <c r="G377" s="186" t="s">
        <v>224</v>
      </c>
      <c r="H377" s="187">
        <v>20</v>
      </c>
      <c r="I377" s="188"/>
      <c r="J377" s="189">
        <f>ROUND(I377*H377,2)</f>
        <v>0</v>
      </c>
      <c r="K377" s="185" t="s">
        <v>122</v>
      </c>
      <c r="L377" s="36"/>
      <c r="M377" s="190" t="s">
        <v>1</v>
      </c>
      <c r="N377" s="191" t="s">
        <v>40</v>
      </c>
      <c r="O377" s="68"/>
      <c r="P377" s="192">
        <f>O377*H377</f>
        <v>0</v>
      </c>
      <c r="Q377" s="192">
        <v>0</v>
      </c>
      <c r="R377" s="192">
        <f>Q377*H377</f>
        <v>0</v>
      </c>
      <c r="S377" s="192">
        <v>0</v>
      </c>
      <c r="T377" s="193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4" t="s">
        <v>591</v>
      </c>
      <c r="AT377" s="194" t="s">
        <v>118</v>
      </c>
      <c r="AU377" s="194" t="s">
        <v>84</v>
      </c>
      <c r="AY377" s="14" t="s">
        <v>115</v>
      </c>
      <c r="BE377" s="195">
        <f>IF(N377="základní",J377,0)</f>
        <v>0</v>
      </c>
      <c r="BF377" s="195">
        <f>IF(N377="snížená",J377,0)</f>
        <v>0</v>
      </c>
      <c r="BG377" s="195">
        <f>IF(N377="zákl. přenesená",J377,0)</f>
        <v>0</v>
      </c>
      <c r="BH377" s="195">
        <f>IF(N377="sníž. přenesená",J377,0)</f>
        <v>0</v>
      </c>
      <c r="BI377" s="195">
        <f>IF(N377="nulová",J377,0)</f>
        <v>0</v>
      </c>
      <c r="BJ377" s="14" t="s">
        <v>82</v>
      </c>
      <c r="BK377" s="195">
        <f>ROUND(I377*H377,2)</f>
        <v>0</v>
      </c>
      <c r="BL377" s="14" t="s">
        <v>591</v>
      </c>
      <c r="BM377" s="194" t="s">
        <v>678</v>
      </c>
    </row>
    <row r="378" spans="1:65" s="2" customFormat="1" ht="29.25">
      <c r="A378" s="31"/>
      <c r="B378" s="32"/>
      <c r="C378" s="33"/>
      <c r="D378" s="196" t="s">
        <v>125</v>
      </c>
      <c r="E378" s="33"/>
      <c r="F378" s="197" t="s">
        <v>679</v>
      </c>
      <c r="G378" s="33"/>
      <c r="H378" s="33"/>
      <c r="I378" s="198"/>
      <c r="J378" s="33"/>
      <c r="K378" s="33"/>
      <c r="L378" s="36"/>
      <c r="M378" s="199"/>
      <c r="N378" s="200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125</v>
      </c>
      <c r="AU378" s="14" t="s">
        <v>84</v>
      </c>
    </row>
    <row r="379" spans="1:65" s="2" customFormat="1" ht="21.75" customHeight="1">
      <c r="A379" s="31"/>
      <c r="B379" s="32"/>
      <c r="C379" s="183" t="s">
        <v>680</v>
      </c>
      <c r="D379" s="183" t="s">
        <v>118</v>
      </c>
      <c r="E379" s="184" t="s">
        <v>681</v>
      </c>
      <c r="F379" s="185" t="s">
        <v>682</v>
      </c>
      <c r="G379" s="186" t="s">
        <v>224</v>
      </c>
      <c r="H379" s="187">
        <v>20</v>
      </c>
      <c r="I379" s="188"/>
      <c r="J379" s="189">
        <f>ROUND(I379*H379,2)</f>
        <v>0</v>
      </c>
      <c r="K379" s="185" t="s">
        <v>122</v>
      </c>
      <c r="L379" s="36"/>
      <c r="M379" s="190" t="s">
        <v>1</v>
      </c>
      <c r="N379" s="191" t="s">
        <v>40</v>
      </c>
      <c r="O379" s="68"/>
      <c r="P379" s="192">
        <f>O379*H379</f>
        <v>0</v>
      </c>
      <c r="Q379" s="192">
        <v>0</v>
      </c>
      <c r="R379" s="192">
        <f>Q379*H379</f>
        <v>0</v>
      </c>
      <c r="S379" s="192">
        <v>0</v>
      </c>
      <c r="T379" s="193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4" t="s">
        <v>591</v>
      </c>
      <c r="AT379" s="194" t="s">
        <v>118</v>
      </c>
      <c r="AU379" s="194" t="s">
        <v>84</v>
      </c>
      <c r="AY379" s="14" t="s">
        <v>115</v>
      </c>
      <c r="BE379" s="195">
        <f>IF(N379="základní",J379,0)</f>
        <v>0</v>
      </c>
      <c r="BF379" s="195">
        <f>IF(N379="snížená",J379,0)</f>
        <v>0</v>
      </c>
      <c r="BG379" s="195">
        <f>IF(N379="zákl. přenesená",J379,0)</f>
        <v>0</v>
      </c>
      <c r="BH379" s="195">
        <f>IF(N379="sníž. přenesená",J379,0)</f>
        <v>0</v>
      </c>
      <c r="BI379" s="195">
        <f>IF(N379="nulová",J379,0)</f>
        <v>0</v>
      </c>
      <c r="BJ379" s="14" t="s">
        <v>82</v>
      </c>
      <c r="BK379" s="195">
        <f>ROUND(I379*H379,2)</f>
        <v>0</v>
      </c>
      <c r="BL379" s="14" t="s">
        <v>591</v>
      </c>
      <c r="BM379" s="194" t="s">
        <v>683</v>
      </c>
    </row>
    <row r="380" spans="1:65" s="2" customFormat="1" ht="19.5">
      <c r="A380" s="31"/>
      <c r="B380" s="32"/>
      <c r="C380" s="33"/>
      <c r="D380" s="196" t="s">
        <v>125</v>
      </c>
      <c r="E380" s="33"/>
      <c r="F380" s="197" t="s">
        <v>684</v>
      </c>
      <c r="G380" s="33"/>
      <c r="H380" s="33"/>
      <c r="I380" s="198"/>
      <c r="J380" s="33"/>
      <c r="K380" s="33"/>
      <c r="L380" s="36"/>
      <c r="M380" s="199"/>
      <c r="N380" s="200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125</v>
      </c>
      <c r="AU380" s="14" t="s">
        <v>84</v>
      </c>
    </row>
    <row r="381" spans="1:65" s="2" customFormat="1" ht="16.5" customHeight="1">
      <c r="A381" s="31"/>
      <c r="B381" s="32"/>
      <c r="C381" s="183" t="s">
        <v>685</v>
      </c>
      <c r="D381" s="183" t="s">
        <v>118</v>
      </c>
      <c r="E381" s="184" t="s">
        <v>686</v>
      </c>
      <c r="F381" s="185" t="s">
        <v>687</v>
      </c>
      <c r="G381" s="186" t="s">
        <v>224</v>
      </c>
      <c r="H381" s="187">
        <v>1</v>
      </c>
      <c r="I381" s="188"/>
      <c r="J381" s="189">
        <f>ROUND(I381*H381,2)</f>
        <v>0</v>
      </c>
      <c r="K381" s="185" t="s">
        <v>122</v>
      </c>
      <c r="L381" s="36"/>
      <c r="M381" s="190" t="s">
        <v>1</v>
      </c>
      <c r="N381" s="191" t="s">
        <v>40</v>
      </c>
      <c r="O381" s="68"/>
      <c r="P381" s="192">
        <f>O381*H381</f>
        <v>0</v>
      </c>
      <c r="Q381" s="192">
        <v>0</v>
      </c>
      <c r="R381" s="192">
        <f>Q381*H381</f>
        <v>0</v>
      </c>
      <c r="S381" s="192">
        <v>0</v>
      </c>
      <c r="T381" s="193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4" t="s">
        <v>591</v>
      </c>
      <c r="AT381" s="194" t="s">
        <v>118</v>
      </c>
      <c r="AU381" s="194" t="s">
        <v>84</v>
      </c>
      <c r="AY381" s="14" t="s">
        <v>115</v>
      </c>
      <c r="BE381" s="195">
        <f>IF(N381="základní",J381,0)</f>
        <v>0</v>
      </c>
      <c r="BF381" s="195">
        <f>IF(N381="snížená",J381,0)</f>
        <v>0</v>
      </c>
      <c r="BG381" s="195">
        <f>IF(N381="zákl. přenesená",J381,0)</f>
        <v>0</v>
      </c>
      <c r="BH381" s="195">
        <f>IF(N381="sníž. přenesená",J381,0)</f>
        <v>0</v>
      </c>
      <c r="BI381" s="195">
        <f>IF(N381="nulová",J381,0)</f>
        <v>0</v>
      </c>
      <c r="BJ381" s="14" t="s">
        <v>82</v>
      </c>
      <c r="BK381" s="195">
        <f>ROUND(I381*H381,2)</f>
        <v>0</v>
      </c>
      <c r="BL381" s="14" t="s">
        <v>591</v>
      </c>
      <c r="BM381" s="194" t="s">
        <v>688</v>
      </c>
    </row>
    <row r="382" spans="1:65" s="2" customFormat="1" ht="11.25">
      <c r="A382" s="31"/>
      <c r="B382" s="32"/>
      <c r="C382" s="33"/>
      <c r="D382" s="196" t="s">
        <v>125</v>
      </c>
      <c r="E382" s="33"/>
      <c r="F382" s="197" t="s">
        <v>687</v>
      </c>
      <c r="G382" s="33"/>
      <c r="H382" s="33"/>
      <c r="I382" s="198"/>
      <c r="J382" s="33"/>
      <c r="K382" s="33"/>
      <c r="L382" s="36"/>
      <c r="M382" s="199"/>
      <c r="N382" s="200"/>
      <c r="O382" s="68"/>
      <c r="P382" s="68"/>
      <c r="Q382" s="68"/>
      <c r="R382" s="68"/>
      <c r="S382" s="68"/>
      <c r="T382" s="69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125</v>
      </c>
      <c r="AU382" s="14" t="s">
        <v>84</v>
      </c>
    </row>
    <row r="383" spans="1:65" s="2" customFormat="1" ht="16.5" customHeight="1">
      <c r="A383" s="31"/>
      <c r="B383" s="32"/>
      <c r="C383" s="183" t="s">
        <v>689</v>
      </c>
      <c r="D383" s="183" t="s">
        <v>118</v>
      </c>
      <c r="E383" s="184" t="s">
        <v>690</v>
      </c>
      <c r="F383" s="185" t="s">
        <v>691</v>
      </c>
      <c r="G383" s="186" t="s">
        <v>224</v>
      </c>
      <c r="H383" s="187">
        <v>1</v>
      </c>
      <c r="I383" s="188"/>
      <c r="J383" s="189">
        <f>ROUND(I383*H383,2)</f>
        <v>0</v>
      </c>
      <c r="K383" s="185" t="s">
        <v>122</v>
      </c>
      <c r="L383" s="36"/>
      <c r="M383" s="190" t="s">
        <v>1</v>
      </c>
      <c r="N383" s="191" t="s">
        <v>40</v>
      </c>
      <c r="O383" s="68"/>
      <c r="P383" s="192">
        <f>O383*H383</f>
        <v>0</v>
      </c>
      <c r="Q383" s="192">
        <v>0</v>
      </c>
      <c r="R383" s="192">
        <f>Q383*H383</f>
        <v>0</v>
      </c>
      <c r="S383" s="192">
        <v>0</v>
      </c>
      <c r="T383" s="193">
        <f>S383*H383</f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4" t="s">
        <v>591</v>
      </c>
      <c r="AT383" s="194" t="s">
        <v>118</v>
      </c>
      <c r="AU383" s="194" t="s">
        <v>84</v>
      </c>
      <c r="AY383" s="14" t="s">
        <v>115</v>
      </c>
      <c r="BE383" s="195">
        <f>IF(N383="základní",J383,0)</f>
        <v>0</v>
      </c>
      <c r="BF383" s="195">
        <f>IF(N383="snížená",J383,0)</f>
        <v>0</v>
      </c>
      <c r="BG383" s="195">
        <f>IF(N383="zákl. přenesená",J383,0)</f>
        <v>0</v>
      </c>
      <c r="BH383" s="195">
        <f>IF(N383="sníž. přenesená",J383,0)</f>
        <v>0</v>
      </c>
      <c r="BI383" s="195">
        <f>IF(N383="nulová",J383,0)</f>
        <v>0</v>
      </c>
      <c r="BJ383" s="14" t="s">
        <v>82</v>
      </c>
      <c r="BK383" s="195">
        <f>ROUND(I383*H383,2)</f>
        <v>0</v>
      </c>
      <c r="BL383" s="14" t="s">
        <v>591</v>
      </c>
      <c r="BM383" s="194" t="s">
        <v>692</v>
      </c>
    </row>
    <row r="384" spans="1:65" s="2" customFormat="1" ht="11.25">
      <c r="A384" s="31"/>
      <c r="B384" s="32"/>
      <c r="C384" s="33"/>
      <c r="D384" s="196" t="s">
        <v>125</v>
      </c>
      <c r="E384" s="33"/>
      <c r="F384" s="197" t="s">
        <v>691</v>
      </c>
      <c r="G384" s="33"/>
      <c r="H384" s="33"/>
      <c r="I384" s="198"/>
      <c r="J384" s="33"/>
      <c r="K384" s="33"/>
      <c r="L384" s="36"/>
      <c r="M384" s="199"/>
      <c r="N384" s="200"/>
      <c r="O384" s="68"/>
      <c r="P384" s="68"/>
      <c r="Q384" s="68"/>
      <c r="R384" s="68"/>
      <c r="S384" s="68"/>
      <c r="T384" s="69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T384" s="14" t="s">
        <v>125</v>
      </c>
      <c r="AU384" s="14" t="s">
        <v>84</v>
      </c>
    </row>
    <row r="385" spans="1:65" s="2" customFormat="1" ht="21.75" customHeight="1">
      <c r="A385" s="31"/>
      <c r="B385" s="32"/>
      <c r="C385" s="183" t="s">
        <v>693</v>
      </c>
      <c r="D385" s="183" t="s">
        <v>118</v>
      </c>
      <c r="E385" s="184" t="s">
        <v>694</v>
      </c>
      <c r="F385" s="185" t="s">
        <v>695</v>
      </c>
      <c r="G385" s="186" t="s">
        <v>224</v>
      </c>
      <c r="H385" s="187">
        <v>20</v>
      </c>
      <c r="I385" s="188"/>
      <c r="J385" s="189">
        <f>ROUND(I385*H385,2)</f>
        <v>0</v>
      </c>
      <c r="K385" s="185" t="s">
        <v>122</v>
      </c>
      <c r="L385" s="36"/>
      <c r="M385" s="190" t="s">
        <v>1</v>
      </c>
      <c r="N385" s="191" t="s">
        <v>40</v>
      </c>
      <c r="O385" s="68"/>
      <c r="P385" s="192">
        <f>O385*H385</f>
        <v>0</v>
      </c>
      <c r="Q385" s="192">
        <v>0</v>
      </c>
      <c r="R385" s="192">
        <f>Q385*H385</f>
        <v>0</v>
      </c>
      <c r="S385" s="192">
        <v>0</v>
      </c>
      <c r="T385" s="193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4" t="s">
        <v>591</v>
      </c>
      <c r="AT385" s="194" t="s">
        <v>118</v>
      </c>
      <c r="AU385" s="194" t="s">
        <v>84</v>
      </c>
      <c r="AY385" s="14" t="s">
        <v>115</v>
      </c>
      <c r="BE385" s="195">
        <f>IF(N385="základní",J385,0)</f>
        <v>0</v>
      </c>
      <c r="BF385" s="195">
        <f>IF(N385="snížená",J385,0)</f>
        <v>0</v>
      </c>
      <c r="BG385" s="195">
        <f>IF(N385="zákl. přenesená",J385,0)</f>
        <v>0</v>
      </c>
      <c r="BH385" s="195">
        <f>IF(N385="sníž. přenesená",J385,0)</f>
        <v>0</v>
      </c>
      <c r="BI385" s="195">
        <f>IF(N385="nulová",J385,0)</f>
        <v>0</v>
      </c>
      <c r="BJ385" s="14" t="s">
        <v>82</v>
      </c>
      <c r="BK385" s="195">
        <f>ROUND(I385*H385,2)</f>
        <v>0</v>
      </c>
      <c r="BL385" s="14" t="s">
        <v>591</v>
      </c>
      <c r="BM385" s="194" t="s">
        <v>696</v>
      </c>
    </row>
    <row r="386" spans="1:65" s="2" customFormat="1" ht="39">
      <c r="A386" s="31"/>
      <c r="B386" s="32"/>
      <c r="C386" s="33"/>
      <c r="D386" s="196" t="s">
        <v>125</v>
      </c>
      <c r="E386" s="33"/>
      <c r="F386" s="197" t="s">
        <v>697</v>
      </c>
      <c r="G386" s="33"/>
      <c r="H386" s="33"/>
      <c r="I386" s="198"/>
      <c r="J386" s="33"/>
      <c r="K386" s="33"/>
      <c r="L386" s="36"/>
      <c r="M386" s="199"/>
      <c r="N386" s="200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125</v>
      </c>
      <c r="AU386" s="14" t="s">
        <v>84</v>
      </c>
    </row>
    <row r="387" spans="1:65" s="2" customFormat="1" ht="60">
      <c r="A387" s="31"/>
      <c r="B387" s="32"/>
      <c r="C387" s="183" t="s">
        <v>698</v>
      </c>
      <c r="D387" s="183" t="s">
        <v>118</v>
      </c>
      <c r="E387" s="184" t="s">
        <v>699</v>
      </c>
      <c r="F387" s="185" t="s">
        <v>700</v>
      </c>
      <c r="G387" s="186" t="s">
        <v>224</v>
      </c>
      <c r="H387" s="187">
        <v>20</v>
      </c>
      <c r="I387" s="188"/>
      <c r="J387" s="189">
        <f>ROUND(I387*H387,2)</f>
        <v>0</v>
      </c>
      <c r="K387" s="185" t="s">
        <v>122</v>
      </c>
      <c r="L387" s="36"/>
      <c r="M387" s="190" t="s">
        <v>1</v>
      </c>
      <c r="N387" s="191" t="s">
        <v>40</v>
      </c>
      <c r="O387" s="68"/>
      <c r="P387" s="192">
        <f>O387*H387</f>
        <v>0</v>
      </c>
      <c r="Q387" s="192">
        <v>0</v>
      </c>
      <c r="R387" s="192">
        <f>Q387*H387</f>
        <v>0</v>
      </c>
      <c r="S387" s="192">
        <v>0</v>
      </c>
      <c r="T387" s="193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4" t="s">
        <v>123</v>
      </c>
      <c r="AT387" s="194" t="s">
        <v>118</v>
      </c>
      <c r="AU387" s="194" t="s">
        <v>84</v>
      </c>
      <c r="AY387" s="14" t="s">
        <v>115</v>
      </c>
      <c r="BE387" s="195">
        <f>IF(N387="základní",J387,0)</f>
        <v>0</v>
      </c>
      <c r="BF387" s="195">
        <f>IF(N387="snížená",J387,0)</f>
        <v>0</v>
      </c>
      <c r="BG387" s="195">
        <f>IF(N387="zákl. přenesená",J387,0)</f>
        <v>0</v>
      </c>
      <c r="BH387" s="195">
        <f>IF(N387="sníž. přenesená",J387,0)</f>
        <v>0</v>
      </c>
      <c r="BI387" s="195">
        <f>IF(N387="nulová",J387,0)</f>
        <v>0</v>
      </c>
      <c r="BJ387" s="14" t="s">
        <v>82</v>
      </c>
      <c r="BK387" s="195">
        <f>ROUND(I387*H387,2)</f>
        <v>0</v>
      </c>
      <c r="BL387" s="14" t="s">
        <v>123</v>
      </c>
      <c r="BM387" s="194" t="s">
        <v>701</v>
      </c>
    </row>
    <row r="388" spans="1:65" s="2" customFormat="1" ht="78">
      <c r="A388" s="31"/>
      <c r="B388" s="32"/>
      <c r="C388" s="33"/>
      <c r="D388" s="196" t="s">
        <v>125</v>
      </c>
      <c r="E388" s="33"/>
      <c r="F388" s="197" t="s">
        <v>702</v>
      </c>
      <c r="G388" s="33"/>
      <c r="H388" s="33"/>
      <c r="I388" s="198"/>
      <c r="J388" s="33"/>
      <c r="K388" s="33"/>
      <c r="L388" s="36"/>
      <c r="M388" s="199"/>
      <c r="N388" s="200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125</v>
      </c>
      <c r="AU388" s="14" t="s">
        <v>84</v>
      </c>
    </row>
    <row r="389" spans="1:65" s="2" customFormat="1" ht="19.5">
      <c r="A389" s="31"/>
      <c r="B389" s="32"/>
      <c r="C389" s="33"/>
      <c r="D389" s="196" t="s">
        <v>157</v>
      </c>
      <c r="E389" s="33"/>
      <c r="F389" s="201" t="s">
        <v>703</v>
      </c>
      <c r="G389" s="33"/>
      <c r="H389" s="33"/>
      <c r="I389" s="198"/>
      <c r="J389" s="33"/>
      <c r="K389" s="33"/>
      <c r="L389" s="36"/>
      <c r="M389" s="199"/>
      <c r="N389" s="200"/>
      <c r="O389" s="68"/>
      <c r="P389" s="68"/>
      <c r="Q389" s="68"/>
      <c r="R389" s="68"/>
      <c r="S389" s="68"/>
      <c r="T389" s="69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4" t="s">
        <v>157</v>
      </c>
      <c r="AU389" s="14" t="s">
        <v>84</v>
      </c>
    </row>
    <row r="390" spans="1:65" s="2" customFormat="1" ht="55.5" customHeight="1">
      <c r="A390" s="31"/>
      <c r="B390" s="32"/>
      <c r="C390" s="183" t="s">
        <v>704</v>
      </c>
      <c r="D390" s="183" t="s">
        <v>118</v>
      </c>
      <c r="E390" s="184" t="s">
        <v>705</v>
      </c>
      <c r="F390" s="185" t="s">
        <v>706</v>
      </c>
      <c r="G390" s="186" t="s">
        <v>546</v>
      </c>
      <c r="H390" s="187">
        <v>500</v>
      </c>
      <c r="I390" s="188"/>
      <c r="J390" s="189">
        <f>ROUND(I390*H390,2)</f>
        <v>0</v>
      </c>
      <c r="K390" s="185" t="s">
        <v>122</v>
      </c>
      <c r="L390" s="36"/>
      <c r="M390" s="190" t="s">
        <v>1</v>
      </c>
      <c r="N390" s="191" t="s">
        <v>40</v>
      </c>
      <c r="O390" s="68"/>
      <c r="P390" s="192">
        <f>O390*H390</f>
        <v>0</v>
      </c>
      <c r="Q390" s="192">
        <v>0</v>
      </c>
      <c r="R390" s="192">
        <f>Q390*H390</f>
        <v>0</v>
      </c>
      <c r="S390" s="192">
        <v>0</v>
      </c>
      <c r="T390" s="193">
        <f>S390*H390</f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4" t="s">
        <v>123</v>
      </c>
      <c r="AT390" s="194" t="s">
        <v>118</v>
      </c>
      <c r="AU390" s="194" t="s">
        <v>84</v>
      </c>
      <c r="AY390" s="14" t="s">
        <v>115</v>
      </c>
      <c r="BE390" s="195">
        <f>IF(N390="základní",J390,0)</f>
        <v>0</v>
      </c>
      <c r="BF390" s="195">
        <f>IF(N390="snížená",J390,0)</f>
        <v>0</v>
      </c>
      <c r="BG390" s="195">
        <f>IF(N390="zákl. přenesená",J390,0)</f>
        <v>0</v>
      </c>
      <c r="BH390" s="195">
        <f>IF(N390="sníž. přenesená",J390,0)</f>
        <v>0</v>
      </c>
      <c r="BI390" s="195">
        <f>IF(N390="nulová",J390,0)</f>
        <v>0</v>
      </c>
      <c r="BJ390" s="14" t="s">
        <v>82</v>
      </c>
      <c r="BK390" s="195">
        <f>ROUND(I390*H390,2)</f>
        <v>0</v>
      </c>
      <c r="BL390" s="14" t="s">
        <v>123</v>
      </c>
      <c r="BM390" s="194" t="s">
        <v>707</v>
      </c>
    </row>
    <row r="391" spans="1:65" s="2" customFormat="1" ht="78">
      <c r="A391" s="31"/>
      <c r="B391" s="32"/>
      <c r="C391" s="33"/>
      <c r="D391" s="196" t="s">
        <v>125</v>
      </c>
      <c r="E391" s="33"/>
      <c r="F391" s="197" t="s">
        <v>708</v>
      </c>
      <c r="G391" s="33"/>
      <c r="H391" s="33"/>
      <c r="I391" s="198"/>
      <c r="J391" s="33"/>
      <c r="K391" s="33"/>
      <c r="L391" s="36"/>
      <c r="M391" s="199"/>
      <c r="N391" s="200"/>
      <c r="O391" s="68"/>
      <c r="P391" s="68"/>
      <c r="Q391" s="68"/>
      <c r="R391" s="68"/>
      <c r="S391" s="68"/>
      <c r="T391" s="69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T391" s="14" t="s">
        <v>125</v>
      </c>
      <c r="AU391" s="14" t="s">
        <v>84</v>
      </c>
    </row>
    <row r="392" spans="1:65" s="2" customFormat="1" ht="19.5">
      <c r="A392" s="31"/>
      <c r="B392" s="32"/>
      <c r="C392" s="33"/>
      <c r="D392" s="196" t="s">
        <v>157</v>
      </c>
      <c r="E392" s="33"/>
      <c r="F392" s="201" t="s">
        <v>709</v>
      </c>
      <c r="G392" s="33"/>
      <c r="H392" s="33"/>
      <c r="I392" s="198"/>
      <c r="J392" s="33"/>
      <c r="K392" s="33"/>
      <c r="L392" s="36"/>
      <c r="M392" s="199"/>
      <c r="N392" s="200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157</v>
      </c>
      <c r="AU392" s="14" t="s">
        <v>84</v>
      </c>
    </row>
    <row r="393" spans="1:65" s="2" customFormat="1" ht="55.5" customHeight="1">
      <c r="A393" s="31"/>
      <c r="B393" s="32"/>
      <c r="C393" s="183" t="s">
        <v>710</v>
      </c>
      <c r="D393" s="183" t="s">
        <v>118</v>
      </c>
      <c r="E393" s="184" t="s">
        <v>711</v>
      </c>
      <c r="F393" s="185" t="s">
        <v>712</v>
      </c>
      <c r="G393" s="186" t="s">
        <v>546</v>
      </c>
      <c r="H393" s="187">
        <v>500</v>
      </c>
      <c r="I393" s="188"/>
      <c r="J393" s="189">
        <f>ROUND(I393*H393,2)</f>
        <v>0</v>
      </c>
      <c r="K393" s="185" t="s">
        <v>122</v>
      </c>
      <c r="L393" s="36"/>
      <c r="M393" s="190" t="s">
        <v>1</v>
      </c>
      <c r="N393" s="191" t="s">
        <v>40</v>
      </c>
      <c r="O393" s="68"/>
      <c r="P393" s="192">
        <f>O393*H393</f>
        <v>0</v>
      </c>
      <c r="Q393" s="192">
        <v>0</v>
      </c>
      <c r="R393" s="192">
        <f>Q393*H393</f>
        <v>0</v>
      </c>
      <c r="S393" s="192">
        <v>0</v>
      </c>
      <c r="T393" s="193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4" t="s">
        <v>123</v>
      </c>
      <c r="AT393" s="194" t="s">
        <v>118</v>
      </c>
      <c r="AU393" s="194" t="s">
        <v>84</v>
      </c>
      <c r="AY393" s="14" t="s">
        <v>115</v>
      </c>
      <c r="BE393" s="195">
        <f>IF(N393="základní",J393,0)</f>
        <v>0</v>
      </c>
      <c r="BF393" s="195">
        <f>IF(N393="snížená",J393,0)</f>
        <v>0</v>
      </c>
      <c r="BG393" s="195">
        <f>IF(N393="zákl. přenesená",J393,0)</f>
        <v>0</v>
      </c>
      <c r="BH393" s="195">
        <f>IF(N393="sníž. přenesená",J393,0)</f>
        <v>0</v>
      </c>
      <c r="BI393" s="195">
        <f>IF(N393="nulová",J393,0)</f>
        <v>0</v>
      </c>
      <c r="BJ393" s="14" t="s">
        <v>82</v>
      </c>
      <c r="BK393" s="195">
        <f>ROUND(I393*H393,2)</f>
        <v>0</v>
      </c>
      <c r="BL393" s="14" t="s">
        <v>123</v>
      </c>
      <c r="BM393" s="194" t="s">
        <v>713</v>
      </c>
    </row>
    <row r="394" spans="1:65" s="2" customFormat="1" ht="78">
      <c r="A394" s="31"/>
      <c r="B394" s="32"/>
      <c r="C394" s="33"/>
      <c r="D394" s="196" t="s">
        <v>125</v>
      </c>
      <c r="E394" s="33"/>
      <c r="F394" s="197" t="s">
        <v>714</v>
      </c>
      <c r="G394" s="33"/>
      <c r="H394" s="33"/>
      <c r="I394" s="198"/>
      <c r="J394" s="33"/>
      <c r="K394" s="33"/>
      <c r="L394" s="36"/>
      <c r="M394" s="199"/>
      <c r="N394" s="200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125</v>
      </c>
      <c r="AU394" s="14" t="s">
        <v>84</v>
      </c>
    </row>
    <row r="395" spans="1:65" s="2" customFormat="1" ht="19.5">
      <c r="A395" s="31"/>
      <c r="B395" s="32"/>
      <c r="C395" s="33"/>
      <c r="D395" s="196" t="s">
        <v>157</v>
      </c>
      <c r="E395" s="33"/>
      <c r="F395" s="201" t="s">
        <v>709</v>
      </c>
      <c r="G395" s="33"/>
      <c r="H395" s="33"/>
      <c r="I395" s="198"/>
      <c r="J395" s="33"/>
      <c r="K395" s="33"/>
      <c r="L395" s="36"/>
      <c r="M395" s="199"/>
      <c r="N395" s="200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157</v>
      </c>
      <c r="AU395" s="14" t="s">
        <v>84</v>
      </c>
    </row>
    <row r="396" spans="1:65" s="2" customFormat="1" ht="55.5" customHeight="1">
      <c r="A396" s="31"/>
      <c r="B396" s="32"/>
      <c r="C396" s="183" t="s">
        <v>715</v>
      </c>
      <c r="D396" s="183" t="s">
        <v>118</v>
      </c>
      <c r="E396" s="184" t="s">
        <v>716</v>
      </c>
      <c r="F396" s="185" t="s">
        <v>717</v>
      </c>
      <c r="G396" s="186" t="s">
        <v>546</v>
      </c>
      <c r="H396" s="187">
        <v>500</v>
      </c>
      <c r="I396" s="188"/>
      <c r="J396" s="189">
        <f>ROUND(I396*H396,2)</f>
        <v>0</v>
      </c>
      <c r="K396" s="185" t="s">
        <v>122</v>
      </c>
      <c r="L396" s="36"/>
      <c r="M396" s="190" t="s">
        <v>1</v>
      </c>
      <c r="N396" s="191" t="s">
        <v>40</v>
      </c>
      <c r="O396" s="68"/>
      <c r="P396" s="192">
        <f>O396*H396</f>
        <v>0</v>
      </c>
      <c r="Q396" s="192">
        <v>0</v>
      </c>
      <c r="R396" s="192">
        <f>Q396*H396</f>
        <v>0</v>
      </c>
      <c r="S396" s="192">
        <v>0</v>
      </c>
      <c r="T396" s="193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4" t="s">
        <v>123</v>
      </c>
      <c r="AT396" s="194" t="s">
        <v>118</v>
      </c>
      <c r="AU396" s="194" t="s">
        <v>84</v>
      </c>
      <c r="AY396" s="14" t="s">
        <v>115</v>
      </c>
      <c r="BE396" s="195">
        <f>IF(N396="základní",J396,0)</f>
        <v>0</v>
      </c>
      <c r="BF396" s="195">
        <f>IF(N396="snížená",J396,0)</f>
        <v>0</v>
      </c>
      <c r="BG396" s="195">
        <f>IF(N396="zákl. přenesená",J396,0)</f>
        <v>0</v>
      </c>
      <c r="BH396" s="195">
        <f>IF(N396="sníž. přenesená",J396,0)</f>
        <v>0</v>
      </c>
      <c r="BI396" s="195">
        <f>IF(N396="nulová",J396,0)</f>
        <v>0</v>
      </c>
      <c r="BJ396" s="14" t="s">
        <v>82</v>
      </c>
      <c r="BK396" s="195">
        <f>ROUND(I396*H396,2)</f>
        <v>0</v>
      </c>
      <c r="BL396" s="14" t="s">
        <v>123</v>
      </c>
      <c r="BM396" s="194" t="s">
        <v>718</v>
      </c>
    </row>
    <row r="397" spans="1:65" s="2" customFormat="1" ht="78">
      <c r="A397" s="31"/>
      <c r="B397" s="32"/>
      <c r="C397" s="33"/>
      <c r="D397" s="196" t="s">
        <v>125</v>
      </c>
      <c r="E397" s="33"/>
      <c r="F397" s="197" t="s">
        <v>719</v>
      </c>
      <c r="G397" s="33"/>
      <c r="H397" s="33"/>
      <c r="I397" s="198"/>
      <c r="J397" s="33"/>
      <c r="K397" s="33"/>
      <c r="L397" s="36"/>
      <c r="M397" s="199"/>
      <c r="N397" s="200"/>
      <c r="O397" s="68"/>
      <c r="P397" s="68"/>
      <c r="Q397" s="68"/>
      <c r="R397" s="68"/>
      <c r="S397" s="68"/>
      <c r="T397" s="69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4" t="s">
        <v>125</v>
      </c>
      <c r="AU397" s="14" t="s">
        <v>84</v>
      </c>
    </row>
    <row r="398" spans="1:65" s="2" customFormat="1" ht="19.5">
      <c r="A398" s="31"/>
      <c r="B398" s="32"/>
      <c r="C398" s="33"/>
      <c r="D398" s="196" t="s">
        <v>157</v>
      </c>
      <c r="E398" s="33"/>
      <c r="F398" s="201" t="s">
        <v>709</v>
      </c>
      <c r="G398" s="33"/>
      <c r="H398" s="33"/>
      <c r="I398" s="198"/>
      <c r="J398" s="33"/>
      <c r="K398" s="33"/>
      <c r="L398" s="36"/>
      <c r="M398" s="199"/>
      <c r="N398" s="200"/>
      <c r="O398" s="68"/>
      <c r="P398" s="68"/>
      <c r="Q398" s="68"/>
      <c r="R398" s="68"/>
      <c r="S398" s="68"/>
      <c r="T398" s="69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4" t="s">
        <v>157</v>
      </c>
      <c r="AU398" s="14" t="s">
        <v>84</v>
      </c>
    </row>
    <row r="399" spans="1:65" s="2" customFormat="1" ht="55.5" customHeight="1">
      <c r="A399" s="31"/>
      <c r="B399" s="32"/>
      <c r="C399" s="183" t="s">
        <v>720</v>
      </c>
      <c r="D399" s="183" t="s">
        <v>118</v>
      </c>
      <c r="E399" s="184" t="s">
        <v>721</v>
      </c>
      <c r="F399" s="185" t="s">
        <v>722</v>
      </c>
      <c r="G399" s="186" t="s">
        <v>546</v>
      </c>
      <c r="H399" s="187">
        <v>1000</v>
      </c>
      <c r="I399" s="188"/>
      <c r="J399" s="189">
        <f>ROUND(I399*H399,2)</f>
        <v>0</v>
      </c>
      <c r="K399" s="185" t="s">
        <v>122</v>
      </c>
      <c r="L399" s="36"/>
      <c r="M399" s="190" t="s">
        <v>1</v>
      </c>
      <c r="N399" s="191" t="s">
        <v>40</v>
      </c>
      <c r="O399" s="68"/>
      <c r="P399" s="192">
        <f>O399*H399</f>
        <v>0</v>
      </c>
      <c r="Q399" s="192">
        <v>0</v>
      </c>
      <c r="R399" s="192">
        <f>Q399*H399</f>
        <v>0</v>
      </c>
      <c r="S399" s="192">
        <v>0</v>
      </c>
      <c r="T399" s="193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4" t="s">
        <v>123</v>
      </c>
      <c r="AT399" s="194" t="s">
        <v>118</v>
      </c>
      <c r="AU399" s="194" t="s">
        <v>84</v>
      </c>
      <c r="AY399" s="14" t="s">
        <v>115</v>
      </c>
      <c r="BE399" s="195">
        <f>IF(N399="základní",J399,0)</f>
        <v>0</v>
      </c>
      <c r="BF399" s="195">
        <f>IF(N399="snížená",J399,0)</f>
        <v>0</v>
      </c>
      <c r="BG399" s="195">
        <f>IF(N399="zákl. přenesená",J399,0)</f>
        <v>0</v>
      </c>
      <c r="BH399" s="195">
        <f>IF(N399="sníž. přenesená",J399,0)</f>
        <v>0</v>
      </c>
      <c r="BI399" s="195">
        <f>IF(N399="nulová",J399,0)</f>
        <v>0</v>
      </c>
      <c r="BJ399" s="14" t="s">
        <v>82</v>
      </c>
      <c r="BK399" s="195">
        <f>ROUND(I399*H399,2)</f>
        <v>0</v>
      </c>
      <c r="BL399" s="14" t="s">
        <v>123</v>
      </c>
      <c r="BM399" s="194" t="s">
        <v>723</v>
      </c>
    </row>
    <row r="400" spans="1:65" s="2" customFormat="1" ht="78">
      <c r="A400" s="31"/>
      <c r="B400" s="32"/>
      <c r="C400" s="33"/>
      <c r="D400" s="196" t="s">
        <v>125</v>
      </c>
      <c r="E400" s="33"/>
      <c r="F400" s="197" t="s">
        <v>724</v>
      </c>
      <c r="G400" s="33"/>
      <c r="H400" s="33"/>
      <c r="I400" s="198"/>
      <c r="J400" s="33"/>
      <c r="K400" s="33"/>
      <c r="L400" s="36"/>
      <c r="M400" s="199"/>
      <c r="N400" s="200"/>
      <c r="O400" s="68"/>
      <c r="P400" s="68"/>
      <c r="Q400" s="68"/>
      <c r="R400" s="68"/>
      <c r="S400" s="68"/>
      <c r="T400" s="69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T400" s="14" t="s">
        <v>125</v>
      </c>
      <c r="AU400" s="14" t="s">
        <v>84</v>
      </c>
    </row>
    <row r="401" spans="1:65" s="2" customFormat="1" ht="19.5">
      <c r="A401" s="31"/>
      <c r="B401" s="32"/>
      <c r="C401" s="33"/>
      <c r="D401" s="196" t="s">
        <v>157</v>
      </c>
      <c r="E401" s="33"/>
      <c r="F401" s="201" t="s">
        <v>709</v>
      </c>
      <c r="G401" s="33"/>
      <c r="H401" s="33"/>
      <c r="I401" s="198"/>
      <c r="J401" s="33"/>
      <c r="K401" s="33"/>
      <c r="L401" s="36"/>
      <c r="M401" s="199"/>
      <c r="N401" s="200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157</v>
      </c>
      <c r="AU401" s="14" t="s">
        <v>84</v>
      </c>
    </row>
    <row r="402" spans="1:65" s="2" customFormat="1" ht="55.5" customHeight="1">
      <c r="A402" s="31"/>
      <c r="B402" s="32"/>
      <c r="C402" s="183" t="s">
        <v>725</v>
      </c>
      <c r="D402" s="183" t="s">
        <v>118</v>
      </c>
      <c r="E402" s="184" t="s">
        <v>726</v>
      </c>
      <c r="F402" s="185" t="s">
        <v>727</v>
      </c>
      <c r="G402" s="186" t="s">
        <v>546</v>
      </c>
      <c r="H402" s="187">
        <v>1500</v>
      </c>
      <c r="I402" s="188"/>
      <c r="J402" s="189">
        <f>ROUND(I402*H402,2)</f>
        <v>0</v>
      </c>
      <c r="K402" s="185" t="s">
        <v>122</v>
      </c>
      <c r="L402" s="36"/>
      <c r="M402" s="190" t="s">
        <v>1</v>
      </c>
      <c r="N402" s="191" t="s">
        <v>40</v>
      </c>
      <c r="O402" s="68"/>
      <c r="P402" s="192">
        <f>O402*H402</f>
        <v>0</v>
      </c>
      <c r="Q402" s="192">
        <v>0</v>
      </c>
      <c r="R402" s="192">
        <f>Q402*H402</f>
        <v>0</v>
      </c>
      <c r="S402" s="192">
        <v>0</v>
      </c>
      <c r="T402" s="193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4" t="s">
        <v>123</v>
      </c>
      <c r="AT402" s="194" t="s">
        <v>118</v>
      </c>
      <c r="AU402" s="194" t="s">
        <v>84</v>
      </c>
      <c r="AY402" s="14" t="s">
        <v>115</v>
      </c>
      <c r="BE402" s="195">
        <f>IF(N402="základní",J402,0)</f>
        <v>0</v>
      </c>
      <c r="BF402" s="195">
        <f>IF(N402="snížená",J402,0)</f>
        <v>0</v>
      </c>
      <c r="BG402" s="195">
        <f>IF(N402="zákl. přenesená",J402,0)</f>
        <v>0</v>
      </c>
      <c r="BH402" s="195">
        <f>IF(N402="sníž. přenesená",J402,0)</f>
        <v>0</v>
      </c>
      <c r="BI402" s="195">
        <f>IF(N402="nulová",J402,0)</f>
        <v>0</v>
      </c>
      <c r="BJ402" s="14" t="s">
        <v>82</v>
      </c>
      <c r="BK402" s="195">
        <f>ROUND(I402*H402,2)</f>
        <v>0</v>
      </c>
      <c r="BL402" s="14" t="s">
        <v>123</v>
      </c>
      <c r="BM402" s="194" t="s">
        <v>728</v>
      </c>
    </row>
    <row r="403" spans="1:65" s="2" customFormat="1" ht="78">
      <c r="A403" s="31"/>
      <c r="B403" s="32"/>
      <c r="C403" s="33"/>
      <c r="D403" s="196" t="s">
        <v>125</v>
      </c>
      <c r="E403" s="33"/>
      <c r="F403" s="197" t="s">
        <v>729</v>
      </c>
      <c r="G403" s="33"/>
      <c r="H403" s="33"/>
      <c r="I403" s="198"/>
      <c r="J403" s="33"/>
      <c r="K403" s="33"/>
      <c r="L403" s="36"/>
      <c r="M403" s="199"/>
      <c r="N403" s="200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125</v>
      </c>
      <c r="AU403" s="14" t="s">
        <v>84</v>
      </c>
    </row>
    <row r="404" spans="1:65" s="2" customFormat="1" ht="19.5">
      <c r="A404" s="31"/>
      <c r="B404" s="32"/>
      <c r="C404" s="33"/>
      <c r="D404" s="196" t="s">
        <v>157</v>
      </c>
      <c r="E404" s="33"/>
      <c r="F404" s="201" t="s">
        <v>709</v>
      </c>
      <c r="G404" s="33"/>
      <c r="H404" s="33"/>
      <c r="I404" s="198"/>
      <c r="J404" s="33"/>
      <c r="K404" s="33"/>
      <c r="L404" s="36"/>
      <c r="M404" s="199"/>
      <c r="N404" s="200"/>
      <c r="O404" s="68"/>
      <c r="P404" s="68"/>
      <c r="Q404" s="68"/>
      <c r="R404" s="68"/>
      <c r="S404" s="68"/>
      <c r="T404" s="69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157</v>
      </c>
      <c r="AU404" s="14" t="s">
        <v>84</v>
      </c>
    </row>
    <row r="405" spans="1:65" s="2" customFormat="1" ht="55.5" customHeight="1">
      <c r="A405" s="31"/>
      <c r="B405" s="32"/>
      <c r="C405" s="183" t="s">
        <v>730</v>
      </c>
      <c r="D405" s="183" t="s">
        <v>118</v>
      </c>
      <c r="E405" s="184" t="s">
        <v>731</v>
      </c>
      <c r="F405" s="185" t="s">
        <v>732</v>
      </c>
      <c r="G405" s="186" t="s">
        <v>546</v>
      </c>
      <c r="H405" s="187">
        <v>500</v>
      </c>
      <c r="I405" s="188"/>
      <c r="J405" s="189">
        <f>ROUND(I405*H405,2)</f>
        <v>0</v>
      </c>
      <c r="K405" s="185" t="s">
        <v>122</v>
      </c>
      <c r="L405" s="36"/>
      <c r="M405" s="190" t="s">
        <v>1</v>
      </c>
      <c r="N405" s="191" t="s">
        <v>40</v>
      </c>
      <c r="O405" s="68"/>
      <c r="P405" s="192">
        <f>O405*H405</f>
        <v>0</v>
      </c>
      <c r="Q405" s="192">
        <v>0</v>
      </c>
      <c r="R405" s="192">
        <f>Q405*H405</f>
        <v>0</v>
      </c>
      <c r="S405" s="192">
        <v>0</v>
      </c>
      <c r="T405" s="193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4" t="s">
        <v>123</v>
      </c>
      <c r="AT405" s="194" t="s">
        <v>118</v>
      </c>
      <c r="AU405" s="194" t="s">
        <v>84</v>
      </c>
      <c r="AY405" s="14" t="s">
        <v>115</v>
      </c>
      <c r="BE405" s="195">
        <f>IF(N405="základní",J405,0)</f>
        <v>0</v>
      </c>
      <c r="BF405" s="195">
        <f>IF(N405="snížená",J405,0)</f>
        <v>0</v>
      </c>
      <c r="BG405" s="195">
        <f>IF(N405="zákl. přenesená",J405,0)</f>
        <v>0</v>
      </c>
      <c r="BH405" s="195">
        <f>IF(N405="sníž. přenesená",J405,0)</f>
        <v>0</v>
      </c>
      <c r="BI405" s="195">
        <f>IF(N405="nulová",J405,0)</f>
        <v>0</v>
      </c>
      <c r="BJ405" s="14" t="s">
        <v>82</v>
      </c>
      <c r="BK405" s="195">
        <f>ROUND(I405*H405,2)</f>
        <v>0</v>
      </c>
      <c r="BL405" s="14" t="s">
        <v>123</v>
      </c>
      <c r="BM405" s="194" t="s">
        <v>733</v>
      </c>
    </row>
    <row r="406" spans="1:65" s="2" customFormat="1" ht="78">
      <c r="A406" s="31"/>
      <c r="B406" s="32"/>
      <c r="C406" s="33"/>
      <c r="D406" s="196" t="s">
        <v>125</v>
      </c>
      <c r="E406" s="33"/>
      <c r="F406" s="197" t="s">
        <v>734</v>
      </c>
      <c r="G406" s="33"/>
      <c r="H406" s="33"/>
      <c r="I406" s="198"/>
      <c r="J406" s="33"/>
      <c r="K406" s="33"/>
      <c r="L406" s="36"/>
      <c r="M406" s="199"/>
      <c r="N406" s="200"/>
      <c r="O406" s="68"/>
      <c r="P406" s="68"/>
      <c r="Q406" s="68"/>
      <c r="R406" s="68"/>
      <c r="S406" s="68"/>
      <c r="T406" s="69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4" t="s">
        <v>125</v>
      </c>
      <c r="AU406" s="14" t="s">
        <v>84</v>
      </c>
    </row>
    <row r="407" spans="1:65" s="2" customFormat="1" ht="19.5">
      <c r="A407" s="31"/>
      <c r="B407" s="32"/>
      <c r="C407" s="33"/>
      <c r="D407" s="196" t="s">
        <v>157</v>
      </c>
      <c r="E407" s="33"/>
      <c r="F407" s="201" t="s">
        <v>709</v>
      </c>
      <c r="G407" s="33"/>
      <c r="H407" s="33"/>
      <c r="I407" s="198"/>
      <c r="J407" s="33"/>
      <c r="K407" s="33"/>
      <c r="L407" s="36"/>
      <c r="M407" s="199"/>
      <c r="N407" s="200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157</v>
      </c>
      <c r="AU407" s="14" t="s">
        <v>84</v>
      </c>
    </row>
    <row r="408" spans="1:65" s="2" customFormat="1" ht="60">
      <c r="A408" s="31"/>
      <c r="B408" s="32"/>
      <c r="C408" s="183" t="s">
        <v>735</v>
      </c>
      <c r="D408" s="183" t="s">
        <v>118</v>
      </c>
      <c r="E408" s="184" t="s">
        <v>736</v>
      </c>
      <c r="F408" s="185" t="s">
        <v>737</v>
      </c>
      <c r="G408" s="186" t="s">
        <v>546</v>
      </c>
      <c r="H408" s="187">
        <v>3500</v>
      </c>
      <c r="I408" s="188"/>
      <c r="J408" s="189">
        <f>ROUND(I408*H408,2)</f>
        <v>0</v>
      </c>
      <c r="K408" s="185" t="s">
        <v>122</v>
      </c>
      <c r="L408" s="36"/>
      <c r="M408" s="190" t="s">
        <v>1</v>
      </c>
      <c r="N408" s="191" t="s">
        <v>40</v>
      </c>
      <c r="O408" s="68"/>
      <c r="P408" s="192">
        <f>O408*H408</f>
        <v>0</v>
      </c>
      <c r="Q408" s="192">
        <v>0</v>
      </c>
      <c r="R408" s="192">
        <f>Q408*H408</f>
        <v>0</v>
      </c>
      <c r="S408" s="192">
        <v>0</v>
      </c>
      <c r="T408" s="193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4" t="s">
        <v>123</v>
      </c>
      <c r="AT408" s="194" t="s">
        <v>118</v>
      </c>
      <c r="AU408" s="194" t="s">
        <v>84</v>
      </c>
      <c r="AY408" s="14" t="s">
        <v>115</v>
      </c>
      <c r="BE408" s="195">
        <f>IF(N408="základní",J408,0)</f>
        <v>0</v>
      </c>
      <c r="BF408" s="195">
        <f>IF(N408="snížená",J408,0)</f>
        <v>0</v>
      </c>
      <c r="BG408" s="195">
        <f>IF(N408="zákl. přenesená",J408,0)</f>
        <v>0</v>
      </c>
      <c r="BH408" s="195">
        <f>IF(N408="sníž. přenesená",J408,0)</f>
        <v>0</v>
      </c>
      <c r="BI408" s="195">
        <f>IF(N408="nulová",J408,0)</f>
        <v>0</v>
      </c>
      <c r="BJ408" s="14" t="s">
        <v>82</v>
      </c>
      <c r="BK408" s="195">
        <f>ROUND(I408*H408,2)</f>
        <v>0</v>
      </c>
      <c r="BL408" s="14" t="s">
        <v>123</v>
      </c>
      <c r="BM408" s="194" t="s">
        <v>738</v>
      </c>
    </row>
    <row r="409" spans="1:65" s="2" customFormat="1" ht="78">
      <c r="A409" s="31"/>
      <c r="B409" s="32"/>
      <c r="C409" s="33"/>
      <c r="D409" s="196" t="s">
        <v>125</v>
      </c>
      <c r="E409" s="33"/>
      <c r="F409" s="197" t="s">
        <v>739</v>
      </c>
      <c r="G409" s="33"/>
      <c r="H409" s="33"/>
      <c r="I409" s="198"/>
      <c r="J409" s="33"/>
      <c r="K409" s="33"/>
      <c r="L409" s="36"/>
      <c r="M409" s="199"/>
      <c r="N409" s="200"/>
      <c r="O409" s="68"/>
      <c r="P409" s="68"/>
      <c r="Q409" s="68"/>
      <c r="R409" s="68"/>
      <c r="S409" s="68"/>
      <c r="T409" s="69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4" t="s">
        <v>125</v>
      </c>
      <c r="AU409" s="14" t="s">
        <v>84</v>
      </c>
    </row>
    <row r="410" spans="1:65" s="2" customFormat="1" ht="19.5">
      <c r="A410" s="31"/>
      <c r="B410" s="32"/>
      <c r="C410" s="33"/>
      <c r="D410" s="196" t="s">
        <v>157</v>
      </c>
      <c r="E410" s="33"/>
      <c r="F410" s="201" t="s">
        <v>709</v>
      </c>
      <c r="G410" s="33"/>
      <c r="H410" s="33"/>
      <c r="I410" s="198"/>
      <c r="J410" s="33"/>
      <c r="K410" s="33"/>
      <c r="L410" s="36"/>
      <c r="M410" s="199"/>
      <c r="N410" s="200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157</v>
      </c>
      <c r="AU410" s="14" t="s">
        <v>84</v>
      </c>
    </row>
    <row r="411" spans="1:65" s="2" customFormat="1" ht="24">
      <c r="A411" s="31"/>
      <c r="B411" s="32"/>
      <c r="C411" s="183" t="s">
        <v>740</v>
      </c>
      <c r="D411" s="183" t="s">
        <v>118</v>
      </c>
      <c r="E411" s="184" t="s">
        <v>741</v>
      </c>
      <c r="F411" s="185" t="s">
        <v>742</v>
      </c>
      <c r="G411" s="186" t="s">
        <v>224</v>
      </c>
      <c r="H411" s="187">
        <v>2</v>
      </c>
      <c r="I411" s="188"/>
      <c r="J411" s="189">
        <f>ROUND(I411*H411,2)</f>
        <v>0</v>
      </c>
      <c r="K411" s="185" t="s">
        <v>122</v>
      </c>
      <c r="L411" s="36"/>
      <c r="M411" s="190" t="s">
        <v>1</v>
      </c>
      <c r="N411" s="191" t="s">
        <v>40</v>
      </c>
      <c r="O411" s="68"/>
      <c r="P411" s="192">
        <f>O411*H411</f>
        <v>0</v>
      </c>
      <c r="Q411" s="192">
        <v>0</v>
      </c>
      <c r="R411" s="192">
        <f>Q411*H411</f>
        <v>0</v>
      </c>
      <c r="S411" s="192">
        <v>0</v>
      </c>
      <c r="T411" s="193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4" t="s">
        <v>123</v>
      </c>
      <c r="AT411" s="194" t="s">
        <v>118</v>
      </c>
      <c r="AU411" s="194" t="s">
        <v>84</v>
      </c>
      <c r="AY411" s="14" t="s">
        <v>115</v>
      </c>
      <c r="BE411" s="195">
        <f>IF(N411="základní",J411,0)</f>
        <v>0</v>
      </c>
      <c r="BF411" s="195">
        <f>IF(N411="snížená",J411,0)</f>
        <v>0</v>
      </c>
      <c r="BG411" s="195">
        <f>IF(N411="zákl. přenesená",J411,0)</f>
        <v>0</v>
      </c>
      <c r="BH411" s="195">
        <f>IF(N411="sníž. přenesená",J411,0)</f>
        <v>0</v>
      </c>
      <c r="BI411" s="195">
        <f>IF(N411="nulová",J411,0)</f>
        <v>0</v>
      </c>
      <c r="BJ411" s="14" t="s">
        <v>82</v>
      </c>
      <c r="BK411" s="195">
        <f>ROUND(I411*H411,2)</f>
        <v>0</v>
      </c>
      <c r="BL411" s="14" t="s">
        <v>123</v>
      </c>
      <c r="BM411" s="194" t="s">
        <v>743</v>
      </c>
    </row>
    <row r="412" spans="1:65" s="2" customFormat="1" ht="58.5">
      <c r="A412" s="31"/>
      <c r="B412" s="32"/>
      <c r="C412" s="33"/>
      <c r="D412" s="196" t="s">
        <v>125</v>
      </c>
      <c r="E412" s="33"/>
      <c r="F412" s="197" t="s">
        <v>744</v>
      </c>
      <c r="G412" s="33"/>
      <c r="H412" s="33"/>
      <c r="I412" s="198"/>
      <c r="J412" s="33"/>
      <c r="K412" s="33"/>
      <c r="L412" s="36"/>
      <c r="M412" s="199"/>
      <c r="N412" s="200"/>
      <c r="O412" s="68"/>
      <c r="P412" s="68"/>
      <c r="Q412" s="68"/>
      <c r="R412" s="68"/>
      <c r="S412" s="68"/>
      <c r="T412" s="69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4" t="s">
        <v>125</v>
      </c>
      <c r="AU412" s="14" t="s">
        <v>84</v>
      </c>
    </row>
    <row r="413" spans="1:65" s="2" customFormat="1" ht="33" customHeight="1">
      <c r="A413" s="31"/>
      <c r="B413" s="32"/>
      <c r="C413" s="183" t="s">
        <v>745</v>
      </c>
      <c r="D413" s="183" t="s">
        <v>118</v>
      </c>
      <c r="E413" s="184" t="s">
        <v>746</v>
      </c>
      <c r="F413" s="185" t="s">
        <v>747</v>
      </c>
      <c r="G413" s="186" t="s">
        <v>224</v>
      </c>
      <c r="H413" s="187">
        <v>15</v>
      </c>
      <c r="I413" s="188"/>
      <c r="J413" s="189">
        <f>ROUND(I413*H413,2)</f>
        <v>0</v>
      </c>
      <c r="K413" s="185" t="s">
        <v>122</v>
      </c>
      <c r="L413" s="36"/>
      <c r="M413" s="190" t="s">
        <v>1</v>
      </c>
      <c r="N413" s="191" t="s">
        <v>40</v>
      </c>
      <c r="O413" s="68"/>
      <c r="P413" s="192">
        <f>O413*H413</f>
        <v>0</v>
      </c>
      <c r="Q413" s="192">
        <v>0</v>
      </c>
      <c r="R413" s="192">
        <f>Q413*H413</f>
        <v>0</v>
      </c>
      <c r="S413" s="192">
        <v>0</v>
      </c>
      <c r="T413" s="193">
        <f>S413*H413</f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94" t="s">
        <v>123</v>
      </c>
      <c r="AT413" s="194" t="s">
        <v>118</v>
      </c>
      <c r="AU413" s="194" t="s">
        <v>84</v>
      </c>
      <c r="AY413" s="14" t="s">
        <v>115</v>
      </c>
      <c r="BE413" s="195">
        <f>IF(N413="základní",J413,0)</f>
        <v>0</v>
      </c>
      <c r="BF413" s="195">
        <f>IF(N413="snížená",J413,0)</f>
        <v>0</v>
      </c>
      <c r="BG413" s="195">
        <f>IF(N413="zákl. přenesená",J413,0)</f>
        <v>0</v>
      </c>
      <c r="BH413" s="195">
        <f>IF(N413="sníž. přenesená",J413,0)</f>
        <v>0</v>
      </c>
      <c r="BI413" s="195">
        <f>IF(N413="nulová",J413,0)</f>
        <v>0</v>
      </c>
      <c r="BJ413" s="14" t="s">
        <v>82</v>
      </c>
      <c r="BK413" s="195">
        <f>ROUND(I413*H413,2)</f>
        <v>0</v>
      </c>
      <c r="BL413" s="14" t="s">
        <v>123</v>
      </c>
      <c r="BM413" s="194" t="s">
        <v>748</v>
      </c>
    </row>
    <row r="414" spans="1:65" s="2" customFormat="1" ht="58.5">
      <c r="A414" s="31"/>
      <c r="B414" s="32"/>
      <c r="C414" s="33"/>
      <c r="D414" s="196" t="s">
        <v>125</v>
      </c>
      <c r="E414" s="33"/>
      <c r="F414" s="197" t="s">
        <v>749</v>
      </c>
      <c r="G414" s="33"/>
      <c r="H414" s="33"/>
      <c r="I414" s="198"/>
      <c r="J414" s="33"/>
      <c r="K414" s="33"/>
      <c r="L414" s="36"/>
      <c r="M414" s="199"/>
      <c r="N414" s="200"/>
      <c r="O414" s="68"/>
      <c r="P414" s="68"/>
      <c r="Q414" s="68"/>
      <c r="R414" s="68"/>
      <c r="S414" s="68"/>
      <c r="T414" s="69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T414" s="14" t="s">
        <v>125</v>
      </c>
      <c r="AU414" s="14" t="s">
        <v>84</v>
      </c>
    </row>
    <row r="415" spans="1:65" s="2" customFormat="1" ht="24">
      <c r="A415" s="31"/>
      <c r="B415" s="32"/>
      <c r="C415" s="183" t="s">
        <v>547</v>
      </c>
      <c r="D415" s="183" t="s">
        <v>118</v>
      </c>
      <c r="E415" s="184" t="s">
        <v>750</v>
      </c>
      <c r="F415" s="185" t="s">
        <v>751</v>
      </c>
      <c r="G415" s="186" t="s">
        <v>224</v>
      </c>
      <c r="H415" s="187">
        <v>5</v>
      </c>
      <c r="I415" s="188"/>
      <c r="J415" s="189">
        <f>ROUND(I415*H415,2)</f>
        <v>0</v>
      </c>
      <c r="K415" s="185" t="s">
        <v>122</v>
      </c>
      <c r="L415" s="36"/>
      <c r="M415" s="190" t="s">
        <v>1</v>
      </c>
      <c r="N415" s="191" t="s">
        <v>40</v>
      </c>
      <c r="O415" s="68"/>
      <c r="P415" s="192">
        <f>O415*H415</f>
        <v>0</v>
      </c>
      <c r="Q415" s="192">
        <v>0</v>
      </c>
      <c r="R415" s="192">
        <f>Q415*H415</f>
        <v>0</v>
      </c>
      <c r="S415" s="192">
        <v>0</v>
      </c>
      <c r="T415" s="193">
        <f>S415*H415</f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4" t="s">
        <v>123</v>
      </c>
      <c r="AT415" s="194" t="s">
        <v>118</v>
      </c>
      <c r="AU415" s="194" t="s">
        <v>84</v>
      </c>
      <c r="AY415" s="14" t="s">
        <v>115</v>
      </c>
      <c r="BE415" s="195">
        <f>IF(N415="základní",J415,0)</f>
        <v>0</v>
      </c>
      <c r="BF415" s="195">
        <f>IF(N415="snížená",J415,0)</f>
        <v>0</v>
      </c>
      <c r="BG415" s="195">
        <f>IF(N415="zákl. přenesená",J415,0)</f>
        <v>0</v>
      </c>
      <c r="BH415" s="195">
        <f>IF(N415="sníž. přenesená",J415,0)</f>
        <v>0</v>
      </c>
      <c r="BI415" s="195">
        <f>IF(N415="nulová",J415,0)</f>
        <v>0</v>
      </c>
      <c r="BJ415" s="14" t="s">
        <v>82</v>
      </c>
      <c r="BK415" s="195">
        <f>ROUND(I415*H415,2)</f>
        <v>0</v>
      </c>
      <c r="BL415" s="14" t="s">
        <v>123</v>
      </c>
      <c r="BM415" s="194" t="s">
        <v>752</v>
      </c>
    </row>
    <row r="416" spans="1:65" s="2" customFormat="1" ht="48.75">
      <c r="A416" s="31"/>
      <c r="B416" s="32"/>
      <c r="C416" s="33"/>
      <c r="D416" s="196" t="s">
        <v>125</v>
      </c>
      <c r="E416" s="33"/>
      <c r="F416" s="197" t="s">
        <v>753</v>
      </c>
      <c r="G416" s="33"/>
      <c r="H416" s="33"/>
      <c r="I416" s="198"/>
      <c r="J416" s="33"/>
      <c r="K416" s="33"/>
      <c r="L416" s="36"/>
      <c r="M416" s="212"/>
      <c r="N416" s="213"/>
      <c r="O416" s="214"/>
      <c r="P416" s="214"/>
      <c r="Q416" s="214"/>
      <c r="R416" s="214"/>
      <c r="S416" s="214"/>
      <c r="T416" s="215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125</v>
      </c>
      <c r="AU416" s="14" t="s">
        <v>84</v>
      </c>
    </row>
    <row r="417" spans="1:31" s="2" customFormat="1" ht="6.95" customHeight="1">
      <c r="A417" s="3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36"/>
      <c r="M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</row>
  </sheetData>
  <sheetProtection algorithmName="SHA-512" hashValue="WXzz40Ae2S928BBcqT26fkPiN84AZbbHhqFWEszQi0HnsjlFGqqN4uZtAfKlsHajZYSp68GE0Gknk2bAd/9/TQ==" saltValue="DjXuG67d3SUUd5//YPY2mBycL6gmPnVchv5UHbwRkkeaDpwenbxou1gQn2kacGMgyfJXrKEGSXwVQe+a7bvYCA==" spinCount="100000" sheet="1" objects="1" scenarios="1" formatColumns="0" formatRows="0" autoFilter="0"/>
  <autoFilter ref="C119:K41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84</v>
      </c>
    </row>
    <row r="4" spans="1:46" s="1" customFormat="1" ht="24.95" customHeight="1">
      <c r="B4" s="17"/>
      <c r="D4" s="107" t="s">
        <v>88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Oprava geometrických parametrů koleje 2021 - ZLN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89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754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25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24</v>
      </c>
      <c r="J23" s="110" t="s">
        <v>25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26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ROUND((SUM(BE117:BE142)),  2)</f>
        <v>0</v>
      </c>
      <c r="G33" s="31"/>
      <c r="H33" s="31"/>
      <c r="I33" s="121">
        <v>0.21</v>
      </c>
      <c r="J33" s="120">
        <f>ROUND(((SUM(BE117:BE142))*I33),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ROUND((SUM(BF117:BF142)),  2)</f>
        <v>0</v>
      </c>
      <c r="G34" s="31"/>
      <c r="H34" s="31"/>
      <c r="I34" s="121">
        <v>0.15</v>
      </c>
      <c r="J34" s="120">
        <f>ROUND(((SUM(BF117:BF142))*I34),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ROUND((SUM(BG117:BG142)),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ROUND((SUM(BH117:BH142)),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ROUND((SUM(BI117:BI142)),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Oprava geometrických parametrů koleje 2021 - ZLN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6" t="str">
        <f>E9</f>
        <v>VON - Vedlejší a ostaní náklady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Obvod ST Zlín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30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Správa železnic, státní organizace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92</v>
      </c>
      <c r="D94" s="141"/>
      <c r="E94" s="141"/>
      <c r="F94" s="141"/>
      <c r="G94" s="141"/>
      <c r="H94" s="141"/>
      <c r="I94" s="141"/>
      <c r="J94" s="142" t="s">
        <v>93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94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95</v>
      </c>
    </row>
    <row r="97" spans="1:31" s="9" customFormat="1" ht="24.95" customHeight="1">
      <c r="B97" s="144"/>
      <c r="C97" s="145"/>
      <c r="D97" s="146" t="s">
        <v>755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100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65" t="str">
        <f>E7</f>
        <v>Oprava geometrických parametrů koleje 2021 - ZLN</v>
      </c>
      <c r="F107" s="266"/>
      <c r="G107" s="266"/>
      <c r="H107" s="266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89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36" t="str">
        <f>E9</f>
        <v>VON - Vedlejší a ostaní náklady</v>
      </c>
      <c r="F109" s="267"/>
      <c r="G109" s="267"/>
      <c r="H109" s="267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Obvod ST Zlín</v>
      </c>
      <c r="G111" s="33"/>
      <c r="H111" s="33"/>
      <c r="I111" s="26" t="s">
        <v>22</v>
      </c>
      <c r="J111" s="63">
        <f>IF(J12="","",J12)</f>
        <v>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23</v>
      </c>
      <c r="D113" s="33"/>
      <c r="E113" s="33"/>
      <c r="F113" s="24" t="str">
        <f>E15</f>
        <v>Správa železnic, státní organizace</v>
      </c>
      <c r="G113" s="33"/>
      <c r="H113" s="33"/>
      <c r="I113" s="26" t="s">
        <v>30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25.7" customHeight="1">
      <c r="A114" s="31"/>
      <c r="B114" s="32"/>
      <c r="C114" s="26" t="s">
        <v>28</v>
      </c>
      <c r="D114" s="33"/>
      <c r="E114" s="33"/>
      <c r="F114" s="24" t="str">
        <f>IF(E18="","",E18)</f>
        <v>Vyplň údaj</v>
      </c>
      <c r="G114" s="33"/>
      <c r="H114" s="33"/>
      <c r="I114" s="26" t="s">
        <v>33</v>
      </c>
      <c r="J114" s="29" t="str">
        <f>E24</f>
        <v>Správa železnic, státní organizace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101</v>
      </c>
      <c r="D116" s="159" t="s">
        <v>60</v>
      </c>
      <c r="E116" s="159" t="s">
        <v>56</v>
      </c>
      <c r="F116" s="159" t="s">
        <v>57</v>
      </c>
      <c r="G116" s="159" t="s">
        <v>102</v>
      </c>
      <c r="H116" s="159" t="s">
        <v>103</v>
      </c>
      <c r="I116" s="159" t="s">
        <v>104</v>
      </c>
      <c r="J116" s="159" t="s">
        <v>93</v>
      </c>
      <c r="K116" s="160" t="s">
        <v>105</v>
      </c>
      <c r="L116" s="161"/>
      <c r="M116" s="72" t="s">
        <v>1</v>
      </c>
      <c r="N116" s="73" t="s">
        <v>39</v>
      </c>
      <c r="O116" s="73" t="s">
        <v>106</v>
      </c>
      <c r="P116" s="73" t="s">
        <v>107</v>
      </c>
      <c r="Q116" s="73" t="s">
        <v>108</v>
      </c>
      <c r="R116" s="73" t="s">
        <v>109</v>
      </c>
      <c r="S116" s="73" t="s">
        <v>110</v>
      </c>
      <c r="T116" s="74" t="s">
        <v>111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112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74</v>
      </c>
      <c r="AU117" s="14" t="s">
        <v>95</v>
      </c>
      <c r="BK117" s="166">
        <f>BK118</f>
        <v>0</v>
      </c>
    </row>
    <row r="118" spans="1:65" s="12" customFormat="1" ht="25.9" customHeight="1">
      <c r="B118" s="167"/>
      <c r="C118" s="168"/>
      <c r="D118" s="169" t="s">
        <v>74</v>
      </c>
      <c r="E118" s="170" t="s">
        <v>756</v>
      </c>
      <c r="F118" s="170" t="s">
        <v>757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SUM(P119:P142)</f>
        <v>0</v>
      </c>
      <c r="Q118" s="175"/>
      <c r="R118" s="176">
        <f>SUM(R119:R142)</f>
        <v>0</v>
      </c>
      <c r="S118" s="175"/>
      <c r="T118" s="177">
        <f>SUM(T119:T142)</f>
        <v>0</v>
      </c>
      <c r="AR118" s="178" t="s">
        <v>116</v>
      </c>
      <c r="AT118" s="179" t="s">
        <v>74</v>
      </c>
      <c r="AU118" s="179" t="s">
        <v>75</v>
      </c>
      <c r="AY118" s="178" t="s">
        <v>115</v>
      </c>
      <c r="BK118" s="180">
        <f>SUM(BK119:BK142)</f>
        <v>0</v>
      </c>
    </row>
    <row r="119" spans="1:65" s="2" customFormat="1" ht="33" customHeight="1">
      <c r="A119" s="31"/>
      <c r="B119" s="32"/>
      <c r="C119" s="183" t="s">
        <v>82</v>
      </c>
      <c r="D119" s="183" t="s">
        <v>118</v>
      </c>
      <c r="E119" s="184" t="s">
        <v>758</v>
      </c>
      <c r="F119" s="185" t="s">
        <v>759</v>
      </c>
      <c r="G119" s="186" t="s">
        <v>178</v>
      </c>
      <c r="H119" s="187">
        <v>10</v>
      </c>
      <c r="I119" s="188"/>
      <c r="J119" s="189">
        <f>ROUND(I119*H119,2)</f>
        <v>0</v>
      </c>
      <c r="K119" s="185" t="s">
        <v>122</v>
      </c>
      <c r="L119" s="36"/>
      <c r="M119" s="190" t="s">
        <v>1</v>
      </c>
      <c r="N119" s="191" t="s">
        <v>40</v>
      </c>
      <c r="O119" s="68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123</v>
      </c>
      <c r="AT119" s="194" t="s">
        <v>118</v>
      </c>
      <c r="AU119" s="194" t="s">
        <v>82</v>
      </c>
      <c r="AY119" s="14" t="s">
        <v>115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4" t="s">
        <v>82</v>
      </c>
      <c r="BK119" s="195">
        <f>ROUND(I119*H119,2)</f>
        <v>0</v>
      </c>
      <c r="BL119" s="14" t="s">
        <v>123</v>
      </c>
      <c r="BM119" s="194" t="s">
        <v>760</v>
      </c>
    </row>
    <row r="120" spans="1:65" s="2" customFormat="1" ht="68.25">
      <c r="A120" s="31"/>
      <c r="B120" s="32"/>
      <c r="C120" s="33"/>
      <c r="D120" s="196" t="s">
        <v>125</v>
      </c>
      <c r="E120" s="33"/>
      <c r="F120" s="197" t="s">
        <v>761</v>
      </c>
      <c r="G120" s="33"/>
      <c r="H120" s="33"/>
      <c r="I120" s="198"/>
      <c r="J120" s="33"/>
      <c r="K120" s="33"/>
      <c r="L120" s="36"/>
      <c r="M120" s="199"/>
      <c r="N120" s="20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125</v>
      </c>
      <c r="AU120" s="14" t="s">
        <v>82</v>
      </c>
    </row>
    <row r="121" spans="1:65" s="2" customFormat="1" ht="33" customHeight="1">
      <c r="A121" s="31"/>
      <c r="B121" s="32"/>
      <c r="C121" s="183" t="s">
        <v>84</v>
      </c>
      <c r="D121" s="183" t="s">
        <v>118</v>
      </c>
      <c r="E121" s="184" t="s">
        <v>762</v>
      </c>
      <c r="F121" s="185" t="s">
        <v>763</v>
      </c>
      <c r="G121" s="186" t="s">
        <v>178</v>
      </c>
      <c r="H121" s="187">
        <v>5</v>
      </c>
      <c r="I121" s="188"/>
      <c r="J121" s="189">
        <f>ROUND(I121*H121,2)</f>
        <v>0</v>
      </c>
      <c r="K121" s="185" t="s">
        <v>122</v>
      </c>
      <c r="L121" s="36"/>
      <c r="M121" s="190" t="s">
        <v>1</v>
      </c>
      <c r="N121" s="191" t="s">
        <v>40</v>
      </c>
      <c r="O121" s="68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4" t="s">
        <v>123</v>
      </c>
      <c r="AT121" s="194" t="s">
        <v>118</v>
      </c>
      <c r="AU121" s="194" t="s">
        <v>82</v>
      </c>
      <c r="AY121" s="14" t="s">
        <v>115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4" t="s">
        <v>82</v>
      </c>
      <c r="BK121" s="195">
        <f>ROUND(I121*H121,2)</f>
        <v>0</v>
      </c>
      <c r="BL121" s="14" t="s">
        <v>123</v>
      </c>
      <c r="BM121" s="194" t="s">
        <v>764</v>
      </c>
    </row>
    <row r="122" spans="1:65" s="2" customFormat="1" ht="68.25">
      <c r="A122" s="31"/>
      <c r="B122" s="32"/>
      <c r="C122" s="33"/>
      <c r="D122" s="196" t="s">
        <v>125</v>
      </c>
      <c r="E122" s="33"/>
      <c r="F122" s="197" t="s">
        <v>765</v>
      </c>
      <c r="G122" s="33"/>
      <c r="H122" s="33"/>
      <c r="I122" s="198"/>
      <c r="J122" s="33"/>
      <c r="K122" s="33"/>
      <c r="L122" s="36"/>
      <c r="M122" s="199"/>
      <c r="N122" s="200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125</v>
      </c>
      <c r="AU122" s="14" t="s">
        <v>82</v>
      </c>
    </row>
    <row r="123" spans="1:65" s="2" customFormat="1" ht="24">
      <c r="A123" s="31"/>
      <c r="B123" s="32"/>
      <c r="C123" s="183" t="s">
        <v>132</v>
      </c>
      <c r="D123" s="183" t="s">
        <v>118</v>
      </c>
      <c r="E123" s="184" t="s">
        <v>766</v>
      </c>
      <c r="F123" s="185" t="s">
        <v>767</v>
      </c>
      <c r="G123" s="186" t="s">
        <v>768</v>
      </c>
      <c r="H123" s="216"/>
      <c r="I123" s="188"/>
      <c r="J123" s="189">
        <f>ROUND(I123*H123,2)</f>
        <v>0</v>
      </c>
      <c r="K123" s="185" t="s">
        <v>122</v>
      </c>
      <c r="L123" s="36"/>
      <c r="M123" s="190" t="s">
        <v>1</v>
      </c>
      <c r="N123" s="191" t="s">
        <v>40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123</v>
      </c>
      <c r="AT123" s="194" t="s">
        <v>118</v>
      </c>
      <c r="AU123" s="194" t="s">
        <v>82</v>
      </c>
      <c r="AY123" s="14" t="s">
        <v>115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82</v>
      </c>
      <c r="BK123" s="195">
        <f>ROUND(I123*H123,2)</f>
        <v>0</v>
      </c>
      <c r="BL123" s="14" t="s">
        <v>123</v>
      </c>
      <c r="BM123" s="194" t="s">
        <v>769</v>
      </c>
    </row>
    <row r="124" spans="1:65" s="2" customFormat="1" ht="48.75">
      <c r="A124" s="31"/>
      <c r="B124" s="32"/>
      <c r="C124" s="33"/>
      <c r="D124" s="196" t="s">
        <v>125</v>
      </c>
      <c r="E124" s="33"/>
      <c r="F124" s="197" t="s">
        <v>770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125</v>
      </c>
      <c r="AU124" s="14" t="s">
        <v>82</v>
      </c>
    </row>
    <row r="125" spans="1:65" s="2" customFormat="1" ht="19.5">
      <c r="A125" s="31"/>
      <c r="B125" s="32"/>
      <c r="C125" s="33"/>
      <c r="D125" s="196" t="s">
        <v>157</v>
      </c>
      <c r="E125" s="33"/>
      <c r="F125" s="201" t="s">
        <v>771</v>
      </c>
      <c r="G125" s="33"/>
      <c r="H125" s="33"/>
      <c r="I125" s="198"/>
      <c r="J125" s="33"/>
      <c r="K125" s="33"/>
      <c r="L125" s="36"/>
      <c r="M125" s="199"/>
      <c r="N125" s="200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157</v>
      </c>
      <c r="AU125" s="14" t="s">
        <v>82</v>
      </c>
    </row>
    <row r="126" spans="1:65" s="2" customFormat="1" ht="33" customHeight="1">
      <c r="A126" s="31"/>
      <c r="B126" s="32"/>
      <c r="C126" s="183" t="s">
        <v>123</v>
      </c>
      <c r="D126" s="183" t="s">
        <v>118</v>
      </c>
      <c r="E126" s="184" t="s">
        <v>772</v>
      </c>
      <c r="F126" s="185" t="s">
        <v>773</v>
      </c>
      <c r="G126" s="186" t="s">
        <v>178</v>
      </c>
      <c r="H126" s="187">
        <v>2</v>
      </c>
      <c r="I126" s="188"/>
      <c r="J126" s="189">
        <f>ROUND(I126*H126,2)</f>
        <v>0</v>
      </c>
      <c r="K126" s="185" t="s">
        <v>122</v>
      </c>
      <c r="L126" s="36"/>
      <c r="M126" s="190" t="s">
        <v>1</v>
      </c>
      <c r="N126" s="191" t="s">
        <v>40</v>
      </c>
      <c r="O126" s="68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123</v>
      </c>
      <c r="AT126" s="194" t="s">
        <v>118</v>
      </c>
      <c r="AU126" s="194" t="s">
        <v>82</v>
      </c>
      <c r="AY126" s="14" t="s">
        <v>115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4" t="s">
        <v>82</v>
      </c>
      <c r="BK126" s="195">
        <f>ROUND(I126*H126,2)</f>
        <v>0</v>
      </c>
      <c r="BL126" s="14" t="s">
        <v>123</v>
      </c>
      <c r="BM126" s="194" t="s">
        <v>774</v>
      </c>
    </row>
    <row r="127" spans="1:65" s="2" customFormat="1" ht="58.5">
      <c r="A127" s="31"/>
      <c r="B127" s="32"/>
      <c r="C127" s="33"/>
      <c r="D127" s="196" t="s">
        <v>125</v>
      </c>
      <c r="E127" s="33"/>
      <c r="F127" s="197" t="s">
        <v>775</v>
      </c>
      <c r="G127" s="33"/>
      <c r="H127" s="33"/>
      <c r="I127" s="198"/>
      <c r="J127" s="33"/>
      <c r="K127" s="33"/>
      <c r="L127" s="36"/>
      <c r="M127" s="199"/>
      <c r="N127" s="200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125</v>
      </c>
      <c r="AU127" s="14" t="s">
        <v>82</v>
      </c>
    </row>
    <row r="128" spans="1:65" s="2" customFormat="1" ht="24">
      <c r="A128" s="31"/>
      <c r="B128" s="32"/>
      <c r="C128" s="183" t="s">
        <v>116</v>
      </c>
      <c r="D128" s="183" t="s">
        <v>118</v>
      </c>
      <c r="E128" s="184" t="s">
        <v>776</v>
      </c>
      <c r="F128" s="185" t="s">
        <v>777</v>
      </c>
      <c r="G128" s="186" t="s">
        <v>768</v>
      </c>
      <c r="H128" s="216"/>
      <c r="I128" s="188"/>
      <c r="J128" s="189">
        <f>ROUND(I128*H128,2)</f>
        <v>0</v>
      </c>
      <c r="K128" s="185" t="s">
        <v>122</v>
      </c>
      <c r="L128" s="36"/>
      <c r="M128" s="190" t="s">
        <v>1</v>
      </c>
      <c r="N128" s="191" t="s">
        <v>40</v>
      </c>
      <c r="O128" s="68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123</v>
      </c>
      <c r="AT128" s="194" t="s">
        <v>118</v>
      </c>
      <c r="AU128" s="194" t="s">
        <v>82</v>
      </c>
      <c r="AY128" s="14" t="s">
        <v>115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4" t="s">
        <v>82</v>
      </c>
      <c r="BK128" s="195">
        <f>ROUND(I128*H128,2)</f>
        <v>0</v>
      </c>
      <c r="BL128" s="14" t="s">
        <v>123</v>
      </c>
      <c r="BM128" s="194" t="s">
        <v>778</v>
      </c>
    </row>
    <row r="129" spans="1:65" s="2" customFormat="1" ht="11.25">
      <c r="A129" s="31"/>
      <c r="B129" s="32"/>
      <c r="C129" s="33"/>
      <c r="D129" s="196" t="s">
        <v>125</v>
      </c>
      <c r="E129" s="33"/>
      <c r="F129" s="197" t="s">
        <v>777</v>
      </c>
      <c r="G129" s="33"/>
      <c r="H129" s="33"/>
      <c r="I129" s="198"/>
      <c r="J129" s="33"/>
      <c r="K129" s="33"/>
      <c r="L129" s="36"/>
      <c r="M129" s="199"/>
      <c r="N129" s="200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125</v>
      </c>
      <c r="AU129" s="14" t="s">
        <v>82</v>
      </c>
    </row>
    <row r="130" spans="1:65" s="2" customFormat="1" ht="19.5">
      <c r="A130" s="31"/>
      <c r="B130" s="32"/>
      <c r="C130" s="33"/>
      <c r="D130" s="196" t="s">
        <v>157</v>
      </c>
      <c r="E130" s="33"/>
      <c r="F130" s="201" t="s">
        <v>771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157</v>
      </c>
      <c r="AU130" s="14" t="s">
        <v>82</v>
      </c>
    </row>
    <row r="131" spans="1:65" s="2" customFormat="1" ht="24">
      <c r="A131" s="31"/>
      <c r="B131" s="32"/>
      <c r="C131" s="183" t="s">
        <v>146</v>
      </c>
      <c r="D131" s="183" t="s">
        <v>118</v>
      </c>
      <c r="E131" s="184" t="s">
        <v>779</v>
      </c>
      <c r="F131" s="185" t="s">
        <v>780</v>
      </c>
      <c r="G131" s="186" t="s">
        <v>768</v>
      </c>
      <c r="H131" s="216"/>
      <c r="I131" s="188"/>
      <c r="J131" s="189">
        <f>ROUND(I131*H131,2)</f>
        <v>0</v>
      </c>
      <c r="K131" s="185" t="s">
        <v>122</v>
      </c>
      <c r="L131" s="36"/>
      <c r="M131" s="190" t="s">
        <v>1</v>
      </c>
      <c r="N131" s="191" t="s">
        <v>40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123</v>
      </c>
      <c r="AT131" s="194" t="s">
        <v>118</v>
      </c>
      <c r="AU131" s="194" t="s">
        <v>82</v>
      </c>
      <c r="AY131" s="14" t="s">
        <v>115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82</v>
      </c>
      <c r="BK131" s="195">
        <f>ROUND(I131*H131,2)</f>
        <v>0</v>
      </c>
      <c r="BL131" s="14" t="s">
        <v>123</v>
      </c>
      <c r="BM131" s="194" t="s">
        <v>781</v>
      </c>
    </row>
    <row r="132" spans="1:65" s="2" customFormat="1" ht="11.25">
      <c r="A132" s="31"/>
      <c r="B132" s="32"/>
      <c r="C132" s="33"/>
      <c r="D132" s="196" t="s">
        <v>125</v>
      </c>
      <c r="E132" s="33"/>
      <c r="F132" s="197" t="s">
        <v>780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125</v>
      </c>
      <c r="AU132" s="14" t="s">
        <v>82</v>
      </c>
    </row>
    <row r="133" spans="1:65" s="2" customFormat="1" ht="44.25" customHeight="1">
      <c r="A133" s="31"/>
      <c r="B133" s="32"/>
      <c r="C133" s="183" t="s">
        <v>151</v>
      </c>
      <c r="D133" s="183" t="s">
        <v>118</v>
      </c>
      <c r="E133" s="184" t="s">
        <v>782</v>
      </c>
      <c r="F133" s="185" t="s">
        <v>783</v>
      </c>
      <c r="G133" s="186" t="s">
        <v>768</v>
      </c>
      <c r="H133" s="216"/>
      <c r="I133" s="188"/>
      <c r="J133" s="189">
        <f>ROUND(I133*H133,2)</f>
        <v>0</v>
      </c>
      <c r="K133" s="185" t="s">
        <v>122</v>
      </c>
      <c r="L133" s="36"/>
      <c r="M133" s="190" t="s">
        <v>1</v>
      </c>
      <c r="N133" s="191" t="s">
        <v>40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123</v>
      </c>
      <c r="AT133" s="194" t="s">
        <v>118</v>
      </c>
      <c r="AU133" s="194" t="s">
        <v>82</v>
      </c>
      <c r="AY133" s="14" t="s">
        <v>115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82</v>
      </c>
      <c r="BK133" s="195">
        <f>ROUND(I133*H133,2)</f>
        <v>0</v>
      </c>
      <c r="BL133" s="14" t="s">
        <v>123</v>
      </c>
      <c r="BM133" s="194" t="s">
        <v>784</v>
      </c>
    </row>
    <row r="134" spans="1:65" s="2" customFormat="1" ht="29.25">
      <c r="A134" s="31"/>
      <c r="B134" s="32"/>
      <c r="C134" s="33"/>
      <c r="D134" s="196" t="s">
        <v>125</v>
      </c>
      <c r="E134" s="33"/>
      <c r="F134" s="197" t="s">
        <v>783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125</v>
      </c>
      <c r="AU134" s="14" t="s">
        <v>82</v>
      </c>
    </row>
    <row r="135" spans="1:65" s="2" customFormat="1" ht="19.5">
      <c r="A135" s="31"/>
      <c r="B135" s="32"/>
      <c r="C135" s="33"/>
      <c r="D135" s="196" t="s">
        <v>157</v>
      </c>
      <c r="E135" s="33"/>
      <c r="F135" s="201" t="s">
        <v>771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157</v>
      </c>
      <c r="AU135" s="14" t="s">
        <v>82</v>
      </c>
    </row>
    <row r="136" spans="1:65" s="2" customFormat="1" ht="44.25" customHeight="1">
      <c r="A136" s="31"/>
      <c r="B136" s="32"/>
      <c r="C136" s="183" t="s">
        <v>159</v>
      </c>
      <c r="D136" s="183" t="s">
        <v>118</v>
      </c>
      <c r="E136" s="184" t="s">
        <v>785</v>
      </c>
      <c r="F136" s="185" t="s">
        <v>786</v>
      </c>
      <c r="G136" s="186" t="s">
        <v>768</v>
      </c>
      <c r="H136" s="216"/>
      <c r="I136" s="188"/>
      <c r="J136" s="189">
        <f>ROUND(I136*H136,2)</f>
        <v>0</v>
      </c>
      <c r="K136" s="185" t="s">
        <v>122</v>
      </c>
      <c r="L136" s="36"/>
      <c r="M136" s="190" t="s">
        <v>1</v>
      </c>
      <c r="N136" s="191" t="s">
        <v>40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123</v>
      </c>
      <c r="AT136" s="194" t="s">
        <v>118</v>
      </c>
      <c r="AU136" s="194" t="s">
        <v>82</v>
      </c>
      <c r="AY136" s="14" t="s">
        <v>115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82</v>
      </c>
      <c r="BK136" s="195">
        <f>ROUND(I136*H136,2)</f>
        <v>0</v>
      </c>
      <c r="BL136" s="14" t="s">
        <v>123</v>
      </c>
      <c r="BM136" s="194" t="s">
        <v>787</v>
      </c>
    </row>
    <row r="137" spans="1:65" s="2" customFormat="1" ht="29.25">
      <c r="A137" s="31"/>
      <c r="B137" s="32"/>
      <c r="C137" s="33"/>
      <c r="D137" s="196" t="s">
        <v>125</v>
      </c>
      <c r="E137" s="33"/>
      <c r="F137" s="197" t="s">
        <v>786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125</v>
      </c>
      <c r="AU137" s="14" t="s">
        <v>82</v>
      </c>
    </row>
    <row r="138" spans="1:65" s="2" customFormat="1" ht="19.5">
      <c r="A138" s="31"/>
      <c r="B138" s="32"/>
      <c r="C138" s="33"/>
      <c r="D138" s="196" t="s">
        <v>157</v>
      </c>
      <c r="E138" s="33"/>
      <c r="F138" s="201" t="s">
        <v>771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157</v>
      </c>
      <c r="AU138" s="14" t="s">
        <v>82</v>
      </c>
    </row>
    <row r="139" spans="1:65" s="2" customFormat="1" ht="36">
      <c r="A139" s="31"/>
      <c r="B139" s="32"/>
      <c r="C139" s="183" t="s">
        <v>164</v>
      </c>
      <c r="D139" s="183" t="s">
        <v>118</v>
      </c>
      <c r="E139" s="184" t="s">
        <v>788</v>
      </c>
      <c r="F139" s="185" t="s">
        <v>789</v>
      </c>
      <c r="G139" s="186" t="s">
        <v>121</v>
      </c>
      <c r="H139" s="187">
        <v>1500</v>
      </c>
      <c r="I139" s="188"/>
      <c r="J139" s="189">
        <f>ROUND(I139*H139,2)</f>
        <v>0</v>
      </c>
      <c r="K139" s="185" t="s">
        <v>122</v>
      </c>
      <c r="L139" s="36"/>
      <c r="M139" s="190" t="s">
        <v>1</v>
      </c>
      <c r="N139" s="191" t="s">
        <v>40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123</v>
      </c>
      <c r="AT139" s="194" t="s">
        <v>118</v>
      </c>
      <c r="AU139" s="194" t="s">
        <v>82</v>
      </c>
      <c r="AY139" s="14" t="s">
        <v>115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82</v>
      </c>
      <c r="BK139" s="195">
        <f>ROUND(I139*H139,2)</f>
        <v>0</v>
      </c>
      <c r="BL139" s="14" t="s">
        <v>123</v>
      </c>
      <c r="BM139" s="194" t="s">
        <v>790</v>
      </c>
    </row>
    <row r="140" spans="1:65" s="2" customFormat="1" ht="19.5">
      <c r="A140" s="31"/>
      <c r="B140" s="32"/>
      <c r="C140" s="33"/>
      <c r="D140" s="196" t="s">
        <v>125</v>
      </c>
      <c r="E140" s="33"/>
      <c r="F140" s="197" t="s">
        <v>789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125</v>
      </c>
      <c r="AU140" s="14" t="s">
        <v>82</v>
      </c>
    </row>
    <row r="141" spans="1:65" s="2" customFormat="1" ht="24">
      <c r="A141" s="31"/>
      <c r="B141" s="32"/>
      <c r="C141" s="183" t="s">
        <v>170</v>
      </c>
      <c r="D141" s="183" t="s">
        <v>118</v>
      </c>
      <c r="E141" s="184" t="s">
        <v>791</v>
      </c>
      <c r="F141" s="185" t="s">
        <v>792</v>
      </c>
      <c r="G141" s="186" t="s">
        <v>121</v>
      </c>
      <c r="H141" s="187">
        <v>200</v>
      </c>
      <c r="I141" s="188"/>
      <c r="J141" s="189">
        <f>ROUND(I141*H141,2)</f>
        <v>0</v>
      </c>
      <c r="K141" s="185" t="s">
        <v>122</v>
      </c>
      <c r="L141" s="36"/>
      <c r="M141" s="190" t="s">
        <v>1</v>
      </c>
      <c r="N141" s="191" t="s">
        <v>40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123</v>
      </c>
      <c r="AT141" s="194" t="s">
        <v>118</v>
      </c>
      <c r="AU141" s="194" t="s">
        <v>82</v>
      </c>
      <c r="AY141" s="14" t="s">
        <v>115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82</v>
      </c>
      <c r="BK141" s="195">
        <f>ROUND(I141*H141,2)</f>
        <v>0</v>
      </c>
      <c r="BL141" s="14" t="s">
        <v>123</v>
      </c>
      <c r="BM141" s="194" t="s">
        <v>793</v>
      </c>
    </row>
    <row r="142" spans="1:65" s="2" customFormat="1" ht="19.5">
      <c r="A142" s="31"/>
      <c r="B142" s="32"/>
      <c r="C142" s="33"/>
      <c r="D142" s="196" t="s">
        <v>125</v>
      </c>
      <c r="E142" s="33"/>
      <c r="F142" s="197" t="s">
        <v>792</v>
      </c>
      <c r="G142" s="33"/>
      <c r="H142" s="33"/>
      <c r="I142" s="198"/>
      <c r="J142" s="33"/>
      <c r="K142" s="33"/>
      <c r="L142" s="36"/>
      <c r="M142" s="212"/>
      <c r="N142" s="213"/>
      <c r="O142" s="214"/>
      <c r="P142" s="214"/>
      <c r="Q142" s="214"/>
      <c r="R142" s="214"/>
      <c r="S142" s="214"/>
      <c r="T142" s="215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125</v>
      </c>
      <c r="AU142" s="14" t="s">
        <v>82</v>
      </c>
    </row>
    <row r="143" spans="1:65" s="2" customFormat="1" ht="6.95" customHeight="1">
      <c r="A143" s="3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36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sheetProtection algorithmName="SHA-512" hashValue="LMzgeC7KazpyJ5W9uMoXo3P/2P92/AJxnX51W3eTT/elWRzOqKQ5TwwY6+wYYeEmFkeznZg4lweG0P7GfiH9SA==" saltValue="isA0pRgwS0GQbNg6dkN6EFDyt6YpLp1LcFCT+7FB9mTYX0E+RqGV9rHTgf+EYMYLtqT7h4w4a2N9Fnu5fjv8lA==" spinCount="100000" sheet="1" objects="1" scenarios="1" formatColumns="0" formatRows="0" autoFilter="0"/>
  <autoFilter ref="C116:K14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Oprava geometrick...</vt:lpstr>
      <vt:lpstr>VON - Vedlejší a ostaní n...</vt:lpstr>
      <vt:lpstr>'Rekapitulace stavby'!Názvy_tisku</vt:lpstr>
      <vt:lpstr>'SO 01 - Oprava geometrick...'!Názvy_tisku</vt:lpstr>
      <vt:lpstr>'VON - Vedlejší a ostaní n...'!Názvy_tisku</vt:lpstr>
      <vt:lpstr>'Rekapitulace stavby'!Oblast_tisku</vt:lpstr>
      <vt:lpstr>'SO 01 - Oprava geometrick...'!Oblast_tisku</vt:lpstr>
      <vt:lpstr>'VON - Vedlejší a ostaní 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Duda Vlastimil, Ing.</cp:lastModifiedBy>
  <dcterms:created xsi:type="dcterms:W3CDTF">2021-02-26T07:02:46Z</dcterms:created>
  <dcterms:modified xsi:type="dcterms:W3CDTF">2021-03-31T06:45:47Z</dcterms:modified>
</cp:coreProperties>
</file>