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ST ZLN\ST ZLN (-63321018-) Oprava povrchu nákladiště v dopravně Halenkov\ZD pro uchazeče\"/>
    </mc:Choice>
  </mc:AlternateContent>
  <bookViews>
    <workbookView xWindow="0" yWindow="0" windowWidth="19260" windowHeight="11610"/>
  </bookViews>
  <sheets>
    <sheet name="Rekapitulace stavby" sheetId="1" r:id="rId1"/>
    <sheet name="SO 01 - Oprava povrchu" sheetId="2" r:id="rId2"/>
    <sheet name="SO 02 - Oprava parkovací ..." sheetId="3" r:id="rId3"/>
    <sheet name="SO 03 - Zřízení ochrany s..." sheetId="4" r:id="rId4"/>
    <sheet name="VON - Vedlejší a ostatní ..." sheetId="5" r:id="rId5"/>
    <sheet name="Seznam figur" sheetId="6" r:id="rId6"/>
  </sheets>
  <definedNames>
    <definedName name="_xlnm._FilterDatabase" localSheetId="1" hidden="1">'SO 01 - Oprava povrchu'!$C$119:$K$226</definedName>
    <definedName name="_xlnm._FilterDatabase" localSheetId="2" hidden="1">'SO 02 - Oprava parkovací ...'!$C$119:$K$178</definedName>
    <definedName name="_xlnm._FilterDatabase" localSheetId="3" hidden="1">'SO 03 - Zřízení ochrany s...'!$C$123:$K$171</definedName>
    <definedName name="_xlnm._FilterDatabase" localSheetId="4" hidden="1">'VON - Vedlejší a ostatní ...'!$C$116:$K$128</definedName>
    <definedName name="_xlnm.Print_Titles" localSheetId="0">'Rekapitulace stavby'!$92:$92</definedName>
    <definedName name="_xlnm.Print_Titles" localSheetId="5">'Seznam figur'!$9:$9</definedName>
    <definedName name="_xlnm.Print_Titles" localSheetId="1">'SO 01 - Oprava povrchu'!$119:$119</definedName>
    <definedName name="_xlnm.Print_Titles" localSheetId="2">'SO 02 - Oprava parkovací ...'!$119:$119</definedName>
    <definedName name="_xlnm.Print_Titles" localSheetId="3">'SO 03 - Zřízení ochrany s...'!$123:$123</definedName>
    <definedName name="_xlnm.Print_Titles" localSheetId="4">'VON - Vedlejší a ostatní ...'!$116:$116</definedName>
    <definedName name="_xlnm.Print_Area" localSheetId="0">'Rekapitulace stavby'!$D$4:$AO$76,'Rekapitulace stavby'!$C$82:$AQ$99</definedName>
    <definedName name="_xlnm.Print_Area" localSheetId="5">'Seznam figur'!$C$4:$G$191</definedName>
    <definedName name="_xlnm.Print_Area" localSheetId="1">'SO 01 - Oprava povrchu'!$C$4:$J$76,'SO 01 - Oprava povrchu'!$C$82:$J$101,'SO 01 - Oprava povrchu'!$C$107:$J$226</definedName>
    <definedName name="_xlnm.Print_Area" localSheetId="2">'SO 02 - Oprava parkovací ...'!$C$4:$J$76,'SO 02 - Oprava parkovací ...'!$C$82:$J$101,'SO 02 - Oprava parkovací ...'!$C$107:$J$178</definedName>
    <definedName name="_xlnm.Print_Area" localSheetId="3">'SO 03 - Zřízení ochrany s...'!$C$4:$J$76,'SO 03 - Zřízení ochrany s...'!$C$82:$J$105,'SO 03 - Zřízení ochrany s...'!$C$111:$J$171</definedName>
    <definedName name="_xlnm.Print_Area" localSheetId="4">'VON - Vedlejší a ostatní ...'!$C$4:$J$76,'VON - Vedlejší a ostatní ...'!$C$82:$J$98,'VON - Vedlejší a ostatní ...'!$C$104:$J$128</definedName>
  </definedNames>
  <calcPr calcId="162913"/>
</workbook>
</file>

<file path=xl/calcChain.xml><?xml version="1.0" encoding="utf-8"?>
<calcChain xmlns="http://schemas.openxmlformats.org/spreadsheetml/2006/main">
  <c r="D7" i="6" l="1"/>
  <c r="J37" i="5"/>
  <c r="J36" i="5"/>
  <c r="AY98" i="1"/>
  <c r="J35" i="5"/>
  <c r="AX98" i="1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J114" i="5"/>
  <c r="F113" i="5"/>
  <c r="F111" i="5"/>
  <c r="E109" i="5"/>
  <c r="J92" i="5"/>
  <c r="F91" i="5"/>
  <c r="F89" i="5"/>
  <c r="E87" i="5"/>
  <c r="J21" i="5"/>
  <c r="E21" i="5"/>
  <c r="J113" i="5" s="1"/>
  <c r="J20" i="5"/>
  <c r="J18" i="5"/>
  <c r="E18" i="5"/>
  <c r="F92" i="5" s="1"/>
  <c r="J17" i="5"/>
  <c r="J12" i="5"/>
  <c r="J89" i="5" s="1"/>
  <c r="E7" i="5"/>
  <c r="E85" i="5"/>
  <c r="J37" i="4"/>
  <c r="J36" i="4"/>
  <c r="AY97" i="1" s="1"/>
  <c r="J35" i="4"/>
  <c r="AX97" i="1" s="1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48" i="4"/>
  <c r="BH148" i="4"/>
  <c r="BG148" i="4"/>
  <c r="BF148" i="4"/>
  <c r="T148" i="4"/>
  <c r="T147" i="4"/>
  <c r="R148" i="4"/>
  <c r="R147" i="4"/>
  <c r="P148" i="4"/>
  <c r="P147" i="4"/>
  <c r="BI144" i="4"/>
  <c r="BH144" i="4"/>
  <c r="BG144" i="4"/>
  <c r="BF144" i="4"/>
  <c r="T144" i="4"/>
  <c r="T143" i="4"/>
  <c r="R144" i="4"/>
  <c r="R143" i="4"/>
  <c r="P144" i="4"/>
  <c r="P143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J121" i="4"/>
  <c r="F120" i="4"/>
  <c r="F118" i="4"/>
  <c r="E116" i="4"/>
  <c r="J92" i="4"/>
  <c r="F91" i="4"/>
  <c r="F89" i="4"/>
  <c r="E87" i="4"/>
  <c r="J21" i="4"/>
  <c r="E21" i="4"/>
  <c r="J91" i="4"/>
  <c r="J20" i="4"/>
  <c r="J18" i="4"/>
  <c r="E18" i="4"/>
  <c r="F121" i="4"/>
  <c r="J17" i="4"/>
  <c r="J12" i="4"/>
  <c r="J118" i="4" s="1"/>
  <c r="E7" i="4"/>
  <c r="E85" i="4" s="1"/>
  <c r="J37" i="3"/>
  <c r="J36" i="3"/>
  <c r="AY96" i="1"/>
  <c r="J35" i="3"/>
  <c r="AX96" i="1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J117" i="3"/>
  <c r="F116" i="3"/>
  <c r="F114" i="3"/>
  <c r="E112" i="3"/>
  <c r="J92" i="3"/>
  <c r="F91" i="3"/>
  <c r="F89" i="3"/>
  <c r="E87" i="3"/>
  <c r="J21" i="3"/>
  <c r="E21" i="3"/>
  <c r="J91" i="3" s="1"/>
  <c r="J20" i="3"/>
  <c r="J18" i="3"/>
  <c r="E18" i="3"/>
  <c r="F117" i="3" s="1"/>
  <c r="J17" i="3"/>
  <c r="J12" i="3"/>
  <c r="J114" i="3" s="1"/>
  <c r="E7" i="3"/>
  <c r="E110" i="3"/>
  <c r="J37" i="2"/>
  <c r="J36" i="2"/>
  <c r="AY95" i="1" s="1"/>
  <c r="J35" i="2"/>
  <c r="AX95" i="1" s="1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39" i="2"/>
  <c r="BH139" i="2"/>
  <c r="BG139" i="2"/>
  <c r="BF139" i="2"/>
  <c r="T139" i="2"/>
  <c r="R139" i="2"/>
  <c r="P139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J117" i="2"/>
  <c r="F116" i="2"/>
  <c r="F114" i="2"/>
  <c r="E112" i="2"/>
  <c r="J92" i="2"/>
  <c r="F91" i="2"/>
  <c r="F89" i="2"/>
  <c r="E87" i="2"/>
  <c r="J21" i="2"/>
  <c r="E21" i="2"/>
  <c r="J116" i="2" s="1"/>
  <c r="J20" i="2"/>
  <c r="J18" i="2"/>
  <c r="E18" i="2"/>
  <c r="F92" i="2" s="1"/>
  <c r="J17" i="2"/>
  <c r="J12" i="2"/>
  <c r="J114" i="2" s="1"/>
  <c r="E7" i="2"/>
  <c r="E110" i="2"/>
  <c r="L90" i="1"/>
  <c r="AM90" i="1"/>
  <c r="AM89" i="1"/>
  <c r="L89" i="1"/>
  <c r="AM87" i="1"/>
  <c r="L87" i="1"/>
  <c r="L85" i="1"/>
  <c r="L84" i="1"/>
  <c r="J127" i="5"/>
  <c r="BK125" i="5"/>
  <c r="BK123" i="5"/>
  <c r="BK119" i="5"/>
  <c r="BK170" i="4"/>
  <c r="BK163" i="4"/>
  <c r="BK155" i="4"/>
  <c r="J152" i="4"/>
  <c r="BK144" i="4"/>
  <c r="J140" i="4"/>
  <c r="J133" i="4"/>
  <c r="J127" i="4"/>
  <c r="BK176" i="3"/>
  <c r="BK173" i="3"/>
  <c r="J170" i="3"/>
  <c r="BK164" i="3"/>
  <c r="BK158" i="3"/>
  <c r="BK145" i="3"/>
  <c r="BK136" i="3"/>
  <c r="J129" i="3"/>
  <c r="BK126" i="3"/>
  <c r="BK210" i="2"/>
  <c r="BK205" i="2"/>
  <c r="J200" i="2"/>
  <c r="J196" i="2"/>
  <c r="J193" i="2"/>
  <c r="BK187" i="2"/>
  <c r="J181" i="2"/>
  <c r="BK175" i="2"/>
  <c r="J172" i="2"/>
  <c r="BK163" i="2"/>
  <c r="BK139" i="2"/>
  <c r="BK127" i="2"/>
  <c r="BK123" i="2"/>
  <c r="BK127" i="5"/>
  <c r="J125" i="5"/>
  <c r="J123" i="5"/>
  <c r="BK121" i="5"/>
  <c r="J168" i="4"/>
  <c r="J160" i="4"/>
  <c r="J137" i="4"/>
  <c r="J176" i="3"/>
  <c r="BK170" i="3"/>
  <c r="BK167" i="3"/>
  <c r="J164" i="3"/>
  <c r="BK148" i="3"/>
  <c r="J145" i="3"/>
  <c r="J142" i="3"/>
  <c r="J136" i="3"/>
  <c r="J126" i="3"/>
  <c r="BK224" i="2"/>
  <c r="J224" i="2"/>
  <c r="BK221" i="2"/>
  <c r="BK218" i="2"/>
  <c r="J210" i="2"/>
  <c r="J190" i="2"/>
  <c r="J175" i="2"/>
  <c r="J163" i="2"/>
  <c r="J158" i="2"/>
  <c r="J155" i="2"/>
  <c r="J147" i="2"/>
  <c r="BK144" i="2"/>
  <c r="J139" i="2"/>
  <c r="J133" i="2"/>
  <c r="J125" i="2"/>
  <c r="AS94" i="1"/>
  <c r="J121" i="5"/>
  <c r="J119" i="5"/>
  <c r="J170" i="4"/>
  <c r="BK168" i="4"/>
  <c r="J166" i="4"/>
  <c r="J163" i="4"/>
  <c r="BK160" i="4"/>
  <c r="J155" i="4"/>
  <c r="J148" i="4"/>
  <c r="J144" i="4"/>
  <c r="BK140" i="4"/>
  <c r="BK137" i="4"/>
  <c r="J130" i="4"/>
  <c r="BK127" i="4"/>
  <c r="J158" i="3"/>
  <c r="BK154" i="3"/>
  <c r="J151" i="3"/>
  <c r="J148" i="3"/>
  <c r="J132" i="3"/>
  <c r="J123" i="3"/>
  <c r="J218" i="2"/>
  <c r="J213" i="2"/>
  <c r="J205" i="2"/>
  <c r="J187" i="2"/>
  <c r="BK184" i="2"/>
  <c r="BK181" i="2"/>
  <c r="BK178" i="2"/>
  <c r="BK172" i="2"/>
  <c r="J169" i="2"/>
  <c r="BK158" i="2"/>
  <c r="BK155" i="2"/>
  <c r="BK150" i="2"/>
  <c r="BK147" i="2"/>
  <c r="J144" i="2"/>
  <c r="BK133" i="2"/>
  <c r="J130" i="2"/>
  <c r="BK166" i="4"/>
  <c r="BK152" i="4"/>
  <c r="BK148" i="4"/>
  <c r="BK133" i="4"/>
  <c r="BK130" i="4"/>
  <c r="J173" i="3"/>
  <c r="J167" i="3"/>
  <c r="J154" i="3"/>
  <c r="BK151" i="3"/>
  <c r="BK142" i="3"/>
  <c r="BK132" i="3"/>
  <c r="BK129" i="3"/>
  <c r="BK123" i="3"/>
  <c r="J221" i="2"/>
  <c r="BK213" i="2"/>
  <c r="BK200" i="2"/>
  <c r="BK196" i="2"/>
  <c r="BK193" i="2"/>
  <c r="BK190" i="2"/>
  <c r="J184" i="2"/>
  <c r="J178" i="2"/>
  <c r="BK169" i="2"/>
  <c r="J150" i="2"/>
  <c r="BK130" i="2"/>
  <c r="J127" i="2"/>
  <c r="BK125" i="2"/>
  <c r="J123" i="2"/>
  <c r="P122" i="2" l="1"/>
  <c r="P121" i="2" s="1"/>
  <c r="BK168" i="2"/>
  <c r="J168" i="2"/>
  <c r="J99" i="2" s="1"/>
  <c r="P199" i="2"/>
  <c r="T122" i="3"/>
  <c r="T121" i="3"/>
  <c r="T141" i="3"/>
  <c r="BK157" i="3"/>
  <c r="J157" i="3"/>
  <c r="J100" i="3"/>
  <c r="BK132" i="4"/>
  <c r="J132" i="4"/>
  <c r="J99" i="4"/>
  <c r="P151" i="4"/>
  <c r="P146" i="4" s="1"/>
  <c r="BK118" i="5"/>
  <c r="BK117" i="5"/>
  <c r="J117" i="5"/>
  <c r="BK122" i="2"/>
  <c r="BK121" i="2" s="1"/>
  <c r="P168" i="2"/>
  <c r="T199" i="2"/>
  <c r="P122" i="3"/>
  <c r="P121" i="3" s="1"/>
  <c r="P141" i="3"/>
  <c r="T157" i="3"/>
  <c r="R126" i="4"/>
  <c r="R132" i="4"/>
  <c r="BK151" i="4"/>
  <c r="J151" i="4"/>
  <c r="J103" i="4" s="1"/>
  <c r="T151" i="4"/>
  <c r="T159" i="4"/>
  <c r="T146" i="4" s="1"/>
  <c r="P118" i="5"/>
  <c r="P117" i="5" s="1"/>
  <c r="AU98" i="1" s="1"/>
  <c r="R122" i="2"/>
  <c r="R121" i="2" s="1"/>
  <c r="T168" i="2"/>
  <c r="BK199" i="2"/>
  <c r="J199" i="2"/>
  <c r="J100" i="2" s="1"/>
  <c r="BK122" i="3"/>
  <c r="J122" i="3"/>
  <c r="J98" i="3"/>
  <c r="BK141" i="3"/>
  <c r="J141" i="3"/>
  <c r="J99" i="3"/>
  <c r="R157" i="3"/>
  <c r="BK126" i="4"/>
  <c r="P126" i="4"/>
  <c r="T132" i="4"/>
  <c r="R151" i="4"/>
  <c r="R146" i="4" s="1"/>
  <c r="R159" i="4"/>
  <c r="R118" i="5"/>
  <c r="R117" i="5"/>
  <c r="T122" i="2"/>
  <c r="T121" i="2" s="1"/>
  <c r="T120" i="2" s="1"/>
  <c r="R168" i="2"/>
  <c r="R199" i="2"/>
  <c r="R122" i="3"/>
  <c r="R121" i="3"/>
  <c r="R120" i="3"/>
  <c r="R141" i="3"/>
  <c r="P157" i="3"/>
  <c r="T126" i="4"/>
  <c r="T125" i="4"/>
  <c r="P132" i="4"/>
  <c r="BK159" i="4"/>
  <c r="J159" i="4"/>
  <c r="J104" i="4"/>
  <c r="P159" i="4"/>
  <c r="T118" i="5"/>
  <c r="T117" i="5"/>
  <c r="E85" i="2"/>
  <c r="J89" i="2"/>
  <c r="J91" i="2"/>
  <c r="BE155" i="2"/>
  <c r="BE158" i="2"/>
  <c r="BE172" i="2"/>
  <c r="BE178" i="2"/>
  <c r="BE205" i="2"/>
  <c r="E85" i="3"/>
  <c r="J89" i="3"/>
  <c r="BE132" i="3"/>
  <c r="BE145" i="3"/>
  <c r="BE167" i="3"/>
  <c r="BE176" i="3"/>
  <c r="J89" i="4"/>
  <c r="J120" i="4"/>
  <c r="BE137" i="4"/>
  <c r="BE140" i="4"/>
  <c r="BE155" i="4"/>
  <c r="BE160" i="4"/>
  <c r="BE168" i="4"/>
  <c r="BK143" i="4"/>
  <c r="J143" i="4" s="1"/>
  <c r="J100" i="4" s="1"/>
  <c r="BK147" i="4"/>
  <c r="BK146" i="4" s="1"/>
  <c r="J146" i="4" s="1"/>
  <c r="J101" i="4" s="1"/>
  <c r="F117" i="2"/>
  <c r="BE123" i="2"/>
  <c r="BE125" i="2"/>
  <c r="BE139" i="2"/>
  <c r="BE187" i="2"/>
  <c r="BE196" i="2"/>
  <c r="BE218" i="2"/>
  <c r="F92" i="3"/>
  <c r="J116" i="3"/>
  <c r="BE123" i="3"/>
  <c r="BE126" i="3"/>
  <c r="BE136" i="3"/>
  <c r="BE158" i="3"/>
  <c r="BE164" i="3"/>
  <c r="BE170" i="3"/>
  <c r="E114" i="4"/>
  <c r="BE130" i="4"/>
  <c r="BE152" i="4"/>
  <c r="BE170" i="4"/>
  <c r="J91" i="5"/>
  <c r="E107" i="5"/>
  <c r="J111" i="5"/>
  <c r="F114" i="5"/>
  <c r="BE123" i="5"/>
  <c r="BE127" i="2"/>
  <c r="BE130" i="2"/>
  <c r="BE163" i="2"/>
  <c r="BE169" i="2"/>
  <c r="BE175" i="2"/>
  <c r="BE181" i="2"/>
  <c r="BE184" i="2"/>
  <c r="BE190" i="2"/>
  <c r="BE193" i="2"/>
  <c r="BE200" i="2"/>
  <c r="BE210" i="2"/>
  <c r="BE224" i="2"/>
  <c r="BE129" i="3"/>
  <c r="BE142" i="3"/>
  <c r="BE151" i="3"/>
  <c r="BE154" i="3"/>
  <c r="BE173" i="3"/>
  <c r="F92" i="4"/>
  <c r="BE127" i="4"/>
  <c r="BE144" i="4"/>
  <c r="BE148" i="4"/>
  <c r="BE163" i="4"/>
  <c r="BE119" i="5"/>
  <c r="BE125" i="5"/>
  <c r="BE133" i="2"/>
  <c r="BE144" i="2"/>
  <c r="BE147" i="2"/>
  <c r="BE150" i="2"/>
  <c r="BE213" i="2"/>
  <c r="BE221" i="2"/>
  <c r="BE148" i="3"/>
  <c r="BE133" i="4"/>
  <c r="BE166" i="4"/>
  <c r="BE121" i="5"/>
  <c r="BE127" i="5"/>
  <c r="F34" i="2"/>
  <c r="BA95" i="1"/>
  <c r="J34" i="3"/>
  <c r="AW96" i="1" s="1"/>
  <c r="F37" i="3"/>
  <c r="BD96" i="1"/>
  <c r="F36" i="5"/>
  <c r="BC98" i="1" s="1"/>
  <c r="F34" i="3"/>
  <c r="BA96" i="1"/>
  <c r="J34" i="5"/>
  <c r="AW98" i="1" s="1"/>
  <c r="F37" i="2"/>
  <c r="BD95" i="1"/>
  <c r="J34" i="2"/>
  <c r="AW95" i="1" s="1"/>
  <c r="F36" i="4"/>
  <c r="BC97" i="1"/>
  <c r="F36" i="2"/>
  <c r="BC95" i="1" s="1"/>
  <c r="J34" i="4"/>
  <c r="AW97" i="1"/>
  <c r="F35" i="5"/>
  <c r="BB98" i="1" s="1"/>
  <c r="F35" i="2"/>
  <c r="BB95" i="1"/>
  <c r="J30" i="5"/>
  <c r="AG98" i="1" s="1"/>
  <c r="F36" i="3"/>
  <c r="BC96" i="1"/>
  <c r="F35" i="4"/>
  <c r="BB97" i="1" s="1"/>
  <c r="F34" i="5"/>
  <c r="BA98" i="1"/>
  <c r="F37" i="4"/>
  <c r="BD97" i="1" s="1"/>
  <c r="F37" i="5"/>
  <c r="BD98" i="1"/>
  <c r="F34" i="4"/>
  <c r="BA97" i="1" s="1"/>
  <c r="F35" i="3"/>
  <c r="BB96" i="1"/>
  <c r="P125" i="4" l="1"/>
  <c r="P124" i="4" s="1"/>
  <c r="AU97" i="1" s="1"/>
  <c r="R125" i="4"/>
  <c r="R124" i="4" s="1"/>
  <c r="P120" i="3"/>
  <c r="AU96" i="1"/>
  <c r="R120" i="2"/>
  <c r="P120" i="2"/>
  <c r="AU95" i="1" s="1"/>
  <c r="T120" i="3"/>
  <c r="T124" i="4"/>
  <c r="BK125" i="4"/>
  <c r="BK124" i="4" s="1"/>
  <c r="J124" i="4" s="1"/>
  <c r="J30" i="4" s="1"/>
  <c r="AG97" i="1" s="1"/>
  <c r="BK120" i="2"/>
  <c r="J120" i="2" s="1"/>
  <c r="J96" i="2" s="1"/>
  <c r="J121" i="2"/>
  <c r="J97" i="2"/>
  <c r="BK121" i="3"/>
  <c r="J121" i="3" s="1"/>
  <c r="J97" i="3" s="1"/>
  <c r="J126" i="4"/>
  <c r="J98" i="4" s="1"/>
  <c r="J118" i="5"/>
  <c r="J97" i="5"/>
  <c r="J122" i="2"/>
  <c r="J98" i="2" s="1"/>
  <c r="J147" i="4"/>
  <c r="J102" i="4"/>
  <c r="J96" i="5"/>
  <c r="BA94" i="1"/>
  <c r="W30" i="1" s="1"/>
  <c r="BC94" i="1"/>
  <c r="W32" i="1"/>
  <c r="F33" i="3"/>
  <c r="AZ96" i="1" s="1"/>
  <c r="F33" i="4"/>
  <c r="AZ97" i="1"/>
  <c r="BB94" i="1"/>
  <c r="W31" i="1" s="1"/>
  <c r="J33" i="4"/>
  <c r="AV97" i="1"/>
  <c r="AT97" i="1" s="1"/>
  <c r="BD94" i="1"/>
  <c r="W33" i="1"/>
  <c r="J33" i="5"/>
  <c r="AV98" i="1" s="1"/>
  <c r="AT98" i="1" s="1"/>
  <c r="F33" i="2"/>
  <c r="AZ95" i="1"/>
  <c r="F33" i="5"/>
  <c r="AZ98" i="1" s="1"/>
  <c r="J33" i="3"/>
  <c r="AV96" i="1" s="1"/>
  <c r="AT96" i="1" s="1"/>
  <c r="J33" i="2"/>
  <c r="AV95" i="1" s="1"/>
  <c r="AT95" i="1" s="1"/>
  <c r="AN97" i="1" l="1"/>
  <c r="J39" i="4"/>
  <c r="J96" i="4"/>
  <c r="J125" i="4"/>
  <c r="J97" i="4" s="1"/>
  <c r="J39" i="5"/>
  <c r="BK120" i="3"/>
  <c r="J120" i="3"/>
  <c r="J30" i="3" s="1"/>
  <c r="AG96" i="1" s="1"/>
  <c r="AN96" i="1" s="1"/>
  <c r="AN98" i="1"/>
  <c r="AU94" i="1"/>
  <c r="AZ94" i="1"/>
  <c r="AV94" i="1"/>
  <c r="AK29" i="1" s="1"/>
  <c r="AW94" i="1"/>
  <c r="AK30" i="1" s="1"/>
  <c r="AY94" i="1"/>
  <c r="AX94" i="1"/>
  <c r="J30" i="2"/>
  <c r="AG95" i="1"/>
  <c r="AN95" i="1"/>
  <c r="J39" i="2" l="1"/>
  <c r="J39" i="3"/>
  <c r="J96" i="3"/>
  <c r="W29" i="1"/>
  <c r="AT94" i="1"/>
  <c r="AG94" i="1"/>
  <c r="AK26" i="1"/>
  <c r="AK35" i="1"/>
  <c r="AN94" i="1" l="1"/>
</calcChain>
</file>

<file path=xl/sharedStrings.xml><?xml version="1.0" encoding="utf-8"?>
<sst xmlns="http://schemas.openxmlformats.org/spreadsheetml/2006/main" count="3197" uniqueCount="520">
  <si>
    <t>Export Komplet</t>
  </si>
  <si>
    <t/>
  </si>
  <si>
    <t>2.0</t>
  </si>
  <si>
    <t>ZAMOK</t>
  </si>
  <si>
    <t>False</t>
  </si>
  <si>
    <t>{9a2f0c2e-4f58-42ca-9c70-efb1aa53d9f3}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</si>
  <si>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</si>
  <si>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</si>
  <si>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</si>
  <si>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</si>
  <si>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</si>
  <si>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</si>
  <si>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</si>
  <si>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</si>
  <si>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A42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</si>
  <si>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</si>
  <si>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</si>
  <si>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povrchu nákladiště v dopravně Halenkov</t>
  </si>
  <si>
    <t>KSO:</t>
  </si>
  <si>
    <t>CC-CZ:</t>
  </si>
  <si>
    <t>Místo:</t>
  </si>
  <si>
    <t>Halenkov</t>
  </si>
  <si>
    <t>Datum:</t>
  </si>
  <si>
    <t>Zadavatel:</t>
  </si>
  <si>
    <t>IČ:</t>
  </si>
  <si>
    <t>70994234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</si>
  <si>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</si>
  <si>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</si>
  <si>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</si>
  <si>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</si>
  <si>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</si>
  <si>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</si>
  <si>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</si>
  <si>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</si>
  <si>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Jiří Vendel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</si>
  <si>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</si>
  <si>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</si>
  <si>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</si>
  <si>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</si>
  <si>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</si>
  <si>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</si>
  <si>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</si>
  <si>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</si>
  <si>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</si>
  <si>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</si>
  <si>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</si>
  <si>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</si>
  <si>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</si>
  <si>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</si>
  <si>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</si>
  <si>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</si>
  <si>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</si>
  <si>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</si>
  <si>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</si>
  <si>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</si>
  <si>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</si>
  <si>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</si>
  <si>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</si>
  <si>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</si>
  <si>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</si>
  <si>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</si>
  <si>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</si>
  <si>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</si>
  <si>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</si>
  <si>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</si>
  <si>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</si>
  <si>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</si>
  <si>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</si>
  <si>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</si>
  <si>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</si>
  <si>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</si>
  <si>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</si>
  <si>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</si>
  <si>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</si>
  <si>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</si>
  <si>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</si>
  <si>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</si>
  <si>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</si>
  <si>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</si>
  <si>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</si>
  <si>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</si>
  <si>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</si>
  <si>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povrchu</t>
  </si>
  <si>
    <t>STA</t>
  </si>
  <si>
    <t>1</t>
  </si>
  <si>
    <t>{b43db53f-26f4-46f9-8723-b44bb6c36273}</t>
  </si>
  <si>
    <t>2</t>
  </si>
  <si>
    <t>SO 02</t>
  </si>
  <si>
    <t>Oprava parkovací plochy</t>
  </si>
  <si>
    <t>{4c63738a-296a-440d-9e01-c6d4f7c7b422}</t>
  </si>
  <si>
    <t>SO 03</t>
  </si>
  <si>
    <t>Zřízení ochrany sloupů osvětlení</t>
  </si>
  <si>
    <t>{6986f178-6906-48a6-93a2-d5d5519eca21}</t>
  </si>
  <si>
    <t>VON</t>
  </si>
  <si>
    <t>Vedlejší a ostatní náklady</t>
  </si>
  <si>
    <t>{8e340562-2685-4fd8-9407-47174cf129af}</t>
  </si>
  <si>
    <t>výměna_KL</t>
  </si>
  <si>
    <t>22,5</t>
  </si>
  <si>
    <t>zřízení_vozovky</t>
  </si>
  <si>
    <t>1525,5</t>
  </si>
  <si>
    <t>KRYCÍ LIST SOUPISU PRACÍ</t>
  </si>
  <si>
    <t>zřízení_vrstev</t>
  </si>
  <si>
    <t>1615,5</t>
  </si>
  <si>
    <t>obrubníky</t>
  </si>
  <si>
    <t>306,5</t>
  </si>
  <si>
    <t>AB_obrusná</t>
  </si>
  <si>
    <t>128,142</t>
  </si>
  <si>
    <t>AB_ložní</t>
  </si>
  <si>
    <t>224,249</t>
  </si>
  <si>
    <t>Objekt:</t>
  </si>
  <si>
    <t>kam_KL</t>
  </si>
  <si>
    <t>40,5</t>
  </si>
  <si>
    <t>SO 01 - Oprava povrchu</t>
  </si>
  <si>
    <t>štěrkodrť</t>
  </si>
  <si>
    <t>436,185</t>
  </si>
  <si>
    <t>čištění_příkopu</t>
  </si>
  <si>
    <t>35,925</t>
  </si>
  <si>
    <t>Beton</t>
  </si>
  <si>
    <t>21,455</t>
  </si>
  <si>
    <t>panely</t>
  </si>
  <si>
    <t>30</t>
  </si>
  <si>
    <t>MZK</t>
  </si>
  <si>
    <t>chránička</t>
  </si>
  <si>
    <t>60</t>
  </si>
  <si>
    <t>zemina_nákladiště</t>
  </si>
  <si>
    <t>416,475</t>
  </si>
  <si>
    <t>písek</t>
  </si>
  <si>
    <t>5,94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</si>
  <si>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</si>
  <si>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</si>
  <si>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</si>
  <si>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</si>
  <si>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</si>
  <si>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</si>
  <si>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</si>
  <si>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M - Dodávky materiálu - zhotovitel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</si>
  <si>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</si>
  <si>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</si>
  <si>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</si>
  <si>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</si>
  <si>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</si>
  <si>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</si>
  <si>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</si>
  <si>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</si>
  <si>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</si>
  <si>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</si>
  <si>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</si>
  <si>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</si>
  <si>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</si>
  <si>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</si>
  <si>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</si>
  <si>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</si>
  <si>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</si>
  <si>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</si>
  <si>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</si>
  <si>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</si>
  <si>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5902005010</t>
  </si>
  <si>
    <t>Operativní odstranění závad na železničním spodku nebo svršku</t>
  </si>
  <si>
    <t>hod</t>
  </si>
  <si>
    <t>4</t>
  </si>
  <si>
    <t>-1082133477</t>
  </si>
  <si>
    <t>PP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</si>
  <si>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</si>
  <si>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5904020010</t>
  </si>
  <si>
    <t>Vyřezání křovin porost řídký 1 až 5 kusů stonků na m2 plochy sklon terénu do 1:2</t>
  </si>
  <si>
    <t>m2</t>
  </si>
  <si>
    <t>14334956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</si>
  <si>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</si>
  <si>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3</t>
  </si>
  <si>
    <t>5905035120</t>
  </si>
  <si>
    <t>Výměna KL malou těžící mechanizací včetně lavičky pod ložnou plochou pražce lože zapuštěné</t>
  </si>
  <si>
    <t>m3</t>
  </si>
  <si>
    <t>-1256608737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</si>
  <si>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</si>
  <si>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VV</t>
  </si>
  <si>
    <t>90*0,5*0,5 "odtěžení části KL za hlavami pražců</t>
  </si>
  <si>
    <t>5905105030</t>
  </si>
  <si>
    <t>Doplnění KL kamenivem souvisle strojně v koleji</t>
  </si>
  <si>
    <t>-541322018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</si>
  <si>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</si>
  <si>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5913255020</t>
  </si>
  <si>
    <t>Zřízení konstrukce vozovky asfaltobetonové s ložní a obrusnou vrstvou tloušťky do 10 cm</t>
  </si>
  <si>
    <t>1478406753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</si>
  <si>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</si>
  <si>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90*15+90*1,5/2 "vlastní plocha</t>
  </si>
  <si>
    <t>4,0*49,5 "příjezd</t>
  </si>
  <si>
    <t>-panely*3,0*1,0 "betonové panely nad kabelem</t>
  </si>
  <si>
    <t>Součet</t>
  </si>
  <si>
    <t>6</t>
  </si>
  <si>
    <t>5913285210</t>
  </si>
  <si>
    <t>Montáž dílů komunikace obrubníku uložení v betonu</t>
  </si>
  <si>
    <t>m</t>
  </si>
  <si>
    <t>912190108</t>
  </si>
  <si>
    <t>Montáž dílů komunikace obrubníku uložení v betonu. Poznámka: 1. V cenách jsou započteny náklady na osazení dlažby nebo obrubníku. 2. V cenách nejsou obsaženy náklady na dodávku materiálu.</t>
  </si>
  <si>
    <t>90*2+12,5+15 "vlastní plocha</t>
  </si>
  <si>
    <t>49,5*2 "příjezd</t>
  </si>
  <si>
    <t>7</t>
  </si>
  <si>
    <t>5913305020</t>
  </si>
  <si>
    <t>Montáž silničních panelů komunikace trvalá</t>
  </si>
  <si>
    <t>-509403874</t>
  </si>
  <si>
    <t>Montáž silničních panelů komunikace trvalá. Poznámka: 1. V cenách jsou započteny náklady na úpravu podkladní vrstvy a uložení panelů. 2. V cenách nejsou obsaženy náklady na dodávku materiálu.</t>
  </si>
  <si>
    <t>panely*3,0*1,0</t>
  </si>
  <si>
    <t>8</t>
  </si>
  <si>
    <t>5914020020</t>
  </si>
  <si>
    <t>Čištění otevřených odvodňovacích zařízení strojně příkop nezpevněný</t>
  </si>
  <si>
    <t>1571279697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</si>
  <si>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</si>
  <si>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(90+49,5+100)*0,15 "příkop podél nákladiště</t>
  </si>
  <si>
    <t>9</t>
  </si>
  <si>
    <t>5914075020</t>
  </si>
  <si>
    <t>Zřízení konstrukční vrstvy pražcového podloží bez geomateriálu tl. 0,30 m – ŠD + MZK</t>
  </si>
  <si>
    <t>1767526</t>
  </si>
  <si>
    <t>Zřízení konstrukční vrstvy pražcového podloží bez geomateriálu tl. 0,30 m. Poznámka: 1. V cenách jsou započteny náklady na naložení výzisku na dopravní prostředek. 2. V cenách nejsou obsaženy náklady na dodávku materiálu a odtěžení zeminy.</t>
  </si>
  <si>
    <t>10</t>
  </si>
  <si>
    <t>5915007010</t>
  </si>
  <si>
    <t>Zásyp jam nebo rýh sypaninou na železničním spodku bez zhutnění</t>
  </si>
  <si>
    <t>1289791088</t>
  </si>
  <si>
    <t>Zásyp jam nebo rýh sypaninou na železničním spodku bez zhutnění. Poznámka: 1. Ceny zásypu jam a rýh se zhutněním jsou určeny pro jakoukoliv míru zhutnění.</t>
  </si>
  <si>
    <t>0,7*0,3*60-1,2 "zásyp chráničky</t>
  </si>
  <si>
    <t>11</t>
  </si>
  <si>
    <t>5915010010</t>
  </si>
  <si>
    <t>Těžení zeminy nebo horniny železničního spodku v hornině třídy těžitelnosti I skupiny 1</t>
  </si>
  <si>
    <t>496690964</t>
  </si>
  <si>
    <t>Těžení zeminy nebo horniny železničního spodku v hornině třídy těžitelnosti I skupiny 1. Poznámka: 1. V cenách jsou započteny náklady na těžení a uložení výzisku na terén nebo naložení na dopravní prostředek a uložení na úložišti.</t>
  </si>
  <si>
    <t>chránička*0,7*0,3 "výkop chráničky</t>
  </si>
  <si>
    <t>zřízení_vrstev*0,25 "výkop příjezd + plocha</t>
  </si>
  <si>
    <t>12</t>
  </si>
  <si>
    <t>5915020010</t>
  </si>
  <si>
    <t>Povrchová úprava plochy železničního spodku</t>
  </si>
  <si>
    <t>980783423</t>
  </si>
  <si>
    <t>Povrchová úprava plochy železničního spodku. Poznámka: 1. V cenách jsou započteny náklady na urovnání a úpravu ploch nebo skládek výzisku kameniva a zeminy s jejich případnou rekultivací.</t>
  </si>
  <si>
    <t>21,5*12,5 "plocha mezi parkovištěm a plochou nákladiště</t>
  </si>
  <si>
    <t>zřízení_vrstev "srovnání a zhutnění zemní pláně</t>
  </si>
  <si>
    <t>M</t>
  </si>
  <si>
    <t>Dodávky materiálu - zhotovitel</t>
  </si>
  <si>
    <t>13</t>
  </si>
  <si>
    <t>5955101005</t>
  </si>
  <si>
    <t>Kamenivo drcené štěrk frakce 31,5/63 třídy min. BII</t>
  </si>
  <si>
    <t>t</t>
  </si>
  <si>
    <t>256</t>
  </si>
  <si>
    <t>64</t>
  </si>
  <si>
    <t>-1197851440</t>
  </si>
  <si>
    <t>výměna_KL*1,8 "kamenivo KL</t>
  </si>
  <si>
    <t>14</t>
  </si>
  <si>
    <t>5955101013</t>
  </si>
  <si>
    <t>Kamenivo drcené štěrkodrť frakce 0/4</t>
  </si>
  <si>
    <t>-1437264369</t>
  </si>
  <si>
    <t>(0,25*0,3*60-1,2)*1,8 "zásyp chráničky tl. 25 cm</t>
  </si>
  <si>
    <t>5955101020</t>
  </si>
  <si>
    <t>Kamenivo drcené štěrkodrť frakce 0/32</t>
  </si>
  <si>
    <t>-1640967640</t>
  </si>
  <si>
    <t>zřízení_vrstev*0,15*1,8</t>
  </si>
  <si>
    <t>16</t>
  </si>
  <si>
    <t>5955101020.1</t>
  </si>
  <si>
    <t>Kamenivo drcené štěrkodrť frakce 0/32 - směs pro MZK</t>
  </si>
  <si>
    <t>940882840</t>
  </si>
  <si>
    <t>17</t>
  </si>
  <si>
    <t>5963125015</t>
  </si>
  <si>
    <t>Panel železobetonový silniční rozměru 300x100x15</t>
  </si>
  <si>
    <t>kus</t>
  </si>
  <si>
    <t>250207722</t>
  </si>
  <si>
    <t>18</t>
  </si>
  <si>
    <t>5963146000</t>
  </si>
  <si>
    <t>Asfaltový beton ACO 11S 50/70 střednězrnný-obrusná vrstva</t>
  </si>
  <si>
    <t>1173476100</t>
  </si>
  <si>
    <t>zřízení_vozovky*0,04*2,1</t>
  </si>
  <si>
    <t>19</t>
  </si>
  <si>
    <t>5963146010</t>
  </si>
  <si>
    <t>Asfaltový beton ACL 16S 50/70 hrubozrnný-ložní vrstva</t>
  </si>
  <si>
    <t>-1666398005</t>
  </si>
  <si>
    <t>zřízení_vozovky*0,07*2,1</t>
  </si>
  <si>
    <t>20</t>
  </si>
  <si>
    <t>5964159000</t>
  </si>
  <si>
    <t>Obrubník krajový</t>
  </si>
  <si>
    <t>-881491005</t>
  </si>
  <si>
    <t>obrubníky "1000x250x150</t>
  </si>
  <si>
    <t>5964161005</t>
  </si>
  <si>
    <t>Beton lehce zhutnitelný C 16/20;X0 F5 2 200 2 662</t>
  </si>
  <si>
    <t>-192023694</t>
  </si>
  <si>
    <t>obrubníky*0,35*0,2</t>
  </si>
  <si>
    <t>22</t>
  </si>
  <si>
    <t>7491100230</t>
  </si>
  <si>
    <t>Trubková vedení Ohebné elektroinstalační trubky KOPOFLEX 160 rudá</t>
  </si>
  <si>
    <t>-849687548</t>
  </si>
  <si>
    <t>OST</t>
  </si>
  <si>
    <t>Ostatní</t>
  </si>
  <si>
    <t>23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</si>
  <si>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</si>
  <si>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</si>
  <si>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512</t>
  </si>
  <si>
    <t>241078405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</si>
  <si>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</si>
  <si>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beton*2,4 "beton pod obrubníky</t>
  </si>
  <si>
    <t>24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</si>
  <si>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</si>
  <si>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</si>
  <si>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-2109751253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</si>
  <si>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</si>
  <si>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(zemina_nákladiště + čištění_příkopu)*1,8 "odpad</t>
  </si>
  <si>
    <t>AB_obrusná+AB_ložní "živice</t>
  </si>
  <si>
    <t>25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</si>
  <si>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</si>
  <si>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</si>
  <si>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-1367190959</t>
  </si>
  <si>
    <t>Doprava obousměrná (např. dodávek z vlastních zásob zhotovitele nebo objednatele nebo výzisku) mechanizací o nosnosti přes 3,5 t sypanin (kameniva, písku, suti, dlažebních kostek,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</si>
  <si>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štěrkodrť+kam_KL+MZK</t>
  </si>
  <si>
    <t>26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</si>
  <si>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</si>
  <si>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</si>
  <si>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1895353125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</si>
  <si>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</si>
  <si>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panely*1,1</t>
  </si>
  <si>
    <t>obrubníky*0,085</t>
  </si>
  <si>
    <t>27</t>
  </si>
  <si>
    <t>9903100100</t>
  </si>
  <si>
    <t>Přeprava mechanizace na místo prováděných prací o hmotnosti do 12 t přes 50 do 100 km</t>
  </si>
  <si>
    <t>1579587290</t>
  </si>
  <si>
    <t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</si>
  <si>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1 " bagr</t>
  </si>
  <si>
    <t>28</t>
  </si>
  <si>
    <t>9903200100</t>
  </si>
  <si>
    <t>Přeprava mechanizace na místo prováděných prací o hmotnosti přes 12 t přes 50 do 100 km</t>
  </si>
  <si>
    <t>1565952834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</si>
  <si>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</si>
  <si>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3 "rypadlo, válec, finišer</t>
  </si>
  <si>
    <t>29</t>
  </si>
  <si>
    <t>9909000100</t>
  </si>
  <si>
    <t>Poplatek za uložení suti nebo hmot na oficiální skládku</t>
  </si>
  <si>
    <t>-1295199829</t>
  </si>
  <si>
    <t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</si>
  <si>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(zemina_nákladiště+čištění_příkopu)*1,8 "odpad z těžení zemin</t>
  </si>
  <si>
    <t>MonDlažba</t>
  </si>
  <si>
    <t>79,8</t>
  </si>
  <si>
    <t>Kam4x8</t>
  </si>
  <si>
    <t>14,364</t>
  </si>
  <si>
    <t>MonObrubník</t>
  </si>
  <si>
    <t>32,6</t>
  </si>
  <si>
    <t>beton</t>
  </si>
  <si>
    <t>1,956</t>
  </si>
  <si>
    <t>obrubník</t>
  </si>
  <si>
    <t>33</t>
  </si>
  <si>
    <t>demont_panely</t>
  </si>
  <si>
    <t>zemina_parkování</t>
  </si>
  <si>
    <t>7,98</t>
  </si>
  <si>
    <t>SO 02 - Oprava parkovací plochy</t>
  </si>
  <si>
    <t>íčko</t>
  </si>
  <si>
    <t>kam0x4</t>
  </si>
  <si>
    <t>0,5</t>
  </si>
  <si>
    <t>5913285035</t>
  </si>
  <si>
    <t>Montáž dílů komunikace ze zámkové dlažby uložení v podsypu</t>
  </si>
  <si>
    <t>2047395184</t>
  </si>
  <si>
    <t>Montáž dílů komunikace ze zámkové dlažby uložení v podsypu. Poznámka: 1. V cenách jsou započteny náklady na osazení dlažby nebo obrubníku. 2. V cenách nejsou obsaženy náklady na dodávku materiálu.</t>
  </si>
  <si>
    <t>13,3*6</t>
  </si>
  <si>
    <t>1833859289</t>
  </si>
  <si>
    <t>13,3*2+6,0</t>
  </si>
  <si>
    <t>5913300010</t>
  </si>
  <si>
    <t>Demontáž silničních panelů komunikace dočasná</t>
  </si>
  <si>
    <t>-304003836</t>
  </si>
  <si>
    <t>Demontáž silničních panelů komunikace dočasná. Poznámka: 1. V cenách jsou započteny náklady na odstranění panelů, úpravu plochy a naložení na dopravní prostředek.</t>
  </si>
  <si>
    <t>3,0*1,0*10 "10 panelů</t>
  </si>
  <si>
    <t>-1103874274</t>
  </si>
  <si>
    <t>monDlažba*0,1 "výkop parkování</t>
  </si>
  <si>
    <t>-559752963</t>
  </si>
  <si>
    <t>810966541</t>
  </si>
  <si>
    <t>0,5 "zásyp dlažby</t>
  </si>
  <si>
    <t>5955101025</t>
  </si>
  <si>
    <t>Kamenivo drcené drť frakce 4/8</t>
  </si>
  <si>
    <t>-34973102</t>
  </si>
  <si>
    <t>MonDlažba*0,1*1,8</t>
  </si>
  <si>
    <t>5964151010</t>
  </si>
  <si>
    <t>Dlažba zámková hladká íčko užitá – dodávka SPRÁVY ŽELEZNIC</t>
  </si>
  <si>
    <t>2109795245</t>
  </si>
  <si>
    <t>Dlažba zámková hladká íčko</t>
  </si>
  <si>
    <t>5964159005</t>
  </si>
  <si>
    <t>Obrubník chodníkový</t>
  </si>
  <si>
    <t>-1468691435</t>
  </si>
  <si>
    <t>33 "MonObrubník</t>
  </si>
  <si>
    <t>1051354294</t>
  </si>
  <si>
    <t>MonObrubník*0,30*0,2</t>
  </si>
  <si>
    <t>2091763136</t>
  </si>
  <si>
    <t>kam4x8</t>
  </si>
  <si>
    <t>beton*2,4</t>
  </si>
  <si>
    <t>-1120603440</t>
  </si>
  <si>
    <t>zemina_parkování*1,8 "odpad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</si>
  <si>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</si>
  <si>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</si>
  <si>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1600293454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</si>
  <si>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</si>
  <si>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obrubník*0,047</t>
  </si>
  <si>
    <t>9902300400</t>
  </si>
  <si>
    <t>Doprava jednosměrná (např. nakupovaného materiálu) mechanizací o nosnosti přes 3,5 t sypanin (kameniva, písku, suti, dlažebních kostek, atd.) do 40 km</t>
  </si>
  <si>
    <t>-1553498318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</si>
  <si>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</si>
  <si>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íčko*0,135 "doprava z TO Valašské Meziříčí (135kg/m2)</t>
  </si>
  <si>
    <t>9902400200</t>
  </si>
  <si>
    <t>Doprava jednosměrná (např. nakupovaného materiálu) mechanizací o nosnosti přes 3,5 t objemnějšího kusového materiálu (prefabrikátů, stožárů, výhybek, rozvaděčů, vybouraných hmot atd.) do 20 km</t>
  </si>
  <si>
    <t>-657002738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</si>
  <si>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</si>
  <si>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10*1,1 "10 panelů, převoz na TO Vsetín</t>
  </si>
  <si>
    <t>272903615</t>
  </si>
  <si>
    <t>zemina_parkování *1,8 "odpad z těžení zemin</t>
  </si>
  <si>
    <t>patky</t>
  </si>
  <si>
    <t>0,864</t>
  </si>
  <si>
    <t>bednění</t>
  </si>
  <si>
    <t>13,2</t>
  </si>
  <si>
    <t>MonUhe</t>
  </si>
  <si>
    <t>532,8</t>
  </si>
  <si>
    <t>ZakNat</t>
  </si>
  <si>
    <t>12,528</t>
  </si>
  <si>
    <t>SO 03 - Zřízení ochrany sloupů osvětlení</t>
  </si>
  <si>
    <t xml:space="preserve">    1 - Zemní práce</t>
  </si>
  <si>
    <t xml:space="preserve">    2 - Zakládání</t>
  </si>
  <si>
    <t xml:space="preserve">    9 - Ostatní konstrukce a práce, bourání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</si>
  <si>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</si>
  <si>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</si>
  <si>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</si>
  <si>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783 - Dokončovací práce - nátěry</t>
  </si>
  <si>
    <t>Zemní práce</t>
  </si>
  <si>
    <t>131112501</t>
  </si>
  <si>
    <t>Hloubení jamek pro sloupky, zábradlí, značky objem do 0,5 m3 v soudržných horninách třídy těžitelnosti I, skupiny 1 a 2 ručně</t>
  </si>
  <si>
    <t>1931063988</t>
  </si>
  <si>
    <t>Hloubení jamek pro spodní stavbu železnic ručně pro sloupky zábradlí, značky, apod. objemu do 0,5 m3 s odhozením výkopku nebo naložením na dopravní prostředek v hornině třídy těžitelnosti I skupiny 1 a 2 soudržných</t>
  </si>
  <si>
    <t>171201221</t>
  </si>
  <si>
    <t>Poplatek za uložení na skládce (skládkovné) zeminy a kamení kód odpadu 17 05 04</t>
  </si>
  <si>
    <t>1016741152</t>
  </si>
  <si>
    <t>Poplatek za uložení stavebního odpadu na skládce (skládkovné) zeminy a kamení zatříděného do Katalogu odpadů pod kódem 17 05 04</t>
  </si>
  <si>
    <t>Zakládání</t>
  </si>
  <si>
    <t>275313911</t>
  </si>
  <si>
    <t>Základové patky z betonu tř. C 30/37</t>
  </si>
  <si>
    <t>1854489744</t>
  </si>
  <si>
    <t>Základy z betonu prostého patky a bloky z betonu kamenem neprokládaného tř. C 30/37</t>
  </si>
  <si>
    <t>3*4*0,8*0,3*0,3 "patky pro ochrannou konstrukci (4 patky/osvětlení)</t>
  </si>
  <si>
    <t>275351121</t>
  </si>
  <si>
    <t>Zřízení bednění základových patek</t>
  </si>
  <si>
    <t>-1881040144</t>
  </si>
  <si>
    <t>Bednění základů patek zřízení</t>
  </si>
  <si>
    <t>3*4*1*1,1</t>
  </si>
  <si>
    <t>275351122</t>
  </si>
  <si>
    <t>Odstranění bednění základových patek</t>
  </si>
  <si>
    <t>-2038458068</t>
  </si>
  <si>
    <t>Bednění základů patek odstranění</t>
  </si>
  <si>
    <t>Ostatní konstrukce a práce, bourání</t>
  </si>
  <si>
    <t>981511116</t>
  </si>
  <si>
    <t>Demolice konstrukcí objektů z betonu prostého postupným rozebíráním</t>
  </si>
  <si>
    <t>1103161806</t>
  </si>
  <si>
    <t>Demolice konstrukcí objektů  postupným rozebíráním konstrukcí z betonu prostého</t>
  </si>
  <si>
    <t>PSV</t>
  </si>
  <si>
    <t>Práce a dodávky PSV</t>
  </si>
  <si>
    <t>711</t>
  </si>
  <si>
    <t>Izolace proti vodě, vlhkosti a plynům</t>
  </si>
  <si>
    <t>58933328</t>
  </si>
  <si>
    <t>beton C 30/37 XF1 kamenivo frakce 0/8</t>
  </si>
  <si>
    <t>32</t>
  </si>
  <si>
    <t>-530242848</t>
  </si>
  <si>
    <t>767</t>
  </si>
  <si>
    <t>Konstrukce zámečnické</t>
  </si>
  <si>
    <t>13011067</t>
  </si>
  <si>
    <t>úhelník ocelový rovnostranný jakost 11 375 80x80x10mm</t>
  </si>
  <si>
    <t>1439915614</t>
  </si>
  <si>
    <t>MonUhe/1000</t>
  </si>
  <si>
    <t>767995115</t>
  </si>
  <si>
    <t>Montáž atypických zámečnických konstrukcí hmotnosti do 100 kg</t>
  </si>
  <si>
    <t>kg</t>
  </si>
  <si>
    <t>-1852820695</t>
  </si>
  <si>
    <t>Montáž ostatních atypických zámečnických konstrukcí  hmotnosti přes 50 do 100 kg</t>
  </si>
  <si>
    <t>ochrana osvětlovacích sloupů 3 ks x počet stran x délka úh. (hl. založení + výška nohy + dl. jedné strany) x hm. úhelníku na bm</t>
  </si>
  <si>
    <t>3*4*(0,8+1,5+1,4)*12</t>
  </si>
  <si>
    <t>783</t>
  </si>
  <si>
    <t>Dokončovací práce - nátěry</t>
  </si>
  <si>
    <t>783314101</t>
  </si>
  <si>
    <t>Základní jednonásobný syntetický nátěr zámečnických konstrukcí</t>
  </si>
  <si>
    <t>-1507008050</t>
  </si>
  <si>
    <t>Základní nátěr zámečnických konstrukcí jednonásobný syntetický</t>
  </si>
  <si>
    <t>3*4*(1,5+1,4)*0,36 "počet x počet stran x délka konstrukce na vzduchu x šířka mátěru</t>
  </si>
  <si>
    <t>783317101</t>
  </si>
  <si>
    <t>Krycí jednonásobný syntetický standardní nátěr zámečnických konstrukcí</t>
  </si>
  <si>
    <t>1880875329</t>
  </si>
  <si>
    <t>Krycí nátěr (email) zámečnických konstrukcí jednonásobný syntetický standardní</t>
  </si>
  <si>
    <t>24621690</t>
  </si>
  <si>
    <t>hmota nátěrová syntetická vrchní (email) odstín žluť chromová</t>
  </si>
  <si>
    <t>-325951559</t>
  </si>
  <si>
    <t>24622000</t>
  </si>
  <si>
    <t>hmota nátěrová syntetická vrchní (email) odstín černý</t>
  </si>
  <si>
    <t>1211308249</t>
  </si>
  <si>
    <t>24623002</t>
  </si>
  <si>
    <t>hmota nátěrová syntetická základní se zinkofosfátovými pigmenty</t>
  </si>
  <si>
    <t>-876413715</t>
  </si>
  <si>
    <t>VON - Vedlejší a ostatní náklady</t>
  </si>
  <si>
    <t>VRN - Vedlejší rozpočtové náklady</t>
  </si>
  <si>
    <t>VRN</t>
  </si>
  <si>
    <t>Vedlejší rozpočtové náklady</t>
  </si>
  <si>
    <t>022101011</t>
  </si>
  <si>
    <t>Geodetické práce Geodetické práce v průběhu opravy</t>
  </si>
  <si>
    <t>%</t>
  </si>
  <si>
    <t>912859919</t>
  </si>
  <si>
    <t>022121001</t>
  </si>
  <si>
    <t>Geodetické práce Diagnostika technické infrastruktury Vytýčení trasy inženýrských sítí</t>
  </si>
  <si>
    <t>-311208138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</si>
  <si>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</si>
  <si>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023101021</t>
  </si>
  <si>
    <t>Projektové práce Projektové práce v rozsahu ZRN (vyjma dále jmenované práce) přes 3 do 5 mil. Kč</t>
  </si>
  <si>
    <t>-1889318107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</si>
  <si>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</si>
  <si>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</si>
  <si>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-692819569</t>
  </si>
  <si>
    <t>034111001</t>
  </si>
  <si>
    <t>Další náklady na pracovníky Zákonné příplatky ke mzdě za práci o sobotách, nedělích a státem uznaných svátcích</t>
  </si>
  <si>
    <t>Kč/hod</t>
  </si>
  <si>
    <t>89611175</t>
  </si>
  <si>
    <t>SEZNAM FIGUR</t>
  </si>
  <si>
    <t>Výměra</t>
  </si>
  <si>
    <t xml:space="preserve"> SO 01</t>
  </si>
  <si>
    <t>Použití figury:</t>
  </si>
  <si>
    <t xml:space="preserve"> SO 02</t>
  </si>
  <si>
    <t xml:space="preserve"> SO 03</t>
  </si>
  <si>
    <t>OseBet</t>
  </si>
  <si>
    <t>3*(4*1*0,8+1*1)</t>
  </si>
  <si>
    <t>ZakPatZB</t>
  </si>
  <si>
    <t>sanace patek osvětlení</t>
  </si>
  <si>
    <t>OseBet*0,1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</si>
</sst>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/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72"/>
      <c r="AS2" s="272"/>
      <c r="AT2" s="272"/>
      <c r="AU2" s="272"/>
      <c r="AV2" s="272"/>
      <c r="AW2" s="272"/>
      <c r="AX2" s="272"/>
      <c r="AY2" s="272"/>
      <c r="AZ2" s="272"/>
      <c r="BA2" s="272"/>
      <c r="BB2" s="272"/>
      <c r="BC2" s="272"/>
      <c r="BD2" s="272"/>
      <c r="BE2" s="27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3" t="s">
        <v>14</v>
      </c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  <c r="AO5" s="284"/>
      <c r="AP5" s="22"/>
      <c r="AQ5" s="22"/>
      <c r="AR5" s="20"/>
      <c r="BE5" s="28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5" t="s">
        <v>17</v>
      </c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2"/>
      <c r="AQ6" s="22"/>
      <c r="AR6" s="20"/>
      <c r="BE6" s="28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1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/>
      <c r="AO8" s="22"/>
      <c r="AP8" s="22"/>
      <c r="AQ8" s="22"/>
      <c r="AR8" s="20"/>
      <c r="BE8" s="28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1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25</v>
      </c>
      <c r="AO10" s="22"/>
      <c r="AP10" s="22"/>
      <c r="AQ10" s="22"/>
      <c r="AR10" s="20"/>
      <c r="BE10" s="28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8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1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29</v>
      </c>
      <c r="AO13" s="22"/>
      <c r="AP13" s="22"/>
      <c r="AQ13" s="22"/>
      <c r="AR13" s="20"/>
      <c r="BE13" s="281"/>
      <c r="BS13" s="17" t="s">
        <v>6</v>
      </c>
    </row>
    <row r="14" spans="1:74" ht="12.75">
      <c r="B14" s="21"/>
      <c r="C14" s="22"/>
      <c r="D14" s="22"/>
      <c r="E14" s="286" t="s">
        <v>29</v>
      </c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8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1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8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81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1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8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81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1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1"/>
    </row>
    <row r="23" spans="1:71" s="1" customFormat="1" ht="16.5" customHeight="1">
      <c r="B23" s="21"/>
      <c r="C23" s="22"/>
      <c r="D23" s="22"/>
      <c r="E23" s="288" t="s">
        <v>1</v>
      </c>
      <c r="F23" s="288"/>
      <c r="G23" s="288"/>
      <c r="H23" s="288"/>
      <c r="I23" s="288"/>
      <c r="J23" s="288"/>
      <c r="K23" s="288"/>
      <c r="L23" s="288"/>
      <c r="M23" s="288"/>
      <c r="N23" s="288"/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  <c r="AE23" s="288"/>
      <c r="AF23" s="288"/>
      <c r="AG23" s="288"/>
      <c r="AH23" s="288"/>
      <c r="AI23" s="288"/>
      <c r="AJ23" s="288"/>
      <c r="AK23" s="288"/>
      <c r="AL23" s="288"/>
      <c r="AM23" s="288"/>
      <c r="AN23" s="288"/>
      <c r="AO23" s="22"/>
      <c r="AP23" s="22"/>
      <c r="AQ23" s="22"/>
      <c r="AR23" s="20"/>
      <c r="BE23" s="28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1"/>
    </row>
    <row r="26" spans="1:71" s="2" customFormat="1" ht="25.9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89">
        <f>ROUND(AG94,2)</f>
        <v>5985</v>
      </c>
      <c r="AL26" s="290"/>
      <c r="AM26" s="290"/>
      <c r="AN26" s="290"/>
      <c r="AO26" s="290"/>
      <c r="AP26" s="36"/>
      <c r="AQ26" s="36"/>
      <c r="AR26" s="39"/>
      <c r="BE26" s="28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1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1" t="s">
        <v>37</v>
      </c>
      <c r="M28" s="291"/>
      <c r="N28" s="291"/>
      <c r="O28" s="291"/>
      <c r="P28" s="291"/>
      <c r="Q28" s="36"/>
      <c r="R28" s="36"/>
      <c r="S28" s="36"/>
      <c r="T28" s="36"/>
      <c r="U28" s="36"/>
      <c r="V28" s="36"/>
      <c r="W28" s="291" t="s">
        <v>38</v>
      </c>
      <c r="X28" s="291"/>
      <c r="Y28" s="291"/>
      <c r="Z28" s="291"/>
      <c r="AA28" s="291"/>
      <c r="AB28" s="291"/>
      <c r="AC28" s="291"/>
      <c r="AD28" s="291"/>
      <c r="AE28" s="291"/>
      <c r="AF28" s="36"/>
      <c r="AG28" s="36"/>
      <c r="AH28" s="36"/>
      <c r="AI28" s="36"/>
      <c r="AJ28" s="36"/>
      <c r="AK28" s="291" t="s">
        <v>39</v>
      </c>
      <c r="AL28" s="291"/>
      <c r="AM28" s="291"/>
      <c r="AN28" s="291"/>
      <c r="AO28" s="291"/>
      <c r="AP28" s="36"/>
      <c r="AQ28" s="36"/>
      <c r="AR28" s="39"/>
      <c r="BE28" s="281"/>
    </row>
    <row r="29" spans="1:71" s="3" customFormat="1" ht="14.45" customHeight="1"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275">
        <v>0.21</v>
      </c>
      <c r="M29" s="274"/>
      <c r="N29" s="274"/>
      <c r="O29" s="274"/>
      <c r="P29" s="274"/>
      <c r="Q29" s="41"/>
      <c r="R29" s="41"/>
      <c r="S29" s="41"/>
      <c r="T29" s="41"/>
      <c r="U29" s="41"/>
      <c r="V29" s="41"/>
      <c r="W29" s="273">
        <f>ROUND(AZ94, 2)</f>
        <v>5985</v>
      </c>
      <c r="X29" s="274"/>
      <c r="Y29" s="274"/>
      <c r="Z29" s="274"/>
      <c r="AA29" s="274"/>
      <c r="AB29" s="274"/>
      <c r="AC29" s="274"/>
      <c r="AD29" s="274"/>
      <c r="AE29" s="274"/>
      <c r="AF29" s="41"/>
      <c r="AG29" s="41"/>
      <c r="AH29" s="41"/>
      <c r="AI29" s="41"/>
      <c r="AJ29" s="41"/>
      <c r="AK29" s="273">
        <f>ROUND(AV94, 2)</f>
        <v>1256.8499999999999</v>
      </c>
      <c r="AL29" s="274"/>
      <c r="AM29" s="274"/>
      <c r="AN29" s="274"/>
      <c r="AO29" s="274"/>
      <c r="AP29" s="41"/>
      <c r="AQ29" s="41"/>
      <c r="AR29" s="42"/>
      <c r="BE29" s="282"/>
    </row>
    <row r="30" spans="1:71" s="3" customFormat="1" ht="14.45" customHeight="1"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275">
        <v>0.15</v>
      </c>
      <c r="M30" s="274"/>
      <c r="N30" s="274"/>
      <c r="O30" s="274"/>
      <c r="P30" s="274"/>
      <c r="Q30" s="41"/>
      <c r="R30" s="41"/>
      <c r="S30" s="41"/>
      <c r="T30" s="41"/>
      <c r="U30" s="41"/>
      <c r="V30" s="41"/>
      <c r="W30" s="273">
        <f>ROUND(BA94, 2)</f>
        <v>0</v>
      </c>
      <c r="X30" s="274"/>
      <c r="Y30" s="274"/>
      <c r="Z30" s="274"/>
      <c r="AA30" s="274"/>
      <c r="AB30" s="274"/>
      <c r="AC30" s="274"/>
      <c r="AD30" s="274"/>
      <c r="AE30" s="274"/>
      <c r="AF30" s="41"/>
      <c r="AG30" s="41"/>
      <c r="AH30" s="41"/>
      <c r="AI30" s="41"/>
      <c r="AJ30" s="41"/>
      <c r="AK30" s="273">
        <f>ROUND(AW94, 2)</f>
        <v>0</v>
      </c>
      <c r="AL30" s="274"/>
      <c r="AM30" s="274"/>
      <c r="AN30" s="274"/>
      <c r="AO30" s="274"/>
      <c r="AP30" s="41"/>
      <c r="AQ30" s="41"/>
      <c r="AR30" s="42"/>
      <c r="BE30" s="282"/>
    </row>
    <row r="31" spans="1:71" s="3" customFormat="1" ht="14.45" hidden="1" customHeight="1"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275">
        <v>0.21</v>
      </c>
      <c r="M31" s="274"/>
      <c r="N31" s="274"/>
      <c r="O31" s="274"/>
      <c r="P31" s="274"/>
      <c r="Q31" s="41"/>
      <c r="R31" s="41"/>
      <c r="S31" s="41"/>
      <c r="T31" s="41"/>
      <c r="U31" s="41"/>
      <c r="V31" s="41"/>
      <c r="W31" s="273">
        <f>ROUND(BB94, 2)</f>
        <v>0</v>
      </c>
      <c r="X31" s="274"/>
      <c r="Y31" s="274"/>
      <c r="Z31" s="274"/>
      <c r="AA31" s="274"/>
      <c r="AB31" s="274"/>
      <c r="AC31" s="274"/>
      <c r="AD31" s="274"/>
      <c r="AE31" s="274"/>
      <c r="AF31" s="41"/>
      <c r="AG31" s="41"/>
      <c r="AH31" s="41"/>
      <c r="AI31" s="41"/>
      <c r="AJ31" s="41"/>
      <c r="AK31" s="273">
        <v>0</v>
      </c>
      <c r="AL31" s="274"/>
      <c r="AM31" s="274"/>
      <c r="AN31" s="274"/>
      <c r="AO31" s="274"/>
      <c r="AP31" s="41"/>
      <c r="AQ31" s="41"/>
      <c r="AR31" s="42"/>
      <c r="BE31" s="282"/>
    </row>
    <row r="32" spans="1:71" s="3" customFormat="1" ht="14.45" hidden="1" customHeight="1"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275">
        <v>0.15</v>
      </c>
      <c r="M32" s="274"/>
      <c r="N32" s="274"/>
      <c r="O32" s="274"/>
      <c r="P32" s="274"/>
      <c r="Q32" s="41"/>
      <c r="R32" s="41"/>
      <c r="S32" s="41"/>
      <c r="T32" s="41"/>
      <c r="U32" s="41"/>
      <c r="V32" s="41"/>
      <c r="W32" s="273">
        <f>ROUND(BC94, 2)</f>
        <v>0</v>
      </c>
      <c r="X32" s="274"/>
      <c r="Y32" s="274"/>
      <c r="Z32" s="274"/>
      <c r="AA32" s="274"/>
      <c r="AB32" s="274"/>
      <c r="AC32" s="274"/>
      <c r="AD32" s="274"/>
      <c r="AE32" s="274"/>
      <c r="AF32" s="41"/>
      <c r="AG32" s="41"/>
      <c r="AH32" s="41"/>
      <c r="AI32" s="41"/>
      <c r="AJ32" s="41"/>
      <c r="AK32" s="273">
        <v>0</v>
      </c>
      <c r="AL32" s="274"/>
      <c r="AM32" s="274"/>
      <c r="AN32" s="274"/>
      <c r="AO32" s="274"/>
      <c r="AP32" s="41"/>
      <c r="AQ32" s="41"/>
      <c r="AR32" s="42"/>
      <c r="BE32" s="282"/>
    </row>
    <row r="33" spans="1:57" s="3" customFormat="1" ht="14.45" hidden="1" customHeight="1"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275">
        <v>0</v>
      </c>
      <c r="M33" s="274"/>
      <c r="N33" s="274"/>
      <c r="O33" s="274"/>
      <c r="P33" s="274"/>
      <c r="Q33" s="41"/>
      <c r="R33" s="41"/>
      <c r="S33" s="41"/>
      <c r="T33" s="41"/>
      <c r="U33" s="41"/>
      <c r="V33" s="41"/>
      <c r="W33" s="273">
        <f>ROUND(BD94, 2)</f>
        <v>0</v>
      </c>
      <c r="X33" s="274"/>
      <c r="Y33" s="274"/>
      <c r="Z33" s="274"/>
      <c r="AA33" s="274"/>
      <c r="AB33" s="274"/>
      <c r="AC33" s="274"/>
      <c r="AD33" s="274"/>
      <c r="AE33" s="274"/>
      <c r="AF33" s="41"/>
      <c r="AG33" s="41"/>
      <c r="AH33" s="41"/>
      <c r="AI33" s="41"/>
      <c r="AJ33" s="41"/>
      <c r="AK33" s="273">
        <v>0</v>
      </c>
      <c r="AL33" s="274"/>
      <c r="AM33" s="274"/>
      <c r="AN33" s="274"/>
      <c r="AO33" s="274"/>
      <c r="AP33" s="41"/>
      <c r="AQ33" s="41"/>
      <c r="AR33" s="42"/>
      <c r="BE33" s="28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81"/>
    </row>
    <row r="35" spans="1:57" s="2" customFormat="1" ht="25.9" customHeight="1">
      <c r="A35" s="34"/>
      <c r="B35" s="35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279" t="s">
        <v>48</v>
      </c>
      <c r="Y35" s="277"/>
      <c r="Z35" s="277"/>
      <c r="AA35" s="277"/>
      <c r="AB35" s="277"/>
      <c r="AC35" s="45"/>
      <c r="AD35" s="45"/>
      <c r="AE35" s="45"/>
      <c r="AF35" s="45"/>
      <c r="AG35" s="45"/>
      <c r="AH35" s="45"/>
      <c r="AI35" s="45"/>
      <c r="AJ35" s="45"/>
      <c r="AK35" s="276">
        <f>SUM(AK26:AK33)</f>
        <v>7241.85</v>
      </c>
      <c r="AL35" s="277"/>
      <c r="AM35" s="277"/>
      <c r="AN35" s="277"/>
      <c r="AO35" s="278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51</v>
      </c>
      <c r="AI60" s="38"/>
      <c r="AJ60" s="38"/>
      <c r="AK60" s="38"/>
      <c r="AL60" s="38"/>
      <c r="AM60" s="52" t="s">
        <v>52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51</v>
      </c>
      <c r="AI75" s="38"/>
      <c r="AJ75" s="38"/>
      <c r="AK75" s="38"/>
      <c r="AL75" s="38"/>
      <c r="AM75" s="52" t="s">
        <v>52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A42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302" t="str">
        <f>K6</f>
        <v>Oprava povrchu nákladiště v dopravně Halenkov</v>
      </c>
      <c r="M85" s="303"/>
      <c r="N85" s="303"/>
      <c r="O85" s="303"/>
      <c r="P85" s="303"/>
      <c r="Q85" s="303"/>
      <c r="R85" s="303"/>
      <c r="S85" s="303"/>
      <c r="T85" s="303"/>
      <c r="U85" s="303"/>
      <c r="V85" s="303"/>
      <c r="W85" s="303"/>
      <c r="X85" s="303"/>
      <c r="Y85" s="303"/>
      <c r="Z85" s="303"/>
      <c r="AA85" s="303"/>
      <c r="AB85" s="303"/>
      <c r="AC85" s="303"/>
      <c r="AD85" s="303"/>
      <c r="AE85" s="303"/>
      <c r="AF85" s="303"/>
      <c r="AG85" s="303"/>
      <c r="AH85" s="303"/>
      <c r="AI85" s="303"/>
      <c r="AJ85" s="303"/>
      <c r="AK85" s="303"/>
      <c r="AL85" s="303"/>
      <c r="AM85" s="303"/>
      <c r="AN85" s="303"/>
      <c r="AO85" s="30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Halenkov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304" t="str">
        <f>IF(AN8= "","",AN8)</f>
        <v/>
      </c>
      <c r="AN87" s="304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305" t="str">
        <f>IF(E17="","",E17)</f>
        <v xml:space="preserve"> </v>
      </c>
      <c r="AN89" s="306"/>
      <c r="AO89" s="306"/>
      <c r="AP89" s="306"/>
      <c r="AQ89" s="36"/>
      <c r="AR89" s="39"/>
      <c r="AS89" s="307" t="s">
        <v>56</v>
      </c>
      <c r="AT89" s="308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305" t="str">
        <f>IF(E20="","",E20)</f>
        <v>Jiří Vendel</v>
      </c>
      <c r="AN90" s="306"/>
      <c r="AO90" s="306"/>
      <c r="AP90" s="306"/>
      <c r="AQ90" s="36"/>
      <c r="AR90" s="39"/>
      <c r="AS90" s="309"/>
      <c r="AT90" s="310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11"/>
      <c r="AT91" s="312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97" t="s">
        <v>57</v>
      </c>
      <c r="D92" s="298"/>
      <c r="E92" s="298"/>
      <c r="F92" s="298"/>
      <c r="G92" s="298"/>
      <c r="H92" s="73"/>
      <c r="I92" s="300" t="s">
        <v>58</v>
      </c>
      <c r="J92" s="298"/>
      <c r="K92" s="298"/>
      <c r="L92" s="298"/>
      <c r="M92" s="298"/>
      <c r="N92" s="298"/>
      <c r="O92" s="298"/>
      <c r="P92" s="298"/>
      <c r="Q92" s="298"/>
      <c r="R92" s="298"/>
      <c r="S92" s="298"/>
      <c r="T92" s="298"/>
      <c r="U92" s="298"/>
      <c r="V92" s="298"/>
      <c r="W92" s="298"/>
      <c r="X92" s="298"/>
      <c r="Y92" s="298"/>
      <c r="Z92" s="298"/>
      <c r="AA92" s="298"/>
      <c r="AB92" s="298"/>
      <c r="AC92" s="298"/>
      <c r="AD92" s="298"/>
      <c r="AE92" s="298"/>
      <c r="AF92" s="298"/>
      <c r="AG92" s="299" t="s">
        <v>59</v>
      </c>
      <c r="AH92" s="298"/>
      <c r="AI92" s="298"/>
      <c r="AJ92" s="298"/>
      <c r="AK92" s="298"/>
      <c r="AL92" s="298"/>
      <c r="AM92" s="298"/>
      <c r="AN92" s="300" t="s">
        <v>60</v>
      </c>
      <c r="AO92" s="298"/>
      <c r="AP92" s="301"/>
      <c r="AQ92" s="74" t="s">
        <v>61</v>
      </c>
      <c r="AR92" s="39"/>
      <c r="AS92" s="75" t="s">
        <v>62</v>
      </c>
      <c r="AT92" s="76" t="s">
        <v>63</v>
      </c>
      <c r="AU92" s="76" t="s">
        <v>64</v>
      </c>
      <c r="AV92" s="76" t="s">
        <v>65</v>
      </c>
      <c r="AW92" s="76" t="s">
        <v>66</v>
      </c>
      <c r="AX92" s="76" t="s">
        <v>67</v>
      </c>
      <c r="AY92" s="76" t="s">
        <v>68</v>
      </c>
      <c r="AZ92" s="76" t="s">
        <v>69</v>
      </c>
      <c r="BA92" s="76" t="s">
        <v>70</v>
      </c>
      <c r="BB92" s="76" t="s">
        <v>71</v>
      </c>
      <c r="BC92" s="76" t="s">
        <v>72</v>
      </c>
      <c r="BD92" s="77" t="s">
        <v>73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5">
        <f>ROUND(SUM(AG95:AG98),2)</f>
        <v>5985</v>
      </c>
      <c r="AH94" s="295"/>
      <c r="AI94" s="295"/>
      <c r="AJ94" s="295"/>
      <c r="AK94" s="295"/>
      <c r="AL94" s="295"/>
      <c r="AM94" s="295"/>
      <c r="AN94" s="296">
        <f>SUM(AG94,AT94)</f>
        <v>7241.85</v>
      </c>
      <c r="AO94" s="296"/>
      <c r="AP94" s="296"/>
      <c r="AQ94" s="85" t="s">
        <v>1</v>
      </c>
      <c r="AR94" s="86"/>
      <c r="AS94" s="87">
        <f>ROUND(SUM(AS95:AS98),2)</f>
        <v>0</v>
      </c>
      <c r="AT94" s="88">
        <f>ROUND(SUM(AV94:AW94),2)</f>
        <v>1256.8499999999999</v>
      </c>
      <c r="AU94" s="89">
        <f>ROUND(SUM(AU95:AU98),5)</f>
        <v>0</v>
      </c>
      <c r="AV94" s="88">
        <f>ROUND(AZ94*L29,2)</f>
        <v>1256.8499999999999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ROUND(SUM(AZ95:AZ98),2)</f>
        <v>5985</v>
      </c>
      <c r="BA94" s="88">
        <f>ROUND(SUM(BA95:BA98),2)</f>
        <v>0</v>
      </c>
      <c r="BB94" s="88">
        <f>ROUND(SUM(BB95:BB98),2)</f>
        <v>0</v>
      </c>
      <c r="BC94" s="88">
        <f>ROUND(SUM(BC95:BC98),2)</f>
        <v>0</v>
      </c>
      <c r="BD94" s="90">
        <f>ROUND(SUM(BD95:BD98),2)</f>
        <v>0</v>
      </c>
      <c r="BS94" s="91" t="s">
        <v>75</v>
      </c>
      <c r="BT94" s="91" t="s">
        <v>76</v>
      </c>
      <c r="BU94" s="92" t="s">
        <v>77</v>
      </c>
      <c r="BV94" s="91" t="s">
        <v>78</v>
      </c>
      <c r="BW94" s="91" t="s">
        <v>5</v>
      </c>
      <c r="BX94" s="91" t="s">
        <v>79</v>
      </c>
      <c r="CL94" s="91" t="s">
        <v>1</v>
      </c>
    </row>
    <row r="95" spans="1:91" s="7" customFormat="1" ht="16.5" customHeight="1">
      <c r="A95" s="93" t="s">
        <v>80</v>
      </c>
      <c r="B95" s="94"/>
      <c r="C95" s="95"/>
      <c r="D95" s="294" t="s">
        <v>81</v>
      </c>
      <c r="E95" s="294"/>
      <c r="F95" s="294"/>
      <c r="G95" s="294"/>
      <c r="H95" s="294"/>
      <c r="I95" s="96"/>
      <c r="J95" s="294" t="s">
        <v>82</v>
      </c>
      <c r="K95" s="294"/>
      <c r="L95" s="294"/>
      <c r="M95" s="294"/>
      <c r="N95" s="294"/>
      <c r="O95" s="294"/>
      <c r="P95" s="294"/>
      <c r="Q95" s="294"/>
      <c r="R95" s="294"/>
      <c r="S95" s="294"/>
      <c r="T95" s="294"/>
      <c r="U95" s="294"/>
      <c r="V95" s="294"/>
      <c r="W95" s="294"/>
      <c r="X95" s="294"/>
      <c r="Y95" s="294"/>
      <c r="Z95" s="294"/>
      <c r="AA95" s="294"/>
      <c r="AB95" s="294"/>
      <c r="AC95" s="294"/>
      <c r="AD95" s="294"/>
      <c r="AE95" s="294"/>
      <c r="AF95" s="294"/>
      <c r="AG95" s="292">
        <f>'SO 01 - Oprava povrchu'!J30</f>
        <v>0</v>
      </c>
      <c r="AH95" s="293"/>
      <c r="AI95" s="293"/>
      <c r="AJ95" s="293"/>
      <c r="AK95" s="293"/>
      <c r="AL95" s="293"/>
      <c r="AM95" s="293"/>
      <c r="AN95" s="292">
        <f>SUM(AG95,AT95)</f>
        <v>0</v>
      </c>
      <c r="AO95" s="293"/>
      <c r="AP95" s="293"/>
      <c r="AQ95" s="97" t="s">
        <v>83</v>
      </c>
      <c r="AR95" s="98"/>
      <c r="AS95" s="99">
        <v>0</v>
      </c>
      <c r="AT95" s="100">
        <f>ROUND(SUM(AV95:AW95),2)</f>
        <v>0</v>
      </c>
      <c r="AU95" s="101">
        <f>'SO 01 - Oprava povrchu'!P120</f>
        <v>0</v>
      </c>
      <c r="AV95" s="100">
        <f>'SO 01 - Oprava povrchu'!J33</f>
        <v>0</v>
      </c>
      <c r="AW95" s="100">
        <f>'SO 01 - Oprava povrchu'!J34</f>
        <v>0</v>
      </c>
      <c r="AX95" s="100">
        <f>'SO 01 - Oprava povrchu'!J35</f>
        <v>0</v>
      </c>
      <c r="AY95" s="100">
        <f>'SO 01 - Oprava povrchu'!J36</f>
        <v>0</v>
      </c>
      <c r="AZ95" s="100">
        <f>'SO 01 - Oprava povrchu'!F33</f>
        <v>0</v>
      </c>
      <c r="BA95" s="100">
        <f>'SO 01 - Oprava povrchu'!F34</f>
        <v>0</v>
      </c>
      <c r="BB95" s="100">
        <f>'SO 01 - Oprava povrchu'!F35</f>
        <v>0</v>
      </c>
      <c r="BC95" s="100">
        <f>'SO 01 - Oprava povrchu'!F36</f>
        <v>0</v>
      </c>
      <c r="BD95" s="102">
        <f>'SO 01 - Oprava povrchu'!F37</f>
        <v>0</v>
      </c>
      <c r="BT95" s="103" t="s">
        <v>84</v>
      </c>
      <c r="BV95" s="103" t="s">
        <v>78</v>
      </c>
      <c r="BW95" s="103" t="s">
        <v>85</v>
      </c>
      <c r="BX95" s="103" t="s">
        <v>5</v>
      </c>
      <c r="CL95" s="103" t="s">
        <v>1</v>
      </c>
      <c r="CM95" s="103" t="s">
        <v>86</v>
      </c>
    </row>
    <row r="96" spans="1:91" s="7" customFormat="1" ht="16.5" customHeight="1">
      <c r="A96" s="93" t="s">
        <v>80</v>
      </c>
      <c r="B96" s="94"/>
      <c r="C96" s="95"/>
      <c r="D96" s="294" t="s">
        <v>87</v>
      </c>
      <c r="E96" s="294"/>
      <c r="F96" s="294"/>
      <c r="G96" s="294"/>
      <c r="H96" s="294"/>
      <c r="I96" s="96"/>
      <c r="J96" s="294" t="s">
        <v>88</v>
      </c>
      <c r="K96" s="294"/>
      <c r="L96" s="294"/>
      <c r="M96" s="294"/>
      <c r="N96" s="294"/>
      <c r="O96" s="294"/>
      <c r="P96" s="294"/>
      <c r="Q96" s="294"/>
      <c r="R96" s="294"/>
      <c r="S96" s="294"/>
      <c r="T96" s="294"/>
      <c r="U96" s="294"/>
      <c r="V96" s="294"/>
      <c r="W96" s="294"/>
      <c r="X96" s="294"/>
      <c r="Y96" s="294"/>
      <c r="Z96" s="294"/>
      <c r="AA96" s="294"/>
      <c r="AB96" s="294"/>
      <c r="AC96" s="294"/>
      <c r="AD96" s="294"/>
      <c r="AE96" s="294"/>
      <c r="AF96" s="294"/>
      <c r="AG96" s="292">
        <f>'SO 02 - Oprava parkovací ...'!J30</f>
        <v>5985</v>
      </c>
      <c r="AH96" s="293"/>
      <c r="AI96" s="293"/>
      <c r="AJ96" s="293"/>
      <c r="AK96" s="293"/>
      <c r="AL96" s="293"/>
      <c r="AM96" s="293"/>
      <c r="AN96" s="292">
        <f>SUM(AG96,AT96)</f>
        <v>7241.85</v>
      </c>
      <c r="AO96" s="293"/>
      <c r="AP96" s="293"/>
      <c r="AQ96" s="97" t="s">
        <v>83</v>
      </c>
      <c r="AR96" s="98"/>
      <c r="AS96" s="99">
        <v>0</v>
      </c>
      <c r="AT96" s="100">
        <f>ROUND(SUM(AV96:AW96),2)</f>
        <v>1256.8499999999999</v>
      </c>
      <c r="AU96" s="101">
        <f>'SO 02 - Oprava parkovací ...'!P120</f>
        <v>0</v>
      </c>
      <c r="AV96" s="100">
        <f>'SO 02 - Oprava parkovací ...'!J33</f>
        <v>1256.8499999999999</v>
      </c>
      <c r="AW96" s="100">
        <f>'SO 02 - Oprava parkovací ...'!J34</f>
        <v>0</v>
      </c>
      <c r="AX96" s="100">
        <f>'SO 02 - Oprava parkovací ...'!J35</f>
        <v>0</v>
      </c>
      <c r="AY96" s="100">
        <f>'SO 02 - Oprava parkovací ...'!J36</f>
        <v>0</v>
      </c>
      <c r="AZ96" s="100">
        <f>'SO 02 - Oprava parkovací ...'!F33</f>
        <v>5985</v>
      </c>
      <c r="BA96" s="100">
        <f>'SO 02 - Oprava parkovací ...'!F34</f>
        <v>0</v>
      </c>
      <c r="BB96" s="100">
        <f>'SO 02 - Oprava parkovací ...'!F35</f>
        <v>0</v>
      </c>
      <c r="BC96" s="100">
        <f>'SO 02 - Oprava parkovací ...'!F36</f>
        <v>0</v>
      </c>
      <c r="BD96" s="102">
        <f>'SO 02 - Oprava parkovací ...'!F37</f>
        <v>0</v>
      </c>
      <c r="BT96" s="103" t="s">
        <v>84</v>
      </c>
      <c r="BV96" s="103" t="s">
        <v>78</v>
      </c>
      <c r="BW96" s="103" t="s">
        <v>89</v>
      </c>
      <c r="BX96" s="103" t="s">
        <v>5</v>
      </c>
      <c r="CL96" s="103" t="s">
        <v>1</v>
      </c>
      <c r="CM96" s="103" t="s">
        <v>86</v>
      </c>
    </row>
    <row r="97" spans="1:91" s="7" customFormat="1" ht="16.5" customHeight="1">
      <c r="A97" s="93" t="s">
        <v>80</v>
      </c>
      <c r="B97" s="94"/>
      <c r="C97" s="95"/>
      <c r="D97" s="294" t="s">
        <v>90</v>
      </c>
      <c r="E97" s="294"/>
      <c r="F97" s="294"/>
      <c r="G97" s="294"/>
      <c r="H97" s="294"/>
      <c r="I97" s="96"/>
      <c r="J97" s="294" t="s">
        <v>91</v>
      </c>
      <c r="K97" s="294"/>
      <c r="L97" s="294"/>
      <c r="M97" s="294"/>
      <c r="N97" s="294"/>
      <c r="O97" s="294"/>
      <c r="P97" s="294"/>
      <c r="Q97" s="294"/>
      <c r="R97" s="294"/>
      <c r="S97" s="294"/>
      <c r="T97" s="294"/>
      <c r="U97" s="294"/>
      <c r="V97" s="294"/>
      <c r="W97" s="294"/>
      <c r="X97" s="294"/>
      <c r="Y97" s="294"/>
      <c r="Z97" s="294"/>
      <c r="AA97" s="294"/>
      <c r="AB97" s="294"/>
      <c r="AC97" s="294"/>
      <c r="AD97" s="294"/>
      <c r="AE97" s="294"/>
      <c r="AF97" s="294"/>
      <c r="AG97" s="292">
        <f>'SO 03 - Zřízení ochrany s...'!J30</f>
        <v>0</v>
      </c>
      <c r="AH97" s="293"/>
      <c r="AI97" s="293"/>
      <c r="AJ97" s="293"/>
      <c r="AK97" s="293"/>
      <c r="AL97" s="293"/>
      <c r="AM97" s="293"/>
      <c r="AN97" s="292">
        <f>SUM(AG97,AT97)</f>
        <v>0</v>
      </c>
      <c r="AO97" s="293"/>
      <c r="AP97" s="293"/>
      <c r="AQ97" s="97" t="s">
        <v>83</v>
      </c>
      <c r="AR97" s="98"/>
      <c r="AS97" s="99">
        <v>0</v>
      </c>
      <c r="AT97" s="100">
        <f>ROUND(SUM(AV97:AW97),2)</f>
        <v>0</v>
      </c>
      <c r="AU97" s="101">
        <f>'SO 03 - Zřízení ochrany s...'!P124</f>
        <v>0</v>
      </c>
      <c r="AV97" s="100">
        <f>'SO 03 - Zřízení ochrany s...'!J33</f>
        <v>0</v>
      </c>
      <c r="AW97" s="100">
        <f>'SO 03 - Zřízení ochrany s...'!J34</f>
        <v>0</v>
      </c>
      <c r="AX97" s="100">
        <f>'SO 03 - Zřízení ochrany s...'!J35</f>
        <v>0</v>
      </c>
      <c r="AY97" s="100">
        <f>'SO 03 - Zřízení ochrany s...'!J36</f>
        <v>0</v>
      </c>
      <c r="AZ97" s="100">
        <f>'SO 03 - Zřízení ochrany s...'!F33</f>
        <v>0</v>
      </c>
      <c r="BA97" s="100">
        <f>'SO 03 - Zřízení ochrany s...'!F34</f>
        <v>0</v>
      </c>
      <c r="BB97" s="100">
        <f>'SO 03 - Zřízení ochrany s...'!F35</f>
        <v>0</v>
      </c>
      <c r="BC97" s="100">
        <f>'SO 03 - Zřízení ochrany s...'!F36</f>
        <v>0</v>
      </c>
      <c r="BD97" s="102">
        <f>'SO 03 - Zřízení ochrany s...'!F37</f>
        <v>0</v>
      </c>
      <c r="BT97" s="103" t="s">
        <v>84</v>
      </c>
      <c r="BV97" s="103" t="s">
        <v>78</v>
      </c>
      <c r="BW97" s="103" t="s">
        <v>92</v>
      </c>
      <c r="BX97" s="103" t="s">
        <v>5</v>
      </c>
      <c r="CL97" s="103" t="s">
        <v>1</v>
      </c>
      <c r="CM97" s="103" t="s">
        <v>86</v>
      </c>
    </row>
    <row r="98" spans="1:91" s="7" customFormat="1" ht="16.5" customHeight="1">
      <c r="A98" s="93" t="s">
        <v>80</v>
      </c>
      <c r="B98" s="94"/>
      <c r="C98" s="95"/>
      <c r="D98" s="294" t="s">
        <v>93</v>
      </c>
      <c r="E98" s="294"/>
      <c r="F98" s="294"/>
      <c r="G98" s="294"/>
      <c r="H98" s="294"/>
      <c r="I98" s="96"/>
      <c r="J98" s="294" t="s">
        <v>94</v>
      </c>
      <c r="K98" s="294"/>
      <c r="L98" s="294"/>
      <c r="M98" s="294"/>
      <c r="N98" s="294"/>
      <c r="O98" s="294"/>
      <c r="P98" s="294"/>
      <c r="Q98" s="294"/>
      <c r="R98" s="294"/>
      <c r="S98" s="294"/>
      <c r="T98" s="294"/>
      <c r="U98" s="294"/>
      <c r="V98" s="294"/>
      <c r="W98" s="294"/>
      <c r="X98" s="294"/>
      <c r="Y98" s="294"/>
      <c r="Z98" s="294"/>
      <c r="AA98" s="294"/>
      <c r="AB98" s="294"/>
      <c r="AC98" s="294"/>
      <c r="AD98" s="294"/>
      <c r="AE98" s="294"/>
      <c r="AF98" s="294"/>
      <c r="AG98" s="292">
        <f>'VON - Vedlejší a ostatní ...'!J30</f>
        <v>0</v>
      </c>
      <c r="AH98" s="293"/>
      <c r="AI98" s="293"/>
      <c r="AJ98" s="293"/>
      <c r="AK98" s="293"/>
      <c r="AL98" s="293"/>
      <c r="AM98" s="293"/>
      <c r="AN98" s="292">
        <f>SUM(AG98,AT98)</f>
        <v>0</v>
      </c>
      <c r="AO98" s="293"/>
      <c r="AP98" s="293"/>
      <c r="AQ98" s="97" t="s">
        <v>93</v>
      </c>
      <c r="AR98" s="98"/>
      <c r="AS98" s="104">
        <v>0</v>
      </c>
      <c r="AT98" s="105">
        <f>ROUND(SUM(AV98:AW98),2)</f>
        <v>0</v>
      </c>
      <c r="AU98" s="106">
        <f>'VON - Vedlejší a ostatní ...'!P117</f>
        <v>0</v>
      </c>
      <c r="AV98" s="105">
        <f>'VON - Vedlejší a ostatní ...'!J33</f>
        <v>0</v>
      </c>
      <c r="AW98" s="105">
        <f>'VON - Vedlejší a ostatní ...'!J34</f>
        <v>0</v>
      </c>
      <c r="AX98" s="105">
        <f>'VON - Vedlejší a ostatní ...'!J35</f>
        <v>0</v>
      </c>
      <c r="AY98" s="105">
        <f>'VON - Vedlejší a ostatní ...'!J36</f>
        <v>0</v>
      </c>
      <c r="AZ98" s="105">
        <f>'VON - Vedlejší a ostatní ...'!F33</f>
        <v>0</v>
      </c>
      <c r="BA98" s="105">
        <f>'VON - Vedlejší a ostatní ...'!F34</f>
        <v>0</v>
      </c>
      <c r="BB98" s="105">
        <f>'VON - Vedlejší a ostatní ...'!F35</f>
        <v>0</v>
      </c>
      <c r="BC98" s="105">
        <f>'VON - Vedlejší a ostatní ...'!F36</f>
        <v>0</v>
      </c>
      <c r="BD98" s="107">
        <f>'VON - Vedlejší a ostatní ...'!F37</f>
        <v>0</v>
      </c>
      <c r="BT98" s="103" t="s">
        <v>84</v>
      </c>
      <c r="BV98" s="103" t="s">
        <v>78</v>
      </c>
      <c r="BW98" s="103" t="s">
        <v>95</v>
      </c>
      <c r="BX98" s="103" t="s">
        <v>5</v>
      </c>
      <c r="CL98" s="103" t="s">
        <v>1</v>
      </c>
      <c r="CM98" s="103" t="s">
        <v>86</v>
      </c>
    </row>
    <row r="99" spans="1:91" s="2" customFormat="1" ht="30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1:9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sheetProtection algorithmName="SHA-512" hashValue="4IAZ0eDzWALuaDQn5jiSVwS5eakOaSUooSpjSDrcioJpVNIVw0/SfZwQemGbyfaoTHwwz8hCMdLnBFP9gP4cag==" saltValue="F+yeas/r6Lqld/+iYNEpWS5QZtkmc08833OVvLaoUTSkp47wRZa+/UOd3jVLMZZsLJJeuH+rCS1DQv9K4ovsXg==" spinCount="100000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1 - Oprava povrchu'!C2" display="/"/>
    <hyperlink ref="A96" location="'SO 02 - Oprava parkovací ...'!C2" display="/"/>
    <hyperlink ref="A97" location="'SO 03 - Zřízení ochrany s...'!C2" display="/"/>
    <hyperlink ref="A98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7" t="s">
        <v>85</v>
      </c>
      <c r="AZ2" s="108" t="s">
        <v>96</v>
      </c>
      <c r="BA2" s="108" t="s">
        <v>1</v>
      </c>
      <c r="BB2" s="108" t="s">
        <v>1</v>
      </c>
      <c r="BC2" s="108" t="s">
        <v>97</v>
      </c>
      <c r="BD2" s="108" t="s">
        <v>86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86</v>
      </c>
      <c r="AZ3" s="108" t="s">
        <v>98</v>
      </c>
      <c r="BA3" s="108" t="s">
        <v>1</v>
      </c>
      <c r="BB3" s="108" t="s">
        <v>1</v>
      </c>
      <c r="BC3" s="108" t="s">
        <v>99</v>
      </c>
      <c r="BD3" s="108" t="s">
        <v>86</v>
      </c>
    </row>
    <row r="4" spans="1:56" s="1" customFormat="1" ht="24.95" customHeight="1">
      <c r="B4" s="20"/>
      <c r="D4" s="111" t="s">
        <v>100</v>
      </c>
      <c r="L4" s="20"/>
      <c r="M4" s="112" t="s">
        <v>10</v>
      </c>
      <c r="AT4" s="17" t="s">
        <v>4</v>
      </c>
      <c r="AZ4" s="108" t="s">
        <v>101</v>
      </c>
      <c r="BA4" s="108" t="s">
        <v>1</v>
      </c>
      <c r="BB4" s="108" t="s">
        <v>1</v>
      </c>
      <c r="BC4" s="108" t="s">
        <v>102</v>
      </c>
      <c r="BD4" s="108" t="s">
        <v>86</v>
      </c>
    </row>
    <row r="5" spans="1:56" s="1" customFormat="1" ht="6.95" customHeight="1">
      <c r="B5" s="20"/>
      <c r="L5" s="20"/>
      <c r="AZ5" s="108" t="s">
        <v>103</v>
      </c>
      <c r="BA5" s="108" t="s">
        <v>1</v>
      </c>
      <c r="BB5" s="108" t="s">
        <v>1</v>
      </c>
      <c r="BC5" s="108" t="s">
        <v>104</v>
      </c>
      <c r="BD5" s="108" t="s">
        <v>86</v>
      </c>
    </row>
    <row r="6" spans="1:56" s="1" customFormat="1" ht="12" customHeight="1">
      <c r="B6" s="20"/>
      <c r="D6" s="113" t="s">
        <v>16</v>
      </c>
      <c r="L6" s="20"/>
      <c r="AZ6" s="108" t="s">
        <v>105</v>
      </c>
      <c r="BA6" s="108" t="s">
        <v>1</v>
      </c>
      <c r="BB6" s="108" t="s">
        <v>1</v>
      </c>
      <c r="BC6" s="108" t="s">
        <v>106</v>
      </c>
      <c r="BD6" s="108" t="s">
        <v>86</v>
      </c>
    </row>
    <row r="7" spans="1:56" s="1" customFormat="1" ht="16.5" customHeight="1">
      <c r="B7" s="20"/>
      <c r="E7" s="316" t="str">
        <f>'Rekapitulace stavby'!K6</f>
        <v>Oprava povrchu nákladiště v dopravně Halenkov</v>
      </c>
      <c r="F7" s="317"/>
      <c r="G7" s="317"/>
      <c r="H7" s="317"/>
      <c r="L7" s="20"/>
      <c r="AZ7" s="108" t="s">
        <v>107</v>
      </c>
      <c r="BA7" s="108" t="s">
        <v>1</v>
      </c>
      <c r="BB7" s="108" t="s">
        <v>1</v>
      </c>
      <c r="BC7" s="108" t="s">
        <v>108</v>
      </c>
      <c r="BD7" s="108" t="s">
        <v>86</v>
      </c>
    </row>
    <row r="8" spans="1:56" s="2" customFormat="1" ht="12" customHeight="1">
      <c r="A8" s="34"/>
      <c r="B8" s="39"/>
      <c r="C8" s="34"/>
      <c r="D8" s="113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110</v>
      </c>
      <c r="BA8" s="108" t="s">
        <v>1</v>
      </c>
      <c r="BB8" s="108" t="s">
        <v>1</v>
      </c>
      <c r="BC8" s="108" t="s">
        <v>111</v>
      </c>
      <c r="BD8" s="108" t="s">
        <v>86</v>
      </c>
    </row>
    <row r="9" spans="1:56" s="2" customFormat="1" ht="16.5" customHeight="1">
      <c r="A9" s="34"/>
      <c r="B9" s="39"/>
      <c r="C9" s="34"/>
      <c r="D9" s="34"/>
      <c r="E9" s="318" t="s">
        <v>112</v>
      </c>
      <c r="F9" s="319"/>
      <c r="G9" s="319"/>
      <c r="H9" s="31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113</v>
      </c>
      <c r="BA9" s="108" t="s">
        <v>1</v>
      </c>
      <c r="BB9" s="108" t="s">
        <v>1</v>
      </c>
      <c r="BC9" s="108" t="s">
        <v>114</v>
      </c>
      <c r="BD9" s="108" t="s">
        <v>86</v>
      </c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8" t="s">
        <v>115</v>
      </c>
      <c r="BA10" s="108" t="s">
        <v>1</v>
      </c>
      <c r="BB10" s="108" t="s">
        <v>1</v>
      </c>
      <c r="BC10" s="108" t="s">
        <v>116</v>
      </c>
      <c r="BD10" s="108" t="s">
        <v>86</v>
      </c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8" t="s">
        <v>117</v>
      </c>
      <c r="BA11" s="108" t="s">
        <v>1</v>
      </c>
      <c r="BB11" s="108" t="s">
        <v>1</v>
      </c>
      <c r="BC11" s="108" t="s">
        <v>118</v>
      </c>
      <c r="BD11" s="108" t="s">
        <v>86</v>
      </c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08" t="s">
        <v>119</v>
      </c>
      <c r="BA12" s="108" t="s">
        <v>1</v>
      </c>
      <c r="BB12" s="108" t="s">
        <v>1</v>
      </c>
      <c r="BC12" s="108" t="s">
        <v>120</v>
      </c>
      <c r="BD12" s="108" t="s">
        <v>86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108" t="s">
        <v>121</v>
      </c>
      <c r="BA13" s="108" t="s">
        <v>1</v>
      </c>
      <c r="BB13" s="108" t="s">
        <v>1</v>
      </c>
      <c r="BC13" s="108" t="s">
        <v>114</v>
      </c>
      <c r="BD13" s="108" t="s">
        <v>86</v>
      </c>
    </row>
    <row r="14" spans="1:56" s="2" customFormat="1" ht="12" customHeight="1">
      <c r="A14" s="34"/>
      <c r="B14" s="39"/>
      <c r="C14" s="34"/>
      <c r="D14" s="113" t="s">
        <v>23</v>
      </c>
      <c r="E14" s="34"/>
      <c r="F14" s="34"/>
      <c r="G14" s="34"/>
      <c r="H14" s="34"/>
      <c r="I14" s="113" t="s">
        <v>24</v>
      </c>
      <c r="J14" s="114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108" t="s">
        <v>122</v>
      </c>
      <c r="BA14" s="108" t="s">
        <v>1</v>
      </c>
      <c r="BB14" s="108" t="s">
        <v>1</v>
      </c>
      <c r="BC14" s="108" t="s">
        <v>123</v>
      </c>
      <c r="BD14" s="108" t="s">
        <v>86</v>
      </c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108" t="s">
        <v>124</v>
      </c>
      <c r="BA15" s="108" t="s">
        <v>1</v>
      </c>
      <c r="BB15" s="108" t="s">
        <v>1</v>
      </c>
      <c r="BC15" s="108" t="s">
        <v>125</v>
      </c>
      <c r="BD15" s="108" t="s">
        <v>86</v>
      </c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108" t="s">
        <v>126</v>
      </c>
      <c r="BA16" s="108" t="s">
        <v>1</v>
      </c>
      <c r="BB16" s="108" t="s">
        <v>1</v>
      </c>
      <c r="BC16" s="108" t="s">
        <v>127</v>
      </c>
      <c r="BD16" s="108" t="s">
        <v>86</v>
      </c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0" t="str">
        <f>'Rekapitulace stavby'!E14</f>
        <v>Vyplň údaj</v>
      </c>
      <c r="F18" s="321"/>
      <c r="G18" s="321"/>
      <c r="H18" s="321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24</v>
      </c>
      <c r="J20" s="114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27</v>
      </c>
      <c r="J21" s="114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24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34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22" t="s">
        <v>1</v>
      </c>
      <c r="F27" s="322"/>
      <c r="G27" s="322"/>
      <c r="H27" s="322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36</v>
      </c>
      <c r="E30" s="34"/>
      <c r="F30" s="34"/>
      <c r="G30" s="34"/>
      <c r="H30" s="34"/>
      <c r="I30" s="34"/>
      <c r="J30" s="121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38</v>
      </c>
      <c r="G32" s="34"/>
      <c r="H32" s="34"/>
      <c r="I32" s="122" t="s">
        <v>37</v>
      </c>
      <c r="J32" s="122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40</v>
      </c>
      <c r="E33" s="113" t="s">
        <v>41</v>
      </c>
      <c r="F33" s="124">
        <f>ROUND((SUM(BE120:BE226)),  2)</f>
        <v>0</v>
      </c>
      <c r="G33" s="34"/>
      <c r="H33" s="34"/>
      <c r="I33" s="125">
        <v>0.21</v>
      </c>
      <c r="J33" s="124">
        <f>ROUND(((SUM(BE120:BE226))*I33),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42</v>
      </c>
      <c r="F34" s="124">
        <f>ROUND((SUM(BF120:BF226)),  2)</f>
        <v>0</v>
      </c>
      <c r="G34" s="34"/>
      <c r="H34" s="34"/>
      <c r="I34" s="125">
        <v>0.15</v>
      </c>
      <c r="J34" s="124">
        <f>ROUND(((SUM(BF120:BF226))*I34),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43</v>
      </c>
      <c r="F35" s="124">
        <f>ROUND((SUM(BG120:BG226)),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44</v>
      </c>
      <c r="F36" s="124">
        <f>ROUND((SUM(BH120:BH226)),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45</v>
      </c>
      <c r="F37" s="124">
        <f>ROUND((SUM(BI120:BI226)),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4" t="str">
        <f>E7</f>
        <v>Oprava povrchu nákladiště v dopravně Halenkov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2" t="str">
        <f>E9</f>
        <v>SO 01 - Oprava povrchu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Halenkov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Jiří Vendel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129</v>
      </c>
      <c r="D94" s="145"/>
      <c r="E94" s="145"/>
      <c r="F94" s="145"/>
      <c r="G94" s="145"/>
      <c r="H94" s="145"/>
      <c r="I94" s="145"/>
      <c r="J94" s="146" t="s">
        <v>130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131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5" customHeight="1">
      <c r="B97" s="148"/>
      <c r="C97" s="149"/>
      <c r="D97" s="150" t="s">
        <v>133</v>
      </c>
      <c r="E97" s="151"/>
      <c r="F97" s="151"/>
      <c r="G97" s="151"/>
      <c r="H97" s="151"/>
      <c r="I97" s="151"/>
      <c r="J97" s="152">
        <f>J121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134</v>
      </c>
      <c r="E98" s="157"/>
      <c r="F98" s="157"/>
      <c r="G98" s="157"/>
      <c r="H98" s="157"/>
      <c r="I98" s="157"/>
      <c r="J98" s="158">
        <f>J122</f>
        <v>0</v>
      </c>
      <c r="K98" s="155"/>
      <c r="L98" s="159"/>
    </row>
    <row r="99" spans="1:31" s="9" customFormat="1" ht="24.95" customHeight="1">
      <c r="B99" s="148"/>
      <c r="C99" s="149"/>
      <c r="D99" s="150" t="s">
        <v>135</v>
      </c>
      <c r="E99" s="151"/>
      <c r="F99" s="151"/>
      <c r="G99" s="151"/>
      <c r="H99" s="151"/>
      <c r="I99" s="151"/>
      <c r="J99" s="152">
        <f>J168</f>
        <v>0</v>
      </c>
      <c r="K99" s="149"/>
      <c r="L99" s="153"/>
    </row>
    <row r="100" spans="1:31" s="9" customFormat="1" ht="24.95" customHeight="1">
      <c r="B100" s="148"/>
      <c r="C100" s="149"/>
      <c r="D100" s="150" t="s">
        <v>136</v>
      </c>
      <c r="E100" s="151"/>
      <c r="F100" s="151"/>
      <c r="G100" s="151"/>
      <c r="H100" s="151"/>
      <c r="I100" s="151"/>
      <c r="J100" s="152">
        <f>J199</f>
        <v>0</v>
      </c>
      <c r="K100" s="149"/>
      <c r="L100" s="153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137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14" t="str">
        <f>E7</f>
        <v>Oprava povrchu nákladiště v dopravně Halenkov</v>
      </c>
      <c r="F110" s="315"/>
      <c r="G110" s="315"/>
      <c r="H110" s="315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109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02" t="str">
        <f>E9</f>
        <v>SO 01 - Oprava povrchu</v>
      </c>
      <c r="F112" s="313"/>
      <c r="G112" s="313"/>
      <c r="H112" s="313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>Halenkov</v>
      </c>
      <c r="G114" s="36"/>
      <c r="H114" s="36"/>
      <c r="I114" s="29" t="s">
        <v>22</v>
      </c>
      <c r="J114" s="66">
        <f>IF(J12="","",J12)</f>
        <v>0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23</v>
      </c>
      <c r="D116" s="36"/>
      <c r="E116" s="36"/>
      <c r="F116" s="27" t="str">
        <f>E15</f>
        <v>Správa železnic, státní organizace</v>
      </c>
      <c r="G116" s="36"/>
      <c r="H116" s="36"/>
      <c r="I116" s="29" t="s">
        <v>30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28</v>
      </c>
      <c r="D117" s="36"/>
      <c r="E117" s="36"/>
      <c r="F117" s="27" t="str">
        <f>IF(E18="","",E18)</f>
        <v>Vyplň údaj</v>
      </c>
      <c r="G117" s="36"/>
      <c r="H117" s="36"/>
      <c r="I117" s="29" t="s">
        <v>33</v>
      </c>
      <c r="J117" s="32" t="str">
        <f>E24</f>
        <v>Jiří Vendel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60"/>
      <c r="B119" s="161"/>
      <c r="C119" s="162" t="s">
        <v>138</v>
      </c>
      <c r="D119" s="163" t="s">
        <v>61</v>
      </c>
      <c r="E119" s="163" t="s">
        <v>57</v>
      </c>
      <c r="F119" s="163" t="s">
        <v>58</v>
      </c>
      <c r="G119" s="163" t="s">
        <v>139</v>
      </c>
      <c r="H119" s="163" t="s">
        <v>140</v>
      </c>
      <c r="I119" s="163" t="s">
        <v>141</v>
      </c>
      <c r="J119" s="164" t="s">
        <v>130</v>
      </c>
      <c r="K119" s="165" t="s">
        <v>142</v>
      </c>
      <c r="L119" s="166"/>
      <c r="M119" s="75" t="s">
        <v>1</v>
      </c>
      <c r="N119" s="76" t="s">
        <v>40</v>
      </c>
      <c r="O119" s="76" t="s">
        <v>143</v>
      </c>
      <c r="P119" s="76" t="s">
        <v>144</v>
      </c>
      <c r="Q119" s="76" t="s">
        <v>145</v>
      </c>
      <c r="R119" s="76" t="s">
        <v>146</v>
      </c>
      <c r="S119" s="76" t="s">
        <v>147</v>
      </c>
      <c r="T119" s="77" t="s">
        <v>148</v>
      </c>
      <c r="U119" s="160"/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/>
    </row>
    <row r="120" spans="1:65" s="2" customFormat="1" ht="22.9" customHeight="1">
      <c r="A120" s="34"/>
      <c r="B120" s="35"/>
      <c r="C120" s="82" t="s">
        <v>149</v>
      </c>
      <c r="D120" s="36"/>
      <c r="E120" s="36"/>
      <c r="F120" s="36"/>
      <c r="G120" s="36"/>
      <c r="H120" s="36"/>
      <c r="I120" s="36"/>
      <c r="J120" s="167">
        <f>BK120</f>
        <v>0</v>
      </c>
      <c r="K120" s="36"/>
      <c r="L120" s="39"/>
      <c r="M120" s="78"/>
      <c r="N120" s="168"/>
      <c r="O120" s="79"/>
      <c r="P120" s="169">
        <f>P121+P168+P199</f>
        <v>0</v>
      </c>
      <c r="Q120" s="79"/>
      <c r="R120" s="169">
        <f>R121+R168+R199</f>
        <v>1373.1573700000001</v>
      </c>
      <c r="S120" s="79"/>
      <c r="T120" s="170">
        <f>T121+T168+T199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75</v>
      </c>
      <c r="AU120" s="17" t="s">
        <v>132</v>
      </c>
      <c r="BK120" s="171">
        <f>BK121+BK168+BK199</f>
        <v>0</v>
      </c>
    </row>
    <row r="121" spans="1:65" s="12" customFormat="1" ht="25.9" customHeight="1">
      <c r="B121" s="172"/>
      <c r="C121" s="173"/>
      <c r="D121" s="174" t="s">
        <v>75</v>
      </c>
      <c r="E121" s="175" t="s">
        <v>150</v>
      </c>
      <c r="F121" s="175" t="s">
        <v>151</v>
      </c>
      <c r="G121" s="173"/>
      <c r="H121" s="173"/>
      <c r="I121" s="176"/>
      <c r="J121" s="177">
        <f>BK121</f>
        <v>0</v>
      </c>
      <c r="K121" s="173"/>
      <c r="L121" s="178"/>
      <c r="M121" s="179"/>
      <c r="N121" s="180"/>
      <c r="O121" s="180"/>
      <c r="P121" s="181">
        <f>P122</f>
        <v>0</v>
      </c>
      <c r="Q121" s="180"/>
      <c r="R121" s="181">
        <f>R122</f>
        <v>0</v>
      </c>
      <c r="S121" s="180"/>
      <c r="T121" s="182">
        <f>T122</f>
        <v>0</v>
      </c>
      <c r="AR121" s="183" t="s">
        <v>84</v>
      </c>
      <c r="AT121" s="184" t="s">
        <v>75</v>
      </c>
      <c r="AU121" s="184" t="s">
        <v>76</v>
      </c>
      <c r="AY121" s="183" t="s">
        <v>152</v>
      </c>
      <c r="BK121" s="185">
        <f>BK122</f>
        <v>0</v>
      </c>
    </row>
    <row r="122" spans="1:65" s="12" customFormat="1" ht="22.9" customHeight="1">
      <c r="B122" s="172"/>
      <c r="C122" s="173"/>
      <c r="D122" s="174" t="s">
        <v>75</v>
      </c>
      <c r="E122" s="186" t="s">
        <v>153</v>
      </c>
      <c r="F122" s="186" t="s">
        <v>154</v>
      </c>
      <c r="G122" s="173"/>
      <c r="H122" s="173"/>
      <c r="I122" s="176"/>
      <c r="J122" s="187">
        <f>BK122</f>
        <v>0</v>
      </c>
      <c r="K122" s="173"/>
      <c r="L122" s="178"/>
      <c r="M122" s="179"/>
      <c r="N122" s="180"/>
      <c r="O122" s="180"/>
      <c r="P122" s="181">
        <f>SUM(P123:P167)</f>
        <v>0</v>
      </c>
      <c r="Q122" s="180"/>
      <c r="R122" s="181">
        <f>SUM(R123:R167)</f>
        <v>0</v>
      </c>
      <c r="S122" s="180"/>
      <c r="T122" s="182">
        <f>SUM(T123:T167)</f>
        <v>0</v>
      </c>
      <c r="AR122" s="183" t="s">
        <v>84</v>
      </c>
      <c r="AT122" s="184" t="s">
        <v>75</v>
      </c>
      <c r="AU122" s="184" t="s">
        <v>84</v>
      </c>
      <c r="AY122" s="183" t="s">
        <v>152</v>
      </c>
      <c r="BK122" s="185">
        <f>SUM(BK123:BK167)</f>
        <v>0</v>
      </c>
    </row>
    <row r="123" spans="1:65" s="2" customFormat="1" ht="21.75" customHeight="1">
      <c r="A123" s="34"/>
      <c r="B123" s="35"/>
      <c r="C123" s="188" t="s">
        <v>84</v>
      </c>
      <c r="D123" s="188" t="s">
        <v>155</v>
      </c>
      <c r="E123" s="189" t="s">
        <v>156</v>
      </c>
      <c r="F123" s="190" t="s">
        <v>157</v>
      </c>
      <c r="G123" s="191" t="s">
        <v>158</v>
      </c>
      <c r="H123" s="192">
        <v>5</v>
      </c>
      <c r="I123" s="193"/>
      <c r="J123" s="194">
        <f>ROUND(I123*H123,2)</f>
        <v>0</v>
      </c>
      <c r="K123" s="195"/>
      <c r="L123" s="39"/>
      <c r="M123" s="196" t="s">
        <v>1</v>
      </c>
      <c r="N123" s="197" t="s">
        <v>41</v>
      </c>
      <c r="O123" s="71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0" t="s">
        <v>159</v>
      </c>
      <c r="AT123" s="200" t="s">
        <v>155</v>
      </c>
      <c r="AU123" s="200" t="s">
        <v>86</v>
      </c>
      <c r="AY123" s="17" t="s">
        <v>152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7" t="s">
        <v>84</v>
      </c>
      <c r="BK123" s="201">
        <f>ROUND(I123*H123,2)</f>
        <v>0</v>
      </c>
      <c r="BL123" s="17" t="s">
        <v>159</v>
      </c>
      <c r="BM123" s="200" t="s">
        <v>160</v>
      </c>
    </row>
    <row r="124" spans="1:65" s="2" customFormat="1" ht="48.75">
      <c r="A124" s="34"/>
      <c r="B124" s="35"/>
      <c r="C124" s="36"/>
      <c r="D124" s="202" t="s">
        <v>161</v>
      </c>
      <c r="E124" s="36"/>
      <c r="F124" s="203" t="s">
        <v>162</v>
      </c>
      <c r="G124" s="36"/>
      <c r="H124" s="36"/>
      <c r="I124" s="204"/>
      <c r="J124" s="36"/>
      <c r="K124" s="36"/>
      <c r="L124" s="39"/>
      <c r="M124" s="205"/>
      <c r="N124" s="206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161</v>
      </c>
      <c r="AU124" s="17" t="s">
        <v>86</v>
      </c>
    </row>
    <row r="125" spans="1:65" s="2" customFormat="1" ht="21.75" customHeight="1">
      <c r="A125" s="34"/>
      <c r="B125" s="35"/>
      <c r="C125" s="188" t="s">
        <v>86</v>
      </c>
      <c r="D125" s="188" t="s">
        <v>155</v>
      </c>
      <c r="E125" s="189" t="s">
        <v>163</v>
      </c>
      <c r="F125" s="190" t="s">
        <v>164</v>
      </c>
      <c r="G125" s="191" t="s">
        <v>165</v>
      </c>
      <c r="H125" s="192">
        <v>250</v>
      </c>
      <c r="I125" s="193"/>
      <c r="J125" s="194">
        <f>ROUND(I125*H125,2)</f>
        <v>0</v>
      </c>
      <c r="K125" s="195"/>
      <c r="L125" s="39"/>
      <c r="M125" s="196" t="s">
        <v>1</v>
      </c>
      <c r="N125" s="197" t="s">
        <v>41</v>
      </c>
      <c r="O125" s="71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0" t="s">
        <v>159</v>
      </c>
      <c r="AT125" s="200" t="s">
        <v>155</v>
      </c>
      <c r="AU125" s="200" t="s">
        <v>86</v>
      </c>
      <c r="AY125" s="17" t="s">
        <v>152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7" t="s">
        <v>84</v>
      </c>
      <c r="BK125" s="201">
        <f>ROUND(I125*H125,2)</f>
        <v>0</v>
      </c>
      <c r="BL125" s="17" t="s">
        <v>159</v>
      </c>
      <c r="BM125" s="200" t="s">
        <v>166</v>
      </c>
    </row>
    <row r="126" spans="1:65" s="2" customFormat="1" ht="48.75">
      <c r="A126" s="34"/>
      <c r="B126" s="35"/>
      <c r="C126" s="36"/>
      <c r="D126" s="202" t="s">
        <v>161</v>
      </c>
      <c r="E126" s="36"/>
      <c r="F126" s="203" t="s">
        <v>167</v>
      </c>
      <c r="G126" s="36"/>
      <c r="H126" s="36"/>
      <c r="I126" s="204"/>
      <c r="J126" s="36"/>
      <c r="K126" s="36"/>
      <c r="L126" s="39"/>
      <c r="M126" s="205"/>
      <c r="N126" s="206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161</v>
      </c>
      <c r="AU126" s="17" t="s">
        <v>86</v>
      </c>
    </row>
    <row r="127" spans="1:65" s="2" customFormat="1" ht="33" customHeight="1">
      <c r="A127" s="34"/>
      <c r="B127" s="35"/>
      <c r="C127" s="188" t="s">
        <v>168</v>
      </c>
      <c r="D127" s="188" t="s">
        <v>155</v>
      </c>
      <c r="E127" s="189" t="s">
        <v>169</v>
      </c>
      <c r="F127" s="190" t="s">
        <v>170</v>
      </c>
      <c r="G127" s="191" t="s">
        <v>171</v>
      </c>
      <c r="H127" s="192">
        <v>22.5</v>
      </c>
      <c r="I127" s="193"/>
      <c r="J127" s="194">
        <f>ROUND(I127*H127,2)</f>
        <v>0</v>
      </c>
      <c r="K127" s="195"/>
      <c r="L127" s="39"/>
      <c r="M127" s="196" t="s">
        <v>1</v>
      </c>
      <c r="N127" s="197" t="s">
        <v>41</v>
      </c>
      <c r="O127" s="71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0" t="s">
        <v>159</v>
      </c>
      <c r="AT127" s="200" t="s">
        <v>155</v>
      </c>
      <c r="AU127" s="200" t="s">
        <v>86</v>
      </c>
      <c r="AY127" s="17" t="s">
        <v>152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7" t="s">
        <v>84</v>
      </c>
      <c r="BK127" s="201">
        <f>ROUND(I127*H127,2)</f>
        <v>0</v>
      </c>
      <c r="BL127" s="17" t="s">
        <v>159</v>
      </c>
      <c r="BM127" s="200" t="s">
        <v>172</v>
      </c>
    </row>
    <row r="128" spans="1:65" s="2" customFormat="1" ht="87.75">
      <c r="A128" s="34"/>
      <c r="B128" s="35"/>
      <c r="C128" s="36"/>
      <c r="D128" s="202" t="s">
        <v>161</v>
      </c>
      <c r="E128" s="36"/>
      <c r="F128" s="203" t="s">
        <v>173</v>
      </c>
      <c r="G128" s="36"/>
      <c r="H128" s="36"/>
      <c r="I128" s="204"/>
      <c r="J128" s="36"/>
      <c r="K128" s="36"/>
      <c r="L128" s="39"/>
      <c r="M128" s="205"/>
      <c r="N128" s="206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161</v>
      </c>
      <c r="AU128" s="17" t="s">
        <v>86</v>
      </c>
    </row>
    <row r="129" spans="1:65" s="13" customFormat="1">
      <c r="B129" s="207"/>
      <c r="C129" s="208"/>
      <c r="D129" s="202" t="s">
        <v>174</v>
      </c>
      <c r="E129" s="209" t="s">
        <v>96</v>
      </c>
      <c r="F129" s="210" t="s">
        <v>175</v>
      </c>
      <c r="G129" s="208"/>
      <c r="H129" s="211">
        <v>22.5</v>
      </c>
      <c r="I129" s="212"/>
      <c r="J129" s="208"/>
      <c r="K129" s="208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174</v>
      </c>
      <c r="AU129" s="217" t="s">
        <v>86</v>
      </c>
      <c r="AV129" s="13" t="s">
        <v>86</v>
      </c>
      <c r="AW129" s="13" t="s">
        <v>32</v>
      </c>
      <c r="AX129" s="13" t="s">
        <v>84</v>
      </c>
      <c r="AY129" s="217" t="s">
        <v>152</v>
      </c>
    </row>
    <row r="130" spans="1:65" s="2" customFormat="1" ht="16.5" customHeight="1">
      <c r="A130" s="34"/>
      <c r="B130" s="35"/>
      <c r="C130" s="188" t="s">
        <v>159</v>
      </c>
      <c r="D130" s="188" t="s">
        <v>155</v>
      </c>
      <c r="E130" s="189" t="s">
        <v>176</v>
      </c>
      <c r="F130" s="190" t="s">
        <v>177</v>
      </c>
      <c r="G130" s="191" t="s">
        <v>171</v>
      </c>
      <c r="H130" s="192">
        <v>22.5</v>
      </c>
      <c r="I130" s="193"/>
      <c r="J130" s="194">
        <f>ROUND(I130*H130,2)</f>
        <v>0</v>
      </c>
      <c r="K130" s="195"/>
      <c r="L130" s="39"/>
      <c r="M130" s="196" t="s">
        <v>1</v>
      </c>
      <c r="N130" s="197" t="s">
        <v>41</v>
      </c>
      <c r="O130" s="71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0" t="s">
        <v>159</v>
      </c>
      <c r="AT130" s="200" t="s">
        <v>155</v>
      </c>
      <c r="AU130" s="200" t="s">
        <v>86</v>
      </c>
      <c r="AY130" s="17" t="s">
        <v>152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7" t="s">
        <v>84</v>
      </c>
      <c r="BK130" s="201">
        <f>ROUND(I130*H130,2)</f>
        <v>0</v>
      </c>
      <c r="BL130" s="17" t="s">
        <v>159</v>
      </c>
      <c r="BM130" s="200" t="s">
        <v>178</v>
      </c>
    </row>
    <row r="131" spans="1:65" s="2" customFormat="1" ht="48.75">
      <c r="A131" s="34"/>
      <c r="B131" s="35"/>
      <c r="C131" s="36"/>
      <c r="D131" s="202" t="s">
        <v>161</v>
      </c>
      <c r="E131" s="36"/>
      <c r="F131" s="203" t="s">
        <v>179</v>
      </c>
      <c r="G131" s="36"/>
      <c r="H131" s="36"/>
      <c r="I131" s="204"/>
      <c r="J131" s="36"/>
      <c r="K131" s="36"/>
      <c r="L131" s="39"/>
      <c r="M131" s="205"/>
      <c r="N131" s="206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161</v>
      </c>
      <c r="AU131" s="17" t="s">
        <v>86</v>
      </c>
    </row>
    <row r="132" spans="1:65" s="13" customFormat="1">
      <c r="B132" s="207"/>
      <c r="C132" s="208"/>
      <c r="D132" s="202" t="s">
        <v>174</v>
      </c>
      <c r="E132" s="209" t="s">
        <v>1</v>
      </c>
      <c r="F132" s="210" t="s">
        <v>96</v>
      </c>
      <c r="G132" s="208"/>
      <c r="H132" s="211">
        <v>22.5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174</v>
      </c>
      <c r="AU132" s="217" t="s">
        <v>86</v>
      </c>
      <c r="AV132" s="13" t="s">
        <v>86</v>
      </c>
      <c r="AW132" s="13" t="s">
        <v>32</v>
      </c>
      <c r="AX132" s="13" t="s">
        <v>84</v>
      </c>
      <c r="AY132" s="217" t="s">
        <v>152</v>
      </c>
    </row>
    <row r="133" spans="1:65" s="2" customFormat="1" ht="21.75" customHeight="1">
      <c r="A133" s="34"/>
      <c r="B133" s="35"/>
      <c r="C133" s="188" t="s">
        <v>153</v>
      </c>
      <c r="D133" s="188" t="s">
        <v>155</v>
      </c>
      <c r="E133" s="189" t="s">
        <v>180</v>
      </c>
      <c r="F133" s="190" t="s">
        <v>181</v>
      </c>
      <c r="G133" s="191" t="s">
        <v>165</v>
      </c>
      <c r="H133" s="192">
        <v>1525.5</v>
      </c>
      <c r="I133" s="193"/>
      <c r="J133" s="194">
        <f>ROUND(I133*H133,2)</f>
        <v>0</v>
      </c>
      <c r="K133" s="195"/>
      <c r="L133" s="39"/>
      <c r="M133" s="196" t="s">
        <v>1</v>
      </c>
      <c r="N133" s="197" t="s">
        <v>41</v>
      </c>
      <c r="O133" s="71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0" t="s">
        <v>159</v>
      </c>
      <c r="AT133" s="200" t="s">
        <v>155</v>
      </c>
      <c r="AU133" s="200" t="s">
        <v>86</v>
      </c>
      <c r="AY133" s="17" t="s">
        <v>152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7" t="s">
        <v>84</v>
      </c>
      <c r="BK133" s="201">
        <f>ROUND(I133*H133,2)</f>
        <v>0</v>
      </c>
      <c r="BL133" s="17" t="s">
        <v>159</v>
      </c>
      <c r="BM133" s="200" t="s">
        <v>182</v>
      </c>
    </row>
    <row r="134" spans="1:65" s="2" customFormat="1" ht="48.75">
      <c r="A134" s="34"/>
      <c r="B134" s="35"/>
      <c r="C134" s="36"/>
      <c r="D134" s="202" t="s">
        <v>161</v>
      </c>
      <c r="E134" s="36"/>
      <c r="F134" s="203" t="s">
        <v>183</v>
      </c>
      <c r="G134" s="36"/>
      <c r="H134" s="36"/>
      <c r="I134" s="204"/>
      <c r="J134" s="36"/>
      <c r="K134" s="36"/>
      <c r="L134" s="39"/>
      <c r="M134" s="205"/>
      <c r="N134" s="206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161</v>
      </c>
      <c r="AU134" s="17" t="s">
        <v>86</v>
      </c>
    </row>
    <row r="135" spans="1:65" s="13" customFormat="1">
      <c r="B135" s="207"/>
      <c r="C135" s="208"/>
      <c r="D135" s="202" t="s">
        <v>174</v>
      </c>
      <c r="E135" s="209" t="s">
        <v>1</v>
      </c>
      <c r="F135" s="210" t="s">
        <v>184</v>
      </c>
      <c r="G135" s="208"/>
      <c r="H135" s="211">
        <v>1417.5</v>
      </c>
      <c r="I135" s="212"/>
      <c r="J135" s="208"/>
      <c r="K135" s="208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174</v>
      </c>
      <c r="AU135" s="217" t="s">
        <v>86</v>
      </c>
      <c r="AV135" s="13" t="s">
        <v>86</v>
      </c>
      <c r="AW135" s="13" t="s">
        <v>32</v>
      </c>
      <c r="AX135" s="13" t="s">
        <v>76</v>
      </c>
      <c r="AY135" s="217" t="s">
        <v>152</v>
      </c>
    </row>
    <row r="136" spans="1:65" s="13" customFormat="1">
      <c r="B136" s="207"/>
      <c r="C136" s="208"/>
      <c r="D136" s="202" t="s">
        <v>174</v>
      </c>
      <c r="E136" s="209" t="s">
        <v>1</v>
      </c>
      <c r="F136" s="210" t="s">
        <v>185</v>
      </c>
      <c r="G136" s="208"/>
      <c r="H136" s="211">
        <v>198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174</v>
      </c>
      <c r="AU136" s="217" t="s">
        <v>86</v>
      </c>
      <c r="AV136" s="13" t="s">
        <v>86</v>
      </c>
      <c r="AW136" s="13" t="s">
        <v>32</v>
      </c>
      <c r="AX136" s="13" t="s">
        <v>76</v>
      </c>
      <c r="AY136" s="217" t="s">
        <v>152</v>
      </c>
    </row>
    <row r="137" spans="1:65" s="13" customFormat="1">
      <c r="B137" s="207"/>
      <c r="C137" s="208"/>
      <c r="D137" s="202" t="s">
        <v>174</v>
      </c>
      <c r="E137" s="209" t="s">
        <v>1</v>
      </c>
      <c r="F137" s="210" t="s">
        <v>186</v>
      </c>
      <c r="G137" s="208"/>
      <c r="H137" s="211">
        <v>-90</v>
      </c>
      <c r="I137" s="212"/>
      <c r="J137" s="208"/>
      <c r="K137" s="208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174</v>
      </c>
      <c r="AU137" s="217" t="s">
        <v>86</v>
      </c>
      <c r="AV137" s="13" t="s">
        <v>86</v>
      </c>
      <c r="AW137" s="13" t="s">
        <v>32</v>
      </c>
      <c r="AX137" s="13" t="s">
        <v>76</v>
      </c>
      <c r="AY137" s="217" t="s">
        <v>152</v>
      </c>
    </row>
    <row r="138" spans="1:65" s="14" customFormat="1">
      <c r="B138" s="218"/>
      <c r="C138" s="219"/>
      <c r="D138" s="202" t="s">
        <v>174</v>
      </c>
      <c r="E138" s="220" t="s">
        <v>98</v>
      </c>
      <c r="F138" s="221" t="s">
        <v>187</v>
      </c>
      <c r="G138" s="219"/>
      <c r="H138" s="222">
        <v>1525.5</v>
      </c>
      <c r="I138" s="223"/>
      <c r="J138" s="219"/>
      <c r="K138" s="219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174</v>
      </c>
      <c r="AU138" s="228" t="s">
        <v>86</v>
      </c>
      <c r="AV138" s="14" t="s">
        <v>159</v>
      </c>
      <c r="AW138" s="14" t="s">
        <v>32</v>
      </c>
      <c r="AX138" s="14" t="s">
        <v>84</v>
      </c>
      <c r="AY138" s="228" t="s">
        <v>152</v>
      </c>
    </row>
    <row r="139" spans="1:65" s="2" customFormat="1" ht="21.75" customHeight="1">
      <c r="A139" s="34"/>
      <c r="B139" s="35"/>
      <c r="C139" s="188" t="s">
        <v>188</v>
      </c>
      <c r="D139" s="188" t="s">
        <v>155</v>
      </c>
      <c r="E139" s="189" t="s">
        <v>189</v>
      </c>
      <c r="F139" s="190" t="s">
        <v>190</v>
      </c>
      <c r="G139" s="191" t="s">
        <v>191</v>
      </c>
      <c r="H139" s="192">
        <v>306.5</v>
      </c>
      <c r="I139" s="193"/>
      <c r="J139" s="194">
        <f>ROUND(I139*H139,2)</f>
        <v>0</v>
      </c>
      <c r="K139" s="195"/>
      <c r="L139" s="39"/>
      <c r="M139" s="196" t="s">
        <v>1</v>
      </c>
      <c r="N139" s="197" t="s">
        <v>41</v>
      </c>
      <c r="O139" s="71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0" t="s">
        <v>159</v>
      </c>
      <c r="AT139" s="200" t="s">
        <v>155</v>
      </c>
      <c r="AU139" s="200" t="s">
        <v>86</v>
      </c>
      <c r="AY139" s="17" t="s">
        <v>152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7" t="s">
        <v>84</v>
      </c>
      <c r="BK139" s="201">
        <f>ROUND(I139*H139,2)</f>
        <v>0</v>
      </c>
      <c r="BL139" s="17" t="s">
        <v>159</v>
      </c>
      <c r="BM139" s="200" t="s">
        <v>192</v>
      </c>
    </row>
    <row r="140" spans="1:65" s="2" customFormat="1" ht="29.25">
      <c r="A140" s="34"/>
      <c r="B140" s="35"/>
      <c r="C140" s="36"/>
      <c r="D140" s="202" t="s">
        <v>161</v>
      </c>
      <c r="E140" s="36"/>
      <c r="F140" s="203" t="s">
        <v>193</v>
      </c>
      <c r="G140" s="36"/>
      <c r="H140" s="36"/>
      <c r="I140" s="204"/>
      <c r="J140" s="36"/>
      <c r="K140" s="36"/>
      <c r="L140" s="39"/>
      <c r="M140" s="205"/>
      <c r="N140" s="206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161</v>
      </c>
      <c r="AU140" s="17" t="s">
        <v>86</v>
      </c>
    </row>
    <row r="141" spans="1:65" s="13" customFormat="1">
      <c r="B141" s="207"/>
      <c r="C141" s="208"/>
      <c r="D141" s="202" t="s">
        <v>174</v>
      </c>
      <c r="E141" s="209" t="s">
        <v>1</v>
      </c>
      <c r="F141" s="210" t="s">
        <v>194</v>
      </c>
      <c r="G141" s="208"/>
      <c r="H141" s="211">
        <v>207.5</v>
      </c>
      <c r="I141" s="212"/>
      <c r="J141" s="208"/>
      <c r="K141" s="208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174</v>
      </c>
      <c r="AU141" s="217" t="s">
        <v>86</v>
      </c>
      <c r="AV141" s="13" t="s">
        <v>86</v>
      </c>
      <c r="AW141" s="13" t="s">
        <v>32</v>
      </c>
      <c r="AX141" s="13" t="s">
        <v>76</v>
      </c>
      <c r="AY141" s="217" t="s">
        <v>152</v>
      </c>
    </row>
    <row r="142" spans="1:65" s="13" customFormat="1">
      <c r="B142" s="207"/>
      <c r="C142" s="208"/>
      <c r="D142" s="202" t="s">
        <v>174</v>
      </c>
      <c r="E142" s="209" t="s">
        <v>1</v>
      </c>
      <c r="F142" s="210" t="s">
        <v>195</v>
      </c>
      <c r="G142" s="208"/>
      <c r="H142" s="211">
        <v>99</v>
      </c>
      <c r="I142" s="212"/>
      <c r="J142" s="208"/>
      <c r="K142" s="208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174</v>
      </c>
      <c r="AU142" s="217" t="s">
        <v>86</v>
      </c>
      <c r="AV142" s="13" t="s">
        <v>86</v>
      </c>
      <c r="AW142" s="13" t="s">
        <v>32</v>
      </c>
      <c r="AX142" s="13" t="s">
        <v>76</v>
      </c>
      <c r="AY142" s="217" t="s">
        <v>152</v>
      </c>
    </row>
    <row r="143" spans="1:65" s="14" customFormat="1">
      <c r="B143" s="218"/>
      <c r="C143" s="219"/>
      <c r="D143" s="202" t="s">
        <v>174</v>
      </c>
      <c r="E143" s="220" t="s">
        <v>103</v>
      </c>
      <c r="F143" s="221" t="s">
        <v>187</v>
      </c>
      <c r="G143" s="219"/>
      <c r="H143" s="222">
        <v>306.5</v>
      </c>
      <c r="I143" s="223"/>
      <c r="J143" s="219"/>
      <c r="K143" s="219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174</v>
      </c>
      <c r="AU143" s="228" t="s">
        <v>86</v>
      </c>
      <c r="AV143" s="14" t="s">
        <v>159</v>
      </c>
      <c r="AW143" s="14" t="s">
        <v>32</v>
      </c>
      <c r="AX143" s="14" t="s">
        <v>84</v>
      </c>
      <c r="AY143" s="228" t="s">
        <v>152</v>
      </c>
    </row>
    <row r="144" spans="1:65" s="2" customFormat="1" ht="16.5" customHeight="1">
      <c r="A144" s="34"/>
      <c r="B144" s="35"/>
      <c r="C144" s="188" t="s">
        <v>196</v>
      </c>
      <c r="D144" s="188" t="s">
        <v>155</v>
      </c>
      <c r="E144" s="189" t="s">
        <v>197</v>
      </c>
      <c r="F144" s="190" t="s">
        <v>198</v>
      </c>
      <c r="G144" s="191" t="s">
        <v>165</v>
      </c>
      <c r="H144" s="192">
        <v>90</v>
      </c>
      <c r="I144" s="193"/>
      <c r="J144" s="194">
        <f>ROUND(I144*H144,2)</f>
        <v>0</v>
      </c>
      <c r="K144" s="195"/>
      <c r="L144" s="39"/>
      <c r="M144" s="196" t="s">
        <v>1</v>
      </c>
      <c r="N144" s="197" t="s">
        <v>41</v>
      </c>
      <c r="O144" s="71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0" t="s">
        <v>159</v>
      </c>
      <c r="AT144" s="200" t="s">
        <v>155</v>
      </c>
      <c r="AU144" s="200" t="s">
        <v>86</v>
      </c>
      <c r="AY144" s="17" t="s">
        <v>152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7" t="s">
        <v>84</v>
      </c>
      <c r="BK144" s="201">
        <f>ROUND(I144*H144,2)</f>
        <v>0</v>
      </c>
      <c r="BL144" s="17" t="s">
        <v>159</v>
      </c>
      <c r="BM144" s="200" t="s">
        <v>199</v>
      </c>
    </row>
    <row r="145" spans="1:65" s="2" customFormat="1" ht="29.25">
      <c r="A145" s="34"/>
      <c r="B145" s="35"/>
      <c r="C145" s="36"/>
      <c r="D145" s="202" t="s">
        <v>161</v>
      </c>
      <c r="E145" s="36"/>
      <c r="F145" s="203" t="s">
        <v>200</v>
      </c>
      <c r="G145" s="36"/>
      <c r="H145" s="36"/>
      <c r="I145" s="204"/>
      <c r="J145" s="36"/>
      <c r="K145" s="36"/>
      <c r="L145" s="39"/>
      <c r="M145" s="205"/>
      <c r="N145" s="206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161</v>
      </c>
      <c r="AU145" s="17" t="s">
        <v>86</v>
      </c>
    </row>
    <row r="146" spans="1:65" s="13" customFormat="1">
      <c r="B146" s="207"/>
      <c r="C146" s="208"/>
      <c r="D146" s="202" t="s">
        <v>174</v>
      </c>
      <c r="E146" s="209" t="s">
        <v>1</v>
      </c>
      <c r="F146" s="210" t="s">
        <v>201</v>
      </c>
      <c r="G146" s="208"/>
      <c r="H146" s="211">
        <v>90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174</v>
      </c>
      <c r="AU146" s="217" t="s">
        <v>86</v>
      </c>
      <c r="AV146" s="13" t="s">
        <v>86</v>
      </c>
      <c r="AW146" s="13" t="s">
        <v>32</v>
      </c>
      <c r="AX146" s="13" t="s">
        <v>84</v>
      </c>
      <c r="AY146" s="217" t="s">
        <v>152</v>
      </c>
    </row>
    <row r="147" spans="1:65" s="2" customFormat="1" ht="21.75" customHeight="1">
      <c r="A147" s="34"/>
      <c r="B147" s="35"/>
      <c r="C147" s="188" t="s">
        <v>202</v>
      </c>
      <c r="D147" s="188" t="s">
        <v>155</v>
      </c>
      <c r="E147" s="189" t="s">
        <v>203</v>
      </c>
      <c r="F147" s="190" t="s">
        <v>204</v>
      </c>
      <c r="G147" s="191" t="s">
        <v>171</v>
      </c>
      <c r="H147" s="192">
        <v>35.924999999999997</v>
      </c>
      <c r="I147" s="193"/>
      <c r="J147" s="194">
        <f>ROUND(I147*H147,2)</f>
        <v>0</v>
      </c>
      <c r="K147" s="195"/>
      <c r="L147" s="39"/>
      <c r="M147" s="196" t="s">
        <v>1</v>
      </c>
      <c r="N147" s="197" t="s">
        <v>41</v>
      </c>
      <c r="O147" s="71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0" t="s">
        <v>159</v>
      </c>
      <c r="AT147" s="200" t="s">
        <v>155</v>
      </c>
      <c r="AU147" s="200" t="s">
        <v>86</v>
      </c>
      <c r="AY147" s="17" t="s">
        <v>152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7" t="s">
        <v>84</v>
      </c>
      <c r="BK147" s="201">
        <f>ROUND(I147*H147,2)</f>
        <v>0</v>
      </c>
      <c r="BL147" s="17" t="s">
        <v>159</v>
      </c>
      <c r="BM147" s="200" t="s">
        <v>205</v>
      </c>
    </row>
    <row r="148" spans="1:65" s="2" customFormat="1" ht="48.75">
      <c r="A148" s="34"/>
      <c r="B148" s="35"/>
      <c r="C148" s="36"/>
      <c r="D148" s="202" t="s">
        <v>161</v>
      </c>
      <c r="E148" s="36"/>
      <c r="F148" s="203" t="s">
        <v>206</v>
      </c>
      <c r="G148" s="36"/>
      <c r="H148" s="36"/>
      <c r="I148" s="204"/>
      <c r="J148" s="36"/>
      <c r="K148" s="36"/>
      <c r="L148" s="39"/>
      <c r="M148" s="205"/>
      <c r="N148" s="206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161</v>
      </c>
      <c r="AU148" s="17" t="s">
        <v>86</v>
      </c>
    </row>
    <row r="149" spans="1:65" s="13" customFormat="1">
      <c r="B149" s="207"/>
      <c r="C149" s="208"/>
      <c r="D149" s="202" t="s">
        <v>174</v>
      </c>
      <c r="E149" s="209" t="s">
        <v>115</v>
      </c>
      <c r="F149" s="210" t="s">
        <v>207</v>
      </c>
      <c r="G149" s="208"/>
      <c r="H149" s="211">
        <v>35.924999999999997</v>
      </c>
      <c r="I149" s="212"/>
      <c r="J149" s="208"/>
      <c r="K149" s="208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174</v>
      </c>
      <c r="AU149" s="217" t="s">
        <v>86</v>
      </c>
      <c r="AV149" s="13" t="s">
        <v>86</v>
      </c>
      <c r="AW149" s="13" t="s">
        <v>32</v>
      </c>
      <c r="AX149" s="13" t="s">
        <v>84</v>
      </c>
      <c r="AY149" s="217" t="s">
        <v>152</v>
      </c>
    </row>
    <row r="150" spans="1:65" s="2" customFormat="1" ht="21.75" customHeight="1">
      <c r="A150" s="34"/>
      <c r="B150" s="35"/>
      <c r="C150" s="188" t="s">
        <v>208</v>
      </c>
      <c r="D150" s="188" t="s">
        <v>155</v>
      </c>
      <c r="E150" s="189" t="s">
        <v>209</v>
      </c>
      <c r="F150" s="190" t="s">
        <v>210</v>
      </c>
      <c r="G150" s="191" t="s">
        <v>165</v>
      </c>
      <c r="H150" s="192">
        <v>1615.5</v>
      </c>
      <c r="I150" s="193"/>
      <c r="J150" s="194">
        <f>ROUND(I150*H150,2)</f>
        <v>0</v>
      </c>
      <c r="K150" s="195"/>
      <c r="L150" s="39"/>
      <c r="M150" s="196" t="s">
        <v>1</v>
      </c>
      <c r="N150" s="197" t="s">
        <v>41</v>
      </c>
      <c r="O150" s="71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0" t="s">
        <v>159</v>
      </c>
      <c r="AT150" s="200" t="s">
        <v>155</v>
      </c>
      <c r="AU150" s="200" t="s">
        <v>86</v>
      </c>
      <c r="AY150" s="17" t="s">
        <v>152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7" t="s">
        <v>84</v>
      </c>
      <c r="BK150" s="201">
        <f>ROUND(I150*H150,2)</f>
        <v>0</v>
      </c>
      <c r="BL150" s="17" t="s">
        <v>159</v>
      </c>
      <c r="BM150" s="200" t="s">
        <v>211</v>
      </c>
    </row>
    <row r="151" spans="1:65" s="2" customFormat="1" ht="39">
      <c r="A151" s="34"/>
      <c r="B151" s="35"/>
      <c r="C151" s="36"/>
      <c r="D151" s="202" t="s">
        <v>161</v>
      </c>
      <c r="E151" s="36"/>
      <c r="F151" s="203" t="s">
        <v>212</v>
      </c>
      <c r="G151" s="36"/>
      <c r="H151" s="36"/>
      <c r="I151" s="204"/>
      <c r="J151" s="36"/>
      <c r="K151" s="36"/>
      <c r="L151" s="39"/>
      <c r="M151" s="205"/>
      <c r="N151" s="206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161</v>
      </c>
      <c r="AU151" s="17" t="s">
        <v>86</v>
      </c>
    </row>
    <row r="152" spans="1:65" s="13" customFormat="1">
      <c r="B152" s="207"/>
      <c r="C152" s="208"/>
      <c r="D152" s="202" t="s">
        <v>174</v>
      </c>
      <c r="E152" s="209" t="s">
        <v>1</v>
      </c>
      <c r="F152" s="210" t="s">
        <v>184</v>
      </c>
      <c r="G152" s="208"/>
      <c r="H152" s="211">
        <v>1417.5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174</v>
      </c>
      <c r="AU152" s="217" t="s">
        <v>86</v>
      </c>
      <c r="AV152" s="13" t="s">
        <v>86</v>
      </c>
      <c r="AW152" s="13" t="s">
        <v>32</v>
      </c>
      <c r="AX152" s="13" t="s">
        <v>76</v>
      </c>
      <c r="AY152" s="217" t="s">
        <v>152</v>
      </c>
    </row>
    <row r="153" spans="1:65" s="13" customFormat="1">
      <c r="B153" s="207"/>
      <c r="C153" s="208"/>
      <c r="D153" s="202" t="s">
        <v>174</v>
      </c>
      <c r="E153" s="209" t="s">
        <v>1</v>
      </c>
      <c r="F153" s="210" t="s">
        <v>185</v>
      </c>
      <c r="G153" s="208"/>
      <c r="H153" s="211">
        <v>198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174</v>
      </c>
      <c r="AU153" s="217" t="s">
        <v>86</v>
      </c>
      <c r="AV153" s="13" t="s">
        <v>86</v>
      </c>
      <c r="AW153" s="13" t="s">
        <v>32</v>
      </c>
      <c r="AX153" s="13" t="s">
        <v>76</v>
      </c>
      <c r="AY153" s="217" t="s">
        <v>152</v>
      </c>
    </row>
    <row r="154" spans="1:65" s="14" customFormat="1">
      <c r="B154" s="218"/>
      <c r="C154" s="219"/>
      <c r="D154" s="202" t="s">
        <v>174</v>
      </c>
      <c r="E154" s="220" t="s">
        <v>101</v>
      </c>
      <c r="F154" s="221" t="s">
        <v>187</v>
      </c>
      <c r="G154" s="219"/>
      <c r="H154" s="222">
        <v>1615.5</v>
      </c>
      <c r="I154" s="223"/>
      <c r="J154" s="219"/>
      <c r="K154" s="219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174</v>
      </c>
      <c r="AU154" s="228" t="s">
        <v>86</v>
      </c>
      <c r="AV154" s="14" t="s">
        <v>159</v>
      </c>
      <c r="AW154" s="14" t="s">
        <v>32</v>
      </c>
      <c r="AX154" s="14" t="s">
        <v>84</v>
      </c>
      <c r="AY154" s="228" t="s">
        <v>152</v>
      </c>
    </row>
    <row r="155" spans="1:65" s="2" customFormat="1" ht="21.75" customHeight="1">
      <c r="A155" s="34"/>
      <c r="B155" s="35"/>
      <c r="C155" s="188" t="s">
        <v>213</v>
      </c>
      <c r="D155" s="188" t="s">
        <v>155</v>
      </c>
      <c r="E155" s="189" t="s">
        <v>214</v>
      </c>
      <c r="F155" s="190" t="s">
        <v>215</v>
      </c>
      <c r="G155" s="191" t="s">
        <v>171</v>
      </c>
      <c r="H155" s="192">
        <v>11.4</v>
      </c>
      <c r="I155" s="193"/>
      <c r="J155" s="194">
        <f>ROUND(I155*H155,2)</f>
        <v>0</v>
      </c>
      <c r="K155" s="195"/>
      <c r="L155" s="39"/>
      <c r="M155" s="196" t="s">
        <v>1</v>
      </c>
      <c r="N155" s="197" t="s">
        <v>41</v>
      </c>
      <c r="O155" s="71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0" t="s">
        <v>159</v>
      </c>
      <c r="AT155" s="200" t="s">
        <v>155</v>
      </c>
      <c r="AU155" s="200" t="s">
        <v>86</v>
      </c>
      <c r="AY155" s="17" t="s">
        <v>152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7" t="s">
        <v>84</v>
      </c>
      <c r="BK155" s="201">
        <f>ROUND(I155*H155,2)</f>
        <v>0</v>
      </c>
      <c r="BL155" s="17" t="s">
        <v>159</v>
      </c>
      <c r="BM155" s="200" t="s">
        <v>216</v>
      </c>
    </row>
    <row r="156" spans="1:65" s="2" customFormat="1" ht="29.25">
      <c r="A156" s="34"/>
      <c r="B156" s="35"/>
      <c r="C156" s="36"/>
      <c r="D156" s="202" t="s">
        <v>161</v>
      </c>
      <c r="E156" s="36"/>
      <c r="F156" s="203" t="s">
        <v>217</v>
      </c>
      <c r="G156" s="36"/>
      <c r="H156" s="36"/>
      <c r="I156" s="204"/>
      <c r="J156" s="36"/>
      <c r="K156" s="36"/>
      <c r="L156" s="39"/>
      <c r="M156" s="205"/>
      <c r="N156" s="206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161</v>
      </c>
      <c r="AU156" s="17" t="s">
        <v>86</v>
      </c>
    </row>
    <row r="157" spans="1:65" s="13" customFormat="1">
      <c r="B157" s="207"/>
      <c r="C157" s="208"/>
      <c r="D157" s="202" t="s">
        <v>174</v>
      </c>
      <c r="E157" s="209" t="s">
        <v>1</v>
      </c>
      <c r="F157" s="210" t="s">
        <v>218</v>
      </c>
      <c r="G157" s="208"/>
      <c r="H157" s="211">
        <v>11.4</v>
      </c>
      <c r="I157" s="212"/>
      <c r="J157" s="208"/>
      <c r="K157" s="208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174</v>
      </c>
      <c r="AU157" s="217" t="s">
        <v>86</v>
      </c>
      <c r="AV157" s="13" t="s">
        <v>86</v>
      </c>
      <c r="AW157" s="13" t="s">
        <v>32</v>
      </c>
      <c r="AX157" s="13" t="s">
        <v>84</v>
      </c>
      <c r="AY157" s="217" t="s">
        <v>152</v>
      </c>
    </row>
    <row r="158" spans="1:65" s="2" customFormat="1" ht="21.75" customHeight="1">
      <c r="A158" s="34"/>
      <c r="B158" s="35"/>
      <c r="C158" s="188" t="s">
        <v>219</v>
      </c>
      <c r="D158" s="188" t="s">
        <v>155</v>
      </c>
      <c r="E158" s="189" t="s">
        <v>220</v>
      </c>
      <c r="F158" s="190" t="s">
        <v>221</v>
      </c>
      <c r="G158" s="191" t="s">
        <v>171</v>
      </c>
      <c r="H158" s="192">
        <v>416.47500000000002</v>
      </c>
      <c r="I158" s="193"/>
      <c r="J158" s="194">
        <f>ROUND(I158*H158,2)</f>
        <v>0</v>
      </c>
      <c r="K158" s="195"/>
      <c r="L158" s="39"/>
      <c r="M158" s="196" t="s">
        <v>1</v>
      </c>
      <c r="N158" s="197" t="s">
        <v>41</v>
      </c>
      <c r="O158" s="71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0" t="s">
        <v>159</v>
      </c>
      <c r="AT158" s="200" t="s">
        <v>155</v>
      </c>
      <c r="AU158" s="200" t="s">
        <v>86</v>
      </c>
      <c r="AY158" s="17" t="s">
        <v>152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7" t="s">
        <v>84</v>
      </c>
      <c r="BK158" s="201">
        <f>ROUND(I158*H158,2)</f>
        <v>0</v>
      </c>
      <c r="BL158" s="17" t="s">
        <v>159</v>
      </c>
      <c r="BM158" s="200" t="s">
        <v>222</v>
      </c>
    </row>
    <row r="159" spans="1:65" s="2" customFormat="1" ht="39">
      <c r="A159" s="34"/>
      <c r="B159" s="35"/>
      <c r="C159" s="36"/>
      <c r="D159" s="202" t="s">
        <v>161</v>
      </c>
      <c r="E159" s="36"/>
      <c r="F159" s="203" t="s">
        <v>223</v>
      </c>
      <c r="G159" s="36"/>
      <c r="H159" s="36"/>
      <c r="I159" s="204"/>
      <c r="J159" s="36"/>
      <c r="K159" s="36"/>
      <c r="L159" s="39"/>
      <c r="M159" s="205"/>
      <c r="N159" s="206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161</v>
      </c>
      <c r="AU159" s="17" t="s">
        <v>86</v>
      </c>
    </row>
    <row r="160" spans="1:65" s="13" customFormat="1">
      <c r="B160" s="207"/>
      <c r="C160" s="208"/>
      <c r="D160" s="202" t="s">
        <v>174</v>
      </c>
      <c r="E160" s="209" t="s">
        <v>1</v>
      </c>
      <c r="F160" s="210" t="s">
        <v>224</v>
      </c>
      <c r="G160" s="208"/>
      <c r="H160" s="211">
        <v>12.6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174</v>
      </c>
      <c r="AU160" s="217" t="s">
        <v>86</v>
      </c>
      <c r="AV160" s="13" t="s">
        <v>86</v>
      </c>
      <c r="AW160" s="13" t="s">
        <v>32</v>
      </c>
      <c r="AX160" s="13" t="s">
        <v>76</v>
      </c>
      <c r="AY160" s="217" t="s">
        <v>152</v>
      </c>
    </row>
    <row r="161" spans="1:65" s="13" customFormat="1">
      <c r="B161" s="207"/>
      <c r="C161" s="208"/>
      <c r="D161" s="202" t="s">
        <v>174</v>
      </c>
      <c r="E161" s="209" t="s">
        <v>1</v>
      </c>
      <c r="F161" s="210" t="s">
        <v>225</v>
      </c>
      <c r="G161" s="208"/>
      <c r="H161" s="211">
        <v>403.875</v>
      </c>
      <c r="I161" s="212"/>
      <c r="J161" s="208"/>
      <c r="K161" s="208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174</v>
      </c>
      <c r="AU161" s="217" t="s">
        <v>86</v>
      </c>
      <c r="AV161" s="13" t="s">
        <v>86</v>
      </c>
      <c r="AW161" s="13" t="s">
        <v>32</v>
      </c>
      <c r="AX161" s="13" t="s">
        <v>76</v>
      </c>
      <c r="AY161" s="217" t="s">
        <v>152</v>
      </c>
    </row>
    <row r="162" spans="1:65" s="14" customFormat="1">
      <c r="B162" s="218"/>
      <c r="C162" s="219"/>
      <c r="D162" s="202" t="s">
        <v>174</v>
      </c>
      <c r="E162" s="220" t="s">
        <v>124</v>
      </c>
      <c r="F162" s="221" t="s">
        <v>187</v>
      </c>
      <c r="G162" s="219"/>
      <c r="H162" s="222">
        <v>416.47500000000002</v>
      </c>
      <c r="I162" s="223"/>
      <c r="J162" s="219"/>
      <c r="K162" s="219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174</v>
      </c>
      <c r="AU162" s="228" t="s">
        <v>86</v>
      </c>
      <c r="AV162" s="14" t="s">
        <v>159</v>
      </c>
      <c r="AW162" s="14" t="s">
        <v>32</v>
      </c>
      <c r="AX162" s="14" t="s">
        <v>84</v>
      </c>
      <c r="AY162" s="228" t="s">
        <v>152</v>
      </c>
    </row>
    <row r="163" spans="1:65" s="2" customFormat="1" ht="16.5" customHeight="1">
      <c r="A163" s="34"/>
      <c r="B163" s="35"/>
      <c r="C163" s="188" t="s">
        <v>226</v>
      </c>
      <c r="D163" s="188" t="s">
        <v>155</v>
      </c>
      <c r="E163" s="189" t="s">
        <v>227</v>
      </c>
      <c r="F163" s="190" t="s">
        <v>228</v>
      </c>
      <c r="G163" s="191" t="s">
        <v>165</v>
      </c>
      <c r="H163" s="192">
        <v>1884.25</v>
      </c>
      <c r="I163" s="193"/>
      <c r="J163" s="194">
        <f>ROUND(I163*H163,2)</f>
        <v>0</v>
      </c>
      <c r="K163" s="195"/>
      <c r="L163" s="39"/>
      <c r="M163" s="196" t="s">
        <v>1</v>
      </c>
      <c r="N163" s="197" t="s">
        <v>41</v>
      </c>
      <c r="O163" s="71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0" t="s">
        <v>159</v>
      </c>
      <c r="AT163" s="200" t="s">
        <v>155</v>
      </c>
      <c r="AU163" s="200" t="s">
        <v>86</v>
      </c>
      <c r="AY163" s="17" t="s">
        <v>152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7" t="s">
        <v>84</v>
      </c>
      <c r="BK163" s="201">
        <f>ROUND(I163*H163,2)</f>
        <v>0</v>
      </c>
      <c r="BL163" s="17" t="s">
        <v>159</v>
      </c>
      <c r="BM163" s="200" t="s">
        <v>229</v>
      </c>
    </row>
    <row r="164" spans="1:65" s="2" customFormat="1" ht="29.25">
      <c r="A164" s="34"/>
      <c r="B164" s="35"/>
      <c r="C164" s="36"/>
      <c r="D164" s="202" t="s">
        <v>161</v>
      </c>
      <c r="E164" s="36"/>
      <c r="F164" s="203" t="s">
        <v>230</v>
      </c>
      <c r="G164" s="36"/>
      <c r="H164" s="36"/>
      <c r="I164" s="204"/>
      <c r="J164" s="36"/>
      <c r="K164" s="36"/>
      <c r="L164" s="39"/>
      <c r="M164" s="205"/>
      <c r="N164" s="206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161</v>
      </c>
      <c r="AU164" s="17" t="s">
        <v>86</v>
      </c>
    </row>
    <row r="165" spans="1:65" s="13" customFormat="1">
      <c r="B165" s="207"/>
      <c r="C165" s="208"/>
      <c r="D165" s="202" t="s">
        <v>174</v>
      </c>
      <c r="E165" s="209" t="s">
        <v>1</v>
      </c>
      <c r="F165" s="210" t="s">
        <v>231</v>
      </c>
      <c r="G165" s="208"/>
      <c r="H165" s="211">
        <v>268.75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174</v>
      </c>
      <c r="AU165" s="217" t="s">
        <v>86</v>
      </c>
      <c r="AV165" s="13" t="s">
        <v>86</v>
      </c>
      <c r="AW165" s="13" t="s">
        <v>32</v>
      </c>
      <c r="AX165" s="13" t="s">
        <v>76</v>
      </c>
      <c r="AY165" s="217" t="s">
        <v>152</v>
      </c>
    </row>
    <row r="166" spans="1:65" s="13" customFormat="1">
      <c r="B166" s="207"/>
      <c r="C166" s="208"/>
      <c r="D166" s="202" t="s">
        <v>174</v>
      </c>
      <c r="E166" s="209" t="s">
        <v>1</v>
      </c>
      <c r="F166" s="210" t="s">
        <v>232</v>
      </c>
      <c r="G166" s="208"/>
      <c r="H166" s="211">
        <v>1615.5</v>
      </c>
      <c r="I166" s="212"/>
      <c r="J166" s="208"/>
      <c r="K166" s="208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174</v>
      </c>
      <c r="AU166" s="217" t="s">
        <v>86</v>
      </c>
      <c r="AV166" s="13" t="s">
        <v>86</v>
      </c>
      <c r="AW166" s="13" t="s">
        <v>32</v>
      </c>
      <c r="AX166" s="13" t="s">
        <v>76</v>
      </c>
      <c r="AY166" s="217" t="s">
        <v>152</v>
      </c>
    </row>
    <row r="167" spans="1:65" s="14" customFormat="1">
      <c r="B167" s="218"/>
      <c r="C167" s="219"/>
      <c r="D167" s="202" t="s">
        <v>174</v>
      </c>
      <c r="E167" s="220" t="s">
        <v>1</v>
      </c>
      <c r="F167" s="221" t="s">
        <v>187</v>
      </c>
      <c r="G167" s="219"/>
      <c r="H167" s="222">
        <v>1884.25</v>
      </c>
      <c r="I167" s="223"/>
      <c r="J167" s="219"/>
      <c r="K167" s="219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174</v>
      </c>
      <c r="AU167" s="228" t="s">
        <v>86</v>
      </c>
      <c r="AV167" s="14" t="s">
        <v>159</v>
      </c>
      <c r="AW167" s="14" t="s">
        <v>32</v>
      </c>
      <c r="AX167" s="14" t="s">
        <v>84</v>
      </c>
      <c r="AY167" s="228" t="s">
        <v>152</v>
      </c>
    </row>
    <row r="168" spans="1:65" s="12" customFormat="1" ht="25.9" customHeight="1">
      <c r="B168" s="172"/>
      <c r="C168" s="173"/>
      <c r="D168" s="174" t="s">
        <v>75</v>
      </c>
      <c r="E168" s="175" t="s">
        <v>233</v>
      </c>
      <c r="F168" s="175" t="s">
        <v>234</v>
      </c>
      <c r="G168" s="173"/>
      <c r="H168" s="173"/>
      <c r="I168" s="176"/>
      <c r="J168" s="177">
        <f>BK168</f>
        <v>0</v>
      </c>
      <c r="K168" s="173"/>
      <c r="L168" s="178"/>
      <c r="M168" s="179"/>
      <c r="N168" s="180"/>
      <c r="O168" s="180"/>
      <c r="P168" s="181">
        <f>SUM(P169:P198)</f>
        <v>0</v>
      </c>
      <c r="Q168" s="180"/>
      <c r="R168" s="181">
        <f>SUM(R169:R198)</f>
        <v>1373.1573700000001</v>
      </c>
      <c r="S168" s="180"/>
      <c r="T168" s="182">
        <f>SUM(T169:T198)</f>
        <v>0</v>
      </c>
      <c r="AR168" s="183" t="s">
        <v>168</v>
      </c>
      <c r="AT168" s="184" t="s">
        <v>75</v>
      </c>
      <c r="AU168" s="184" t="s">
        <v>76</v>
      </c>
      <c r="AY168" s="183" t="s">
        <v>152</v>
      </c>
      <c r="BK168" s="185">
        <f>SUM(BK169:BK198)</f>
        <v>0</v>
      </c>
    </row>
    <row r="169" spans="1:65" s="2" customFormat="1" ht="21.75" customHeight="1">
      <c r="A169" s="34"/>
      <c r="B169" s="35"/>
      <c r="C169" s="229" t="s">
        <v>235</v>
      </c>
      <c r="D169" s="229" t="s">
        <v>233</v>
      </c>
      <c r="E169" s="230" t="s">
        <v>236</v>
      </c>
      <c r="F169" s="231" t="s">
        <v>237</v>
      </c>
      <c r="G169" s="232" t="s">
        <v>238</v>
      </c>
      <c r="H169" s="233">
        <v>40.5</v>
      </c>
      <c r="I169" s="234"/>
      <c r="J169" s="235">
        <f>ROUND(I169*H169,2)</f>
        <v>0</v>
      </c>
      <c r="K169" s="236"/>
      <c r="L169" s="237"/>
      <c r="M169" s="238" t="s">
        <v>1</v>
      </c>
      <c r="N169" s="239" t="s">
        <v>41</v>
      </c>
      <c r="O169" s="71"/>
      <c r="P169" s="198">
        <f>O169*H169</f>
        <v>0</v>
      </c>
      <c r="Q169" s="198">
        <v>1</v>
      </c>
      <c r="R169" s="198">
        <f>Q169*H169</f>
        <v>40.5</v>
      </c>
      <c r="S169" s="198">
        <v>0</v>
      </c>
      <c r="T169" s="199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0" t="s">
        <v>239</v>
      </c>
      <c r="AT169" s="200" t="s">
        <v>233</v>
      </c>
      <c r="AU169" s="200" t="s">
        <v>84</v>
      </c>
      <c r="AY169" s="17" t="s">
        <v>152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7" t="s">
        <v>84</v>
      </c>
      <c r="BK169" s="201">
        <f>ROUND(I169*H169,2)</f>
        <v>0</v>
      </c>
      <c r="BL169" s="17" t="s">
        <v>240</v>
      </c>
      <c r="BM169" s="200" t="s">
        <v>241</v>
      </c>
    </row>
    <row r="170" spans="1:65" s="2" customFormat="1">
      <c r="A170" s="34"/>
      <c r="B170" s="35"/>
      <c r="C170" s="36"/>
      <c r="D170" s="202" t="s">
        <v>161</v>
      </c>
      <c r="E170" s="36"/>
      <c r="F170" s="203" t="s">
        <v>237</v>
      </c>
      <c r="G170" s="36"/>
      <c r="H170" s="36"/>
      <c r="I170" s="204"/>
      <c r="J170" s="36"/>
      <c r="K170" s="36"/>
      <c r="L170" s="39"/>
      <c r="M170" s="205"/>
      <c r="N170" s="206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161</v>
      </c>
      <c r="AU170" s="17" t="s">
        <v>84</v>
      </c>
    </row>
    <row r="171" spans="1:65" s="13" customFormat="1">
      <c r="B171" s="207"/>
      <c r="C171" s="208"/>
      <c r="D171" s="202" t="s">
        <v>174</v>
      </c>
      <c r="E171" s="209" t="s">
        <v>110</v>
      </c>
      <c r="F171" s="210" t="s">
        <v>242</v>
      </c>
      <c r="G171" s="208"/>
      <c r="H171" s="211">
        <v>40.5</v>
      </c>
      <c r="I171" s="212"/>
      <c r="J171" s="208"/>
      <c r="K171" s="208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174</v>
      </c>
      <c r="AU171" s="217" t="s">
        <v>84</v>
      </c>
      <c r="AV171" s="13" t="s">
        <v>86</v>
      </c>
      <c r="AW171" s="13" t="s">
        <v>32</v>
      </c>
      <c r="AX171" s="13" t="s">
        <v>84</v>
      </c>
      <c r="AY171" s="217" t="s">
        <v>152</v>
      </c>
    </row>
    <row r="172" spans="1:65" s="2" customFormat="1" ht="16.5" customHeight="1">
      <c r="A172" s="34"/>
      <c r="B172" s="35"/>
      <c r="C172" s="229" t="s">
        <v>243</v>
      </c>
      <c r="D172" s="229" t="s">
        <v>233</v>
      </c>
      <c r="E172" s="230" t="s">
        <v>244</v>
      </c>
      <c r="F172" s="231" t="s">
        <v>245</v>
      </c>
      <c r="G172" s="232" t="s">
        <v>238</v>
      </c>
      <c r="H172" s="233">
        <v>5.94</v>
      </c>
      <c r="I172" s="234"/>
      <c r="J172" s="235">
        <f>ROUND(I172*H172,2)</f>
        <v>0</v>
      </c>
      <c r="K172" s="236"/>
      <c r="L172" s="237"/>
      <c r="M172" s="238" t="s">
        <v>1</v>
      </c>
      <c r="N172" s="239" t="s">
        <v>41</v>
      </c>
      <c r="O172" s="71"/>
      <c r="P172" s="198">
        <f>O172*H172</f>
        <v>0</v>
      </c>
      <c r="Q172" s="198">
        <v>1</v>
      </c>
      <c r="R172" s="198">
        <f>Q172*H172</f>
        <v>5.94</v>
      </c>
      <c r="S172" s="198">
        <v>0</v>
      </c>
      <c r="T172" s="199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0" t="s">
        <v>239</v>
      </c>
      <c r="AT172" s="200" t="s">
        <v>233</v>
      </c>
      <c r="AU172" s="200" t="s">
        <v>84</v>
      </c>
      <c r="AY172" s="17" t="s">
        <v>152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7" t="s">
        <v>84</v>
      </c>
      <c r="BK172" s="201">
        <f>ROUND(I172*H172,2)</f>
        <v>0</v>
      </c>
      <c r="BL172" s="17" t="s">
        <v>240</v>
      </c>
      <c r="BM172" s="200" t="s">
        <v>246</v>
      </c>
    </row>
    <row r="173" spans="1:65" s="2" customFormat="1">
      <c r="A173" s="34"/>
      <c r="B173" s="35"/>
      <c r="C173" s="36"/>
      <c r="D173" s="202" t="s">
        <v>161</v>
      </c>
      <c r="E173" s="36"/>
      <c r="F173" s="203" t="s">
        <v>245</v>
      </c>
      <c r="G173" s="36"/>
      <c r="H173" s="36"/>
      <c r="I173" s="204"/>
      <c r="J173" s="36"/>
      <c r="K173" s="36"/>
      <c r="L173" s="39"/>
      <c r="M173" s="205"/>
      <c r="N173" s="206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161</v>
      </c>
      <c r="AU173" s="17" t="s">
        <v>84</v>
      </c>
    </row>
    <row r="174" spans="1:65" s="13" customFormat="1">
      <c r="B174" s="207"/>
      <c r="C174" s="208"/>
      <c r="D174" s="202" t="s">
        <v>174</v>
      </c>
      <c r="E174" s="209" t="s">
        <v>126</v>
      </c>
      <c r="F174" s="210" t="s">
        <v>247</v>
      </c>
      <c r="G174" s="208"/>
      <c r="H174" s="211">
        <v>5.94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174</v>
      </c>
      <c r="AU174" s="217" t="s">
        <v>84</v>
      </c>
      <c r="AV174" s="13" t="s">
        <v>86</v>
      </c>
      <c r="AW174" s="13" t="s">
        <v>32</v>
      </c>
      <c r="AX174" s="13" t="s">
        <v>84</v>
      </c>
      <c r="AY174" s="217" t="s">
        <v>152</v>
      </c>
    </row>
    <row r="175" spans="1:65" s="2" customFormat="1" ht="16.5" customHeight="1">
      <c r="A175" s="34"/>
      <c r="B175" s="35"/>
      <c r="C175" s="229" t="s">
        <v>8</v>
      </c>
      <c r="D175" s="229" t="s">
        <v>233</v>
      </c>
      <c r="E175" s="230" t="s">
        <v>248</v>
      </c>
      <c r="F175" s="231" t="s">
        <v>249</v>
      </c>
      <c r="G175" s="232" t="s">
        <v>238</v>
      </c>
      <c r="H175" s="233">
        <v>436.185</v>
      </c>
      <c r="I175" s="234"/>
      <c r="J175" s="235">
        <f>ROUND(I175*H175,2)</f>
        <v>0</v>
      </c>
      <c r="K175" s="236"/>
      <c r="L175" s="237"/>
      <c r="M175" s="238" t="s">
        <v>1</v>
      </c>
      <c r="N175" s="239" t="s">
        <v>41</v>
      </c>
      <c r="O175" s="71"/>
      <c r="P175" s="198">
        <f>O175*H175</f>
        <v>0</v>
      </c>
      <c r="Q175" s="198">
        <v>1</v>
      </c>
      <c r="R175" s="198">
        <f>Q175*H175</f>
        <v>436.185</v>
      </c>
      <c r="S175" s="198">
        <v>0</v>
      </c>
      <c r="T175" s="199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0" t="s">
        <v>239</v>
      </c>
      <c r="AT175" s="200" t="s">
        <v>233</v>
      </c>
      <c r="AU175" s="200" t="s">
        <v>84</v>
      </c>
      <c r="AY175" s="17" t="s">
        <v>152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7" t="s">
        <v>84</v>
      </c>
      <c r="BK175" s="201">
        <f>ROUND(I175*H175,2)</f>
        <v>0</v>
      </c>
      <c r="BL175" s="17" t="s">
        <v>240</v>
      </c>
      <c r="BM175" s="200" t="s">
        <v>250</v>
      </c>
    </row>
    <row r="176" spans="1:65" s="2" customFormat="1">
      <c r="A176" s="34"/>
      <c r="B176" s="35"/>
      <c r="C176" s="36"/>
      <c r="D176" s="202" t="s">
        <v>161</v>
      </c>
      <c r="E176" s="36"/>
      <c r="F176" s="203" t="s">
        <v>249</v>
      </c>
      <c r="G176" s="36"/>
      <c r="H176" s="36"/>
      <c r="I176" s="204"/>
      <c r="J176" s="36"/>
      <c r="K176" s="36"/>
      <c r="L176" s="39"/>
      <c r="M176" s="205"/>
      <c r="N176" s="206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161</v>
      </c>
      <c r="AU176" s="17" t="s">
        <v>84</v>
      </c>
    </row>
    <row r="177" spans="1:65" s="13" customFormat="1">
      <c r="B177" s="207"/>
      <c r="C177" s="208"/>
      <c r="D177" s="202" t="s">
        <v>174</v>
      </c>
      <c r="E177" s="209" t="s">
        <v>113</v>
      </c>
      <c r="F177" s="210" t="s">
        <v>251</v>
      </c>
      <c r="G177" s="208"/>
      <c r="H177" s="211">
        <v>436.185</v>
      </c>
      <c r="I177" s="212"/>
      <c r="J177" s="208"/>
      <c r="K177" s="208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174</v>
      </c>
      <c r="AU177" s="217" t="s">
        <v>84</v>
      </c>
      <c r="AV177" s="13" t="s">
        <v>86</v>
      </c>
      <c r="AW177" s="13" t="s">
        <v>32</v>
      </c>
      <c r="AX177" s="13" t="s">
        <v>84</v>
      </c>
      <c r="AY177" s="217" t="s">
        <v>152</v>
      </c>
    </row>
    <row r="178" spans="1:65" s="2" customFormat="1" ht="21.75" customHeight="1">
      <c r="A178" s="34"/>
      <c r="B178" s="35"/>
      <c r="C178" s="229" t="s">
        <v>252</v>
      </c>
      <c r="D178" s="229" t="s">
        <v>233</v>
      </c>
      <c r="E178" s="230" t="s">
        <v>253</v>
      </c>
      <c r="F178" s="231" t="s">
        <v>254</v>
      </c>
      <c r="G178" s="232" t="s">
        <v>238</v>
      </c>
      <c r="H178" s="233">
        <v>436.185</v>
      </c>
      <c r="I178" s="234"/>
      <c r="J178" s="235">
        <f>ROUND(I178*H178,2)</f>
        <v>0</v>
      </c>
      <c r="K178" s="236"/>
      <c r="L178" s="237"/>
      <c r="M178" s="238" t="s">
        <v>1</v>
      </c>
      <c r="N178" s="239" t="s">
        <v>41</v>
      </c>
      <c r="O178" s="71"/>
      <c r="P178" s="198">
        <f>O178*H178</f>
        <v>0</v>
      </c>
      <c r="Q178" s="198">
        <v>1</v>
      </c>
      <c r="R178" s="198">
        <f>Q178*H178</f>
        <v>436.185</v>
      </c>
      <c r="S178" s="198">
        <v>0</v>
      </c>
      <c r="T178" s="199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0" t="s">
        <v>239</v>
      </c>
      <c r="AT178" s="200" t="s">
        <v>233</v>
      </c>
      <c r="AU178" s="200" t="s">
        <v>84</v>
      </c>
      <c r="AY178" s="17" t="s">
        <v>152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7" t="s">
        <v>84</v>
      </c>
      <c r="BK178" s="201">
        <f>ROUND(I178*H178,2)</f>
        <v>0</v>
      </c>
      <c r="BL178" s="17" t="s">
        <v>240</v>
      </c>
      <c r="BM178" s="200" t="s">
        <v>255</v>
      </c>
    </row>
    <row r="179" spans="1:65" s="2" customFormat="1">
      <c r="A179" s="34"/>
      <c r="B179" s="35"/>
      <c r="C179" s="36"/>
      <c r="D179" s="202" t="s">
        <v>161</v>
      </c>
      <c r="E179" s="36"/>
      <c r="F179" s="203" t="s">
        <v>249</v>
      </c>
      <c r="G179" s="36"/>
      <c r="H179" s="36"/>
      <c r="I179" s="204"/>
      <c r="J179" s="36"/>
      <c r="K179" s="36"/>
      <c r="L179" s="39"/>
      <c r="M179" s="205"/>
      <c r="N179" s="206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161</v>
      </c>
      <c r="AU179" s="17" t="s">
        <v>84</v>
      </c>
    </row>
    <row r="180" spans="1:65" s="13" customFormat="1">
      <c r="B180" s="207"/>
      <c r="C180" s="208"/>
      <c r="D180" s="202" t="s">
        <v>174</v>
      </c>
      <c r="E180" s="209" t="s">
        <v>121</v>
      </c>
      <c r="F180" s="210" t="s">
        <v>251</v>
      </c>
      <c r="G180" s="208"/>
      <c r="H180" s="211">
        <v>436.185</v>
      </c>
      <c r="I180" s="212"/>
      <c r="J180" s="208"/>
      <c r="K180" s="208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174</v>
      </c>
      <c r="AU180" s="217" t="s">
        <v>84</v>
      </c>
      <c r="AV180" s="13" t="s">
        <v>86</v>
      </c>
      <c r="AW180" s="13" t="s">
        <v>32</v>
      </c>
      <c r="AX180" s="13" t="s">
        <v>84</v>
      </c>
      <c r="AY180" s="217" t="s">
        <v>152</v>
      </c>
    </row>
    <row r="181" spans="1:65" s="2" customFormat="1" ht="16.5" customHeight="1">
      <c r="A181" s="34"/>
      <c r="B181" s="35"/>
      <c r="C181" s="229" t="s">
        <v>256</v>
      </c>
      <c r="D181" s="229" t="s">
        <v>233</v>
      </c>
      <c r="E181" s="230" t="s">
        <v>257</v>
      </c>
      <c r="F181" s="231" t="s">
        <v>258</v>
      </c>
      <c r="G181" s="232" t="s">
        <v>259</v>
      </c>
      <c r="H181" s="233">
        <v>30</v>
      </c>
      <c r="I181" s="234"/>
      <c r="J181" s="235">
        <f>ROUND(I181*H181,2)</f>
        <v>0</v>
      </c>
      <c r="K181" s="236"/>
      <c r="L181" s="237"/>
      <c r="M181" s="238" t="s">
        <v>1</v>
      </c>
      <c r="N181" s="239" t="s">
        <v>41</v>
      </c>
      <c r="O181" s="71"/>
      <c r="P181" s="198">
        <f>O181*H181</f>
        <v>0</v>
      </c>
      <c r="Q181" s="198">
        <v>1.1000000000000001</v>
      </c>
      <c r="R181" s="198">
        <f>Q181*H181</f>
        <v>33</v>
      </c>
      <c r="S181" s="198">
        <v>0</v>
      </c>
      <c r="T181" s="199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0" t="s">
        <v>202</v>
      </c>
      <c r="AT181" s="200" t="s">
        <v>233</v>
      </c>
      <c r="AU181" s="200" t="s">
        <v>84</v>
      </c>
      <c r="AY181" s="17" t="s">
        <v>152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17" t="s">
        <v>84</v>
      </c>
      <c r="BK181" s="201">
        <f>ROUND(I181*H181,2)</f>
        <v>0</v>
      </c>
      <c r="BL181" s="17" t="s">
        <v>159</v>
      </c>
      <c r="BM181" s="200" t="s">
        <v>260</v>
      </c>
    </row>
    <row r="182" spans="1:65" s="2" customFormat="1">
      <c r="A182" s="34"/>
      <c r="B182" s="35"/>
      <c r="C182" s="36"/>
      <c r="D182" s="202" t="s">
        <v>161</v>
      </c>
      <c r="E182" s="36"/>
      <c r="F182" s="203" t="s">
        <v>258</v>
      </c>
      <c r="G182" s="36"/>
      <c r="H182" s="36"/>
      <c r="I182" s="204"/>
      <c r="J182" s="36"/>
      <c r="K182" s="36"/>
      <c r="L182" s="39"/>
      <c r="M182" s="205"/>
      <c r="N182" s="206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161</v>
      </c>
      <c r="AU182" s="17" t="s">
        <v>84</v>
      </c>
    </row>
    <row r="183" spans="1:65" s="13" customFormat="1">
      <c r="B183" s="207"/>
      <c r="C183" s="208"/>
      <c r="D183" s="202" t="s">
        <v>174</v>
      </c>
      <c r="E183" s="209" t="s">
        <v>119</v>
      </c>
      <c r="F183" s="210" t="s">
        <v>120</v>
      </c>
      <c r="G183" s="208"/>
      <c r="H183" s="211">
        <v>30</v>
      </c>
      <c r="I183" s="212"/>
      <c r="J183" s="208"/>
      <c r="K183" s="208"/>
      <c r="L183" s="213"/>
      <c r="M183" s="214"/>
      <c r="N183" s="215"/>
      <c r="O183" s="215"/>
      <c r="P183" s="215"/>
      <c r="Q183" s="215"/>
      <c r="R183" s="215"/>
      <c r="S183" s="215"/>
      <c r="T183" s="216"/>
      <c r="AT183" s="217" t="s">
        <v>174</v>
      </c>
      <c r="AU183" s="217" t="s">
        <v>84</v>
      </c>
      <c r="AV183" s="13" t="s">
        <v>86</v>
      </c>
      <c r="AW183" s="13" t="s">
        <v>32</v>
      </c>
      <c r="AX183" s="13" t="s">
        <v>84</v>
      </c>
      <c r="AY183" s="217" t="s">
        <v>152</v>
      </c>
    </row>
    <row r="184" spans="1:65" s="2" customFormat="1" ht="21.75" customHeight="1">
      <c r="A184" s="34"/>
      <c r="B184" s="35"/>
      <c r="C184" s="229" t="s">
        <v>261</v>
      </c>
      <c r="D184" s="229" t="s">
        <v>233</v>
      </c>
      <c r="E184" s="230" t="s">
        <v>262</v>
      </c>
      <c r="F184" s="231" t="s">
        <v>263</v>
      </c>
      <c r="G184" s="232" t="s">
        <v>238</v>
      </c>
      <c r="H184" s="233">
        <v>128.142</v>
      </c>
      <c r="I184" s="234"/>
      <c r="J184" s="235">
        <f>ROUND(I184*H184,2)</f>
        <v>0</v>
      </c>
      <c r="K184" s="236"/>
      <c r="L184" s="237"/>
      <c r="M184" s="238" t="s">
        <v>1</v>
      </c>
      <c r="N184" s="239" t="s">
        <v>41</v>
      </c>
      <c r="O184" s="71"/>
      <c r="P184" s="198">
        <f>O184*H184</f>
        <v>0</v>
      </c>
      <c r="Q184" s="198">
        <v>1</v>
      </c>
      <c r="R184" s="198">
        <f>Q184*H184</f>
        <v>128.142</v>
      </c>
      <c r="S184" s="198">
        <v>0</v>
      </c>
      <c r="T184" s="199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0" t="s">
        <v>202</v>
      </c>
      <c r="AT184" s="200" t="s">
        <v>233</v>
      </c>
      <c r="AU184" s="200" t="s">
        <v>84</v>
      </c>
      <c r="AY184" s="17" t="s">
        <v>152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7" t="s">
        <v>84</v>
      </c>
      <c r="BK184" s="201">
        <f>ROUND(I184*H184,2)</f>
        <v>0</v>
      </c>
      <c r="BL184" s="17" t="s">
        <v>159</v>
      </c>
      <c r="BM184" s="200" t="s">
        <v>264</v>
      </c>
    </row>
    <row r="185" spans="1:65" s="2" customFormat="1">
      <c r="A185" s="34"/>
      <c r="B185" s="35"/>
      <c r="C185" s="36"/>
      <c r="D185" s="202" t="s">
        <v>161</v>
      </c>
      <c r="E185" s="36"/>
      <c r="F185" s="203" t="s">
        <v>263</v>
      </c>
      <c r="G185" s="36"/>
      <c r="H185" s="36"/>
      <c r="I185" s="204"/>
      <c r="J185" s="36"/>
      <c r="K185" s="36"/>
      <c r="L185" s="39"/>
      <c r="M185" s="205"/>
      <c r="N185" s="206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161</v>
      </c>
      <c r="AU185" s="17" t="s">
        <v>84</v>
      </c>
    </row>
    <row r="186" spans="1:65" s="13" customFormat="1">
      <c r="B186" s="207"/>
      <c r="C186" s="208"/>
      <c r="D186" s="202" t="s">
        <v>174</v>
      </c>
      <c r="E186" s="209" t="s">
        <v>105</v>
      </c>
      <c r="F186" s="210" t="s">
        <v>265</v>
      </c>
      <c r="G186" s="208"/>
      <c r="H186" s="211">
        <v>128.142</v>
      </c>
      <c r="I186" s="212"/>
      <c r="J186" s="208"/>
      <c r="K186" s="208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174</v>
      </c>
      <c r="AU186" s="217" t="s">
        <v>84</v>
      </c>
      <c r="AV186" s="13" t="s">
        <v>86</v>
      </c>
      <c r="AW186" s="13" t="s">
        <v>32</v>
      </c>
      <c r="AX186" s="13" t="s">
        <v>84</v>
      </c>
      <c r="AY186" s="217" t="s">
        <v>152</v>
      </c>
    </row>
    <row r="187" spans="1:65" s="2" customFormat="1" ht="21.75" customHeight="1">
      <c r="A187" s="34"/>
      <c r="B187" s="35"/>
      <c r="C187" s="229" t="s">
        <v>266</v>
      </c>
      <c r="D187" s="229" t="s">
        <v>233</v>
      </c>
      <c r="E187" s="230" t="s">
        <v>267</v>
      </c>
      <c r="F187" s="231" t="s">
        <v>268</v>
      </c>
      <c r="G187" s="232" t="s">
        <v>238</v>
      </c>
      <c r="H187" s="233">
        <v>224.249</v>
      </c>
      <c r="I187" s="234"/>
      <c r="J187" s="235">
        <f>ROUND(I187*H187,2)</f>
        <v>0</v>
      </c>
      <c r="K187" s="236"/>
      <c r="L187" s="237"/>
      <c r="M187" s="238" t="s">
        <v>1</v>
      </c>
      <c r="N187" s="239" t="s">
        <v>41</v>
      </c>
      <c r="O187" s="71"/>
      <c r="P187" s="198">
        <f>O187*H187</f>
        <v>0</v>
      </c>
      <c r="Q187" s="198">
        <v>1</v>
      </c>
      <c r="R187" s="198">
        <f>Q187*H187</f>
        <v>224.249</v>
      </c>
      <c r="S187" s="198">
        <v>0</v>
      </c>
      <c r="T187" s="199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0" t="s">
        <v>202</v>
      </c>
      <c r="AT187" s="200" t="s">
        <v>233</v>
      </c>
      <c r="AU187" s="200" t="s">
        <v>84</v>
      </c>
      <c r="AY187" s="17" t="s">
        <v>152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7" t="s">
        <v>84</v>
      </c>
      <c r="BK187" s="201">
        <f>ROUND(I187*H187,2)</f>
        <v>0</v>
      </c>
      <c r="BL187" s="17" t="s">
        <v>159</v>
      </c>
      <c r="BM187" s="200" t="s">
        <v>269</v>
      </c>
    </row>
    <row r="188" spans="1:65" s="2" customFormat="1">
      <c r="A188" s="34"/>
      <c r="B188" s="35"/>
      <c r="C188" s="36"/>
      <c r="D188" s="202" t="s">
        <v>161</v>
      </c>
      <c r="E188" s="36"/>
      <c r="F188" s="203" t="s">
        <v>268</v>
      </c>
      <c r="G188" s="36"/>
      <c r="H188" s="36"/>
      <c r="I188" s="204"/>
      <c r="J188" s="36"/>
      <c r="K188" s="36"/>
      <c r="L188" s="39"/>
      <c r="M188" s="205"/>
      <c r="N188" s="206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161</v>
      </c>
      <c r="AU188" s="17" t="s">
        <v>84</v>
      </c>
    </row>
    <row r="189" spans="1:65" s="13" customFormat="1">
      <c r="B189" s="207"/>
      <c r="C189" s="208"/>
      <c r="D189" s="202" t="s">
        <v>174</v>
      </c>
      <c r="E189" s="209" t="s">
        <v>107</v>
      </c>
      <c r="F189" s="210" t="s">
        <v>270</v>
      </c>
      <c r="G189" s="208"/>
      <c r="H189" s="211">
        <v>224.249</v>
      </c>
      <c r="I189" s="212"/>
      <c r="J189" s="208"/>
      <c r="K189" s="208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174</v>
      </c>
      <c r="AU189" s="217" t="s">
        <v>84</v>
      </c>
      <c r="AV189" s="13" t="s">
        <v>86</v>
      </c>
      <c r="AW189" s="13" t="s">
        <v>32</v>
      </c>
      <c r="AX189" s="13" t="s">
        <v>84</v>
      </c>
      <c r="AY189" s="217" t="s">
        <v>152</v>
      </c>
    </row>
    <row r="190" spans="1:65" s="2" customFormat="1" ht="16.5" customHeight="1">
      <c r="A190" s="34"/>
      <c r="B190" s="35"/>
      <c r="C190" s="229" t="s">
        <v>271</v>
      </c>
      <c r="D190" s="229" t="s">
        <v>233</v>
      </c>
      <c r="E190" s="230" t="s">
        <v>272</v>
      </c>
      <c r="F190" s="231" t="s">
        <v>273</v>
      </c>
      <c r="G190" s="232" t="s">
        <v>259</v>
      </c>
      <c r="H190" s="233">
        <v>306.5</v>
      </c>
      <c r="I190" s="234"/>
      <c r="J190" s="235">
        <f>ROUND(I190*H190,2)</f>
        <v>0</v>
      </c>
      <c r="K190" s="236"/>
      <c r="L190" s="237"/>
      <c r="M190" s="238" t="s">
        <v>1</v>
      </c>
      <c r="N190" s="239" t="s">
        <v>41</v>
      </c>
      <c r="O190" s="71"/>
      <c r="P190" s="198">
        <f>O190*H190</f>
        <v>0</v>
      </c>
      <c r="Q190" s="198">
        <v>6.8599999999999994E-2</v>
      </c>
      <c r="R190" s="198">
        <f>Q190*H190</f>
        <v>21.0259</v>
      </c>
      <c r="S190" s="198">
        <v>0</v>
      </c>
      <c r="T190" s="199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0" t="s">
        <v>202</v>
      </c>
      <c r="AT190" s="200" t="s">
        <v>233</v>
      </c>
      <c r="AU190" s="200" t="s">
        <v>84</v>
      </c>
      <c r="AY190" s="17" t="s">
        <v>152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7" t="s">
        <v>84</v>
      </c>
      <c r="BK190" s="201">
        <f>ROUND(I190*H190,2)</f>
        <v>0</v>
      </c>
      <c r="BL190" s="17" t="s">
        <v>159</v>
      </c>
      <c r="BM190" s="200" t="s">
        <v>274</v>
      </c>
    </row>
    <row r="191" spans="1:65" s="2" customFormat="1">
      <c r="A191" s="34"/>
      <c r="B191" s="35"/>
      <c r="C191" s="36"/>
      <c r="D191" s="202" t="s">
        <v>161</v>
      </c>
      <c r="E191" s="36"/>
      <c r="F191" s="203" t="s">
        <v>273</v>
      </c>
      <c r="G191" s="36"/>
      <c r="H191" s="36"/>
      <c r="I191" s="204"/>
      <c r="J191" s="36"/>
      <c r="K191" s="36"/>
      <c r="L191" s="39"/>
      <c r="M191" s="205"/>
      <c r="N191" s="206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161</v>
      </c>
      <c r="AU191" s="17" t="s">
        <v>84</v>
      </c>
    </row>
    <row r="192" spans="1:65" s="13" customFormat="1">
      <c r="B192" s="207"/>
      <c r="C192" s="208"/>
      <c r="D192" s="202" t="s">
        <v>174</v>
      </c>
      <c r="E192" s="209" t="s">
        <v>1</v>
      </c>
      <c r="F192" s="210" t="s">
        <v>275</v>
      </c>
      <c r="G192" s="208"/>
      <c r="H192" s="211">
        <v>306.5</v>
      </c>
      <c r="I192" s="212"/>
      <c r="J192" s="208"/>
      <c r="K192" s="208"/>
      <c r="L192" s="213"/>
      <c r="M192" s="214"/>
      <c r="N192" s="215"/>
      <c r="O192" s="215"/>
      <c r="P192" s="215"/>
      <c r="Q192" s="215"/>
      <c r="R192" s="215"/>
      <c r="S192" s="215"/>
      <c r="T192" s="216"/>
      <c r="AT192" s="217" t="s">
        <v>174</v>
      </c>
      <c r="AU192" s="217" t="s">
        <v>84</v>
      </c>
      <c r="AV192" s="13" t="s">
        <v>86</v>
      </c>
      <c r="AW192" s="13" t="s">
        <v>32</v>
      </c>
      <c r="AX192" s="13" t="s">
        <v>84</v>
      </c>
      <c r="AY192" s="217" t="s">
        <v>152</v>
      </c>
    </row>
    <row r="193" spans="1:65" s="2" customFormat="1" ht="21.75" customHeight="1">
      <c r="A193" s="34"/>
      <c r="B193" s="35"/>
      <c r="C193" s="229" t="s">
        <v>7</v>
      </c>
      <c r="D193" s="229" t="s">
        <v>233</v>
      </c>
      <c r="E193" s="230" t="s">
        <v>276</v>
      </c>
      <c r="F193" s="231" t="s">
        <v>277</v>
      </c>
      <c r="G193" s="232" t="s">
        <v>171</v>
      </c>
      <c r="H193" s="233">
        <v>21.454999999999998</v>
      </c>
      <c r="I193" s="234"/>
      <c r="J193" s="235">
        <f>ROUND(I193*H193,2)</f>
        <v>0</v>
      </c>
      <c r="K193" s="236"/>
      <c r="L193" s="237"/>
      <c r="M193" s="238" t="s">
        <v>1</v>
      </c>
      <c r="N193" s="239" t="s">
        <v>41</v>
      </c>
      <c r="O193" s="71"/>
      <c r="P193" s="198">
        <f>O193*H193</f>
        <v>0</v>
      </c>
      <c r="Q193" s="198">
        <v>2.234</v>
      </c>
      <c r="R193" s="198">
        <f>Q193*H193</f>
        <v>47.930469999999993</v>
      </c>
      <c r="S193" s="198">
        <v>0</v>
      </c>
      <c r="T193" s="199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0" t="s">
        <v>202</v>
      </c>
      <c r="AT193" s="200" t="s">
        <v>233</v>
      </c>
      <c r="AU193" s="200" t="s">
        <v>84</v>
      </c>
      <c r="AY193" s="17" t="s">
        <v>152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7" t="s">
        <v>84</v>
      </c>
      <c r="BK193" s="201">
        <f>ROUND(I193*H193,2)</f>
        <v>0</v>
      </c>
      <c r="BL193" s="17" t="s">
        <v>159</v>
      </c>
      <c r="BM193" s="200" t="s">
        <v>278</v>
      </c>
    </row>
    <row r="194" spans="1:65" s="2" customFormat="1">
      <c r="A194" s="34"/>
      <c r="B194" s="35"/>
      <c r="C194" s="36"/>
      <c r="D194" s="202" t="s">
        <v>161</v>
      </c>
      <c r="E194" s="36"/>
      <c r="F194" s="203" t="s">
        <v>277</v>
      </c>
      <c r="G194" s="36"/>
      <c r="H194" s="36"/>
      <c r="I194" s="204"/>
      <c r="J194" s="36"/>
      <c r="K194" s="36"/>
      <c r="L194" s="39"/>
      <c r="M194" s="205"/>
      <c r="N194" s="206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161</v>
      </c>
      <c r="AU194" s="17" t="s">
        <v>84</v>
      </c>
    </row>
    <row r="195" spans="1:65" s="13" customFormat="1">
      <c r="B195" s="207"/>
      <c r="C195" s="208"/>
      <c r="D195" s="202" t="s">
        <v>174</v>
      </c>
      <c r="E195" s="209" t="s">
        <v>117</v>
      </c>
      <c r="F195" s="210" t="s">
        <v>279</v>
      </c>
      <c r="G195" s="208"/>
      <c r="H195" s="211">
        <v>21.454999999999998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174</v>
      </c>
      <c r="AU195" s="217" t="s">
        <v>84</v>
      </c>
      <c r="AV195" s="13" t="s">
        <v>86</v>
      </c>
      <c r="AW195" s="13" t="s">
        <v>32</v>
      </c>
      <c r="AX195" s="13" t="s">
        <v>84</v>
      </c>
      <c r="AY195" s="217" t="s">
        <v>152</v>
      </c>
    </row>
    <row r="196" spans="1:65" s="2" customFormat="1" ht="21.75" customHeight="1">
      <c r="A196" s="34"/>
      <c r="B196" s="35"/>
      <c r="C196" s="229" t="s">
        <v>280</v>
      </c>
      <c r="D196" s="229" t="s">
        <v>233</v>
      </c>
      <c r="E196" s="230" t="s">
        <v>281</v>
      </c>
      <c r="F196" s="231" t="s">
        <v>282</v>
      </c>
      <c r="G196" s="232" t="s">
        <v>191</v>
      </c>
      <c r="H196" s="233">
        <v>60</v>
      </c>
      <c r="I196" s="234"/>
      <c r="J196" s="235">
        <f>ROUND(I196*H196,2)</f>
        <v>0</v>
      </c>
      <c r="K196" s="236"/>
      <c r="L196" s="237"/>
      <c r="M196" s="238" t="s">
        <v>1</v>
      </c>
      <c r="N196" s="239" t="s">
        <v>41</v>
      </c>
      <c r="O196" s="71"/>
      <c r="P196" s="198">
        <f>O196*H196</f>
        <v>0</v>
      </c>
      <c r="Q196" s="198">
        <v>0</v>
      </c>
      <c r="R196" s="198">
        <f>Q196*H196</f>
        <v>0</v>
      </c>
      <c r="S196" s="198">
        <v>0</v>
      </c>
      <c r="T196" s="199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0" t="s">
        <v>202</v>
      </c>
      <c r="AT196" s="200" t="s">
        <v>233</v>
      </c>
      <c r="AU196" s="200" t="s">
        <v>84</v>
      </c>
      <c r="AY196" s="17" t="s">
        <v>152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7" t="s">
        <v>84</v>
      </c>
      <c r="BK196" s="201">
        <f>ROUND(I196*H196,2)</f>
        <v>0</v>
      </c>
      <c r="BL196" s="17" t="s">
        <v>159</v>
      </c>
      <c r="BM196" s="200" t="s">
        <v>283</v>
      </c>
    </row>
    <row r="197" spans="1:65" s="2" customFormat="1" ht="19.5">
      <c r="A197" s="34"/>
      <c r="B197" s="35"/>
      <c r="C197" s="36"/>
      <c r="D197" s="202" t="s">
        <v>161</v>
      </c>
      <c r="E197" s="36"/>
      <c r="F197" s="203" t="s">
        <v>282</v>
      </c>
      <c r="G197" s="36"/>
      <c r="H197" s="36"/>
      <c r="I197" s="204"/>
      <c r="J197" s="36"/>
      <c r="K197" s="36"/>
      <c r="L197" s="39"/>
      <c r="M197" s="205"/>
      <c r="N197" s="206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161</v>
      </c>
      <c r="AU197" s="17" t="s">
        <v>84</v>
      </c>
    </row>
    <row r="198" spans="1:65" s="13" customFormat="1">
      <c r="B198" s="207"/>
      <c r="C198" s="208"/>
      <c r="D198" s="202" t="s">
        <v>174</v>
      </c>
      <c r="E198" s="209" t="s">
        <v>122</v>
      </c>
      <c r="F198" s="210" t="s">
        <v>123</v>
      </c>
      <c r="G198" s="208"/>
      <c r="H198" s="211">
        <v>60</v>
      </c>
      <c r="I198" s="212"/>
      <c r="J198" s="208"/>
      <c r="K198" s="208"/>
      <c r="L198" s="213"/>
      <c r="M198" s="214"/>
      <c r="N198" s="215"/>
      <c r="O198" s="215"/>
      <c r="P198" s="215"/>
      <c r="Q198" s="215"/>
      <c r="R198" s="215"/>
      <c r="S198" s="215"/>
      <c r="T198" s="216"/>
      <c r="AT198" s="217" t="s">
        <v>174</v>
      </c>
      <c r="AU198" s="217" t="s">
        <v>84</v>
      </c>
      <c r="AV198" s="13" t="s">
        <v>86</v>
      </c>
      <c r="AW198" s="13" t="s">
        <v>32</v>
      </c>
      <c r="AX198" s="13" t="s">
        <v>84</v>
      </c>
      <c r="AY198" s="217" t="s">
        <v>152</v>
      </c>
    </row>
    <row r="199" spans="1:65" s="12" customFormat="1" ht="25.9" customHeight="1">
      <c r="B199" s="172"/>
      <c r="C199" s="173"/>
      <c r="D199" s="174" t="s">
        <v>75</v>
      </c>
      <c r="E199" s="175" t="s">
        <v>284</v>
      </c>
      <c r="F199" s="175" t="s">
        <v>285</v>
      </c>
      <c r="G199" s="173"/>
      <c r="H199" s="173"/>
      <c r="I199" s="176"/>
      <c r="J199" s="177">
        <f>BK199</f>
        <v>0</v>
      </c>
      <c r="K199" s="173"/>
      <c r="L199" s="178"/>
      <c r="M199" s="179"/>
      <c r="N199" s="180"/>
      <c r="O199" s="180"/>
      <c r="P199" s="181">
        <f>SUM(P200:P226)</f>
        <v>0</v>
      </c>
      <c r="Q199" s="180"/>
      <c r="R199" s="181">
        <f>SUM(R200:R226)</f>
        <v>0</v>
      </c>
      <c r="S199" s="180"/>
      <c r="T199" s="182">
        <f>SUM(T200:T226)</f>
        <v>0</v>
      </c>
      <c r="AR199" s="183" t="s">
        <v>159</v>
      </c>
      <c r="AT199" s="184" t="s">
        <v>75</v>
      </c>
      <c r="AU199" s="184" t="s">
        <v>76</v>
      </c>
      <c r="AY199" s="183" t="s">
        <v>152</v>
      </c>
      <c r="BK199" s="185">
        <f>SUM(BK200:BK226)</f>
        <v>0</v>
      </c>
    </row>
    <row r="200" spans="1:65" s="2" customFormat="1" ht="55.5" customHeight="1">
      <c r="A200" s="34"/>
      <c r="B200" s="35"/>
      <c r="C200" s="188" t="s">
        <v>286</v>
      </c>
      <c r="D200" s="188" t="s">
        <v>155</v>
      </c>
      <c r="E200" s="189" t="s">
        <v>287</v>
      </c>
      <c r="F200" s="190" t="s">
        <v>288</v>
      </c>
      <c r="G200" s="191" t="s">
        <v>238</v>
      </c>
      <c r="H200" s="192">
        <v>57.432000000000002</v>
      </c>
      <c r="I200" s="193"/>
      <c r="J200" s="194">
        <f>ROUND(I200*H200,2)</f>
        <v>0</v>
      </c>
      <c r="K200" s="195"/>
      <c r="L200" s="39"/>
      <c r="M200" s="196" t="s">
        <v>1</v>
      </c>
      <c r="N200" s="197" t="s">
        <v>41</v>
      </c>
      <c r="O200" s="71"/>
      <c r="P200" s="198">
        <f>O200*H200</f>
        <v>0</v>
      </c>
      <c r="Q200" s="198">
        <v>0</v>
      </c>
      <c r="R200" s="198">
        <f>Q200*H200</f>
        <v>0</v>
      </c>
      <c r="S200" s="198">
        <v>0</v>
      </c>
      <c r="T200" s="199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0" t="s">
        <v>289</v>
      </c>
      <c r="AT200" s="200" t="s">
        <v>155</v>
      </c>
      <c r="AU200" s="200" t="s">
        <v>84</v>
      </c>
      <c r="AY200" s="17" t="s">
        <v>152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7" t="s">
        <v>84</v>
      </c>
      <c r="BK200" s="201">
        <f>ROUND(I200*H200,2)</f>
        <v>0</v>
      </c>
      <c r="BL200" s="17" t="s">
        <v>289</v>
      </c>
      <c r="BM200" s="200" t="s">
        <v>290</v>
      </c>
    </row>
    <row r="201" spans="1:65" s="2" customFormat="1" ht="78">
      <c r="A201" s="34"/>
      <c r="B201" s="35"/>
      <c r="C201" s="36"/>
      <c r="D201" s="202" t="s">
        <v>161</v>
      </c>
      <c r="E201" s="36"/>
      <c r="F201" s="203" t="s">
        <v>291</v>
      </c>
      <c r="G201" s="36"/>
      <c r="H201" s="36"/>
      <c r="I201" s="204"/>
      <c r="J201" s="36"/>
      <c r="K201" s="36"/>
      <c r="L201" s="39"/>
      <c r="M201" s="205"/>
      <c r="N201" s="206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161</v>
      </c>
      <c r="AU201" s="17" t="s">
        <v>84</v>
      </c>
    </row>
    <row r="202" spans="1:65" s="13" customFormat="1">
      <c r="B202" s="207"/>
      <c r="C202" s="208"/>
      <c r="D202" s="202" t="s">
        <v>174</v>
      </c>
      <c r="E202" s="209" t="s">
        <v>1</v>
      </c>
      <c r="F202" s="210" t="s">
        <v>292</v>
      </c>
      <c r="G202" s="208"/>
      <c r="H202" s="211">
        <v>51.491999999999997</v>
      </c>
      <c r="I202" s="212"/>
      <c r="J202" s="208"/>
      <c r="K202" s="208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174</v>
      </c>
      <c r="AU202" s="217" t="s">
        <v>84</v>
      </c>
      <c r="AV202" s="13" t="s">
        <v>86</v>
      </c>
      <c r="AW202" s="13" t="s">
        <v>32</v>
      </c>
      <c r="AX202" s="13" t="s">
        <v>76</v>
      </c>
      <c r="AY202" s="217" t="s">
        <v>152</v>
      </c>
    </row>
    <row r="203" spans="1:65" s="13" customFormat="1">
      <c r="B203" s="207"/>
      <c r="C203" s="208"/>
      <c r="D203" s="202" t="s">
        <v>174</v>
      </c>
      <c r="E203" s="209" t="s">
        <v>1</v>
      </c>
      <c r="F203" s="210" t="s">
        <v>126</v>
      </c>
      <c r="G203" s="208"/>
      <c r="H203" s="211">
        <v>5.94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174</v>
      </c>
      <c r="AU203" s="217" t="s">
        <v>84</v>
      </c>
      <c r="AV203" s="13" t="s">
        <v>86</v>
      </c>
      <c r="AW203" s="13" t="s">
        <v>32</v>
      </c>
      <c r="AX203" s="13" t="s">
        <v>76</v>
      </c>
      <c r="AY203" s="217" t="s">
        <v>152</v>
      </c>
    </row>
    <row r="204" spans="1:65" s="14" customFormat="1">
      <c r="B204" s="218"/>
      <c r="C204" s="219"/>
      <c r="D204" s="202" t="s">
        <v>174</v>
      </c>
      <c r="E204" s="220" t="s">
        <v>1</v>
      </c>
      <c r="F204" s="221" t="s">
        <v>187</v>
      </c>
      <c r="G204" s="219"/>
      <c r="H204" s="222">
        <v>57.432000000000002</v>
      </c>
      <c r="I204" s="223"/>
      <c r="J204" s="219"/>
      <c r="K204" s="219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174</v>
      </c>
      <c r="AU204" s="228" t="s">
        <v>84</v>
      </c>
      <c r="AV204" s="14" t="s">
        <v>159</v>
      </c>
      <c r="AW204" s="14" t="s">
        <v>32</v>
      </c>
      <c r="AX204" s="14" t="s">
        <v>84</v>
      </c>
      <c r="AY204" s="228" t="s">
        <v>152</v>
      </c>
    </row>
    <row r="205" spans="1:65" s="2" customFormat="1" ht="55.5" customHeight="1">
      <c r="A205" s="34"/>
      <c r="B205" s="35"/>
      <c r="C205" s="188" t="s">
        <v>293</v>
      </c>
      <c r="D205" s="188" t="s">
        <v>155</v>
      </c>
      <c r="E205" s="189" t="s">
        <v>294</v>
      </c>
      <c r="F205" s="190" t="s">
        <v>295</v>
      </c>
      <c r="G205" s="191" t="s">
        <v>238</v>
      </c>
      <c r="H205" s="192">
        <v>1166.711</v>
      </c>
      <c r="I205" s="193"/>
      <c r="J205" s="194">
        <f>ROUND(I205*H205,2)</f>
        <v>0</v>
      </c>
      <c r="K205" s="195"/>
      <c r="L205" s="39"/>
      <c r="M205" s="196" t="s">
        <v>1</v>
      </c>
      <c r="N205" s="197" t="s">
        <v>41</v>
      </c>
      <c r="O205" s="71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0" t="s">
        <v>289</v>
      </c>
      <c r="AT205" s="200" t="s">
        <v>155</v>
      </c>
      <c r="AU205" s="200" t="s">
        <v>84</v>
      </c>
      <c r="AY205" s="17" t="s">
        <v>152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7" t="s">
        <v>84</v>
      </c>
      <c r="BK205" s="201">
        <f>ROUND(I205*H205,2)</f>
        <v>0</v>
      </c>
      <c r="BL205" s="17" t="s">
        <v>289</v>
      </c>
      <c r="BM205" s="200" t="s">
        <v>296</v>
      </c>
    </row>
    <row r="206" spans="1:65" s="2" customFormat="1" ht="78">
      <c r="A206" s="34"/>
      <c r="B206" s="35"/>
      <c r="C206" s="36"/>
      <c r="D206" s="202" t="s">
        <v>161</v>
      </c>
      <c r="E206" s="36"/>
      <c r="F206" s="203" t="s">
        <v>297</v>
      </c>
      <c r="G206" s="36"/>
      <c r="H206" s="36"/>
      <c r="I206" s="204"/>
      <c r="J206" s="36"/>
      <c r="K206" s="36"/>
      <c r="L206" s="39"/>
      <c r="M206" s="205"/>
      <c r="N206" s="206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161</v>
      </c>
      <c r="AU206" s="17" t="s">
        <v>84</v>
      </c>
    </row>
    <row r="207" spans="1:65" s="13" customFormat="1">
      <c r="B207" s="207"/>
      <c r="C207" s="208"/>
      <c r="D207" s="202" t="s">
        <v>174</v>
      </c>
      <c r="E207" s="209" t="s">
        <v>1</v>
      </c>
      <c r="F207" s="210" t="s">
        <v>298</v>
      </c>
      <c r="G207" s="208"/>
      <c r="H207" s="211">
        <v>814.32</v>
      </c>
      <c r="I207" s="212"/>
      <c r="J207" s="208"/>
      <c r="K207" s="208"/>
      <c r="L207" s="213"/>
      <c r="M207" s="214"/>
      <c r="N207" s="215"/>
      <c r="O207" s="215"/>
      <c r="P207" s="215"/>
      <c r="Q207" s="215"/>
      <c r="R207" s="215"/>
      <c r="S207" s="215"/>
      <c r="T207" s="216"/>
      <c r="AT207" s="217" t="s">
        <v>174</v>
      </c>
      <c r="AU207" s="217" t="s">
        <v>84</v>
      </c>
      <c r="AV207" s="13" t="s">
        <v>86</v>
      </c>
      <c r="AW207" s="13" t="s">
        <v>32</v>
      </c>
      <c r="AX207" s="13" t="s">
        <v>76</v>
      </c>
      <c r="AY207" s="217" t="s">
        <v>152</v>
      </c>
    </row>
    <row r="208" spans="1:65" s="13" customFormat="1">
      <c r="B208" s="207"/>
      <c r="C208" s="208"/>
      <c r="D208" s="202" t="s">
        <v>174</v>
      </c>
      <c r="E208" s="209" t="s">
        <v>1</v>
      </c>
      <c r="F208" s="210" t="s">
        <v>299</v>
      </c>
      <c r="G208" s="208"/>
      <c r="H208" s="211">
        <v>352.39100000000002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174</v>
      </c>
      <c r="AU208" s="217" t="s">
        <v>84</v>
      </c>
      <c r="AV208" s="13" t="s">
        <v>86</v>
      </c>
      <c r="AW208" s="13" t="s">
        <v>32</v>
      </c>
      <c r="AX208" s="13" t="s">
        <v>76</v>
      </c>
      <c r="AY208" s="217" t="s">
        <v>152</v>
      </c>
    </row>
    <row r="209" spans="1:65" s="14" customFormat="1">
      <c r="B209" s="218"/>
      <c r="C209" s="219"/>
      <c r="D209" s="202" t="s">
        <v>174</v>
      </c>
      <c r="E209" s="220" t="s">
        <v>1</v>
      </c>
      <c r="F209" s="221" t="s">
        <v>187</v>
      </c>
      <c r="G209" s="219"/>
      <c r="H209" s="222">
        <v>1166.711</v>
      </c>
      <c r="I209" s="223"/>
      <c r="J209" s="219"/>
      <c r="K209" s="219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174</v>
      </c>
      <c r="AU209" s="228" t="s">
        <v>84</v>
      </c>
      <c r="AV209" s="14" t="s">
        <v>159</v>
      </c>
      <c r="AW209" s="14" t="s">
        <v>32</v>
      </c>
      <c r="AX209" s="14" t="s">
        <v>84</v>
      </c>
      <c r="AY209" s="228" t="s">
        <v>152</v>
      </c>
    </row>
    <row r="210" spans="1:65" s="2" customFormat="1" ht="55.5" customHeight="1">
      <c r="A210" s="34"/>
      <c r="B210" s="35"/>
      <c r="C210" s="188" t="s">
        <v>300</v>
      </c>
      <c r="D210" s="188" t="s">
        <v>155</v>
      </c>
      <c r="E210" s="189" t="s">
        <v>301</v>
      </c>
      <c r="F210" s="190" t="s">
        <v>302</v>
      </c>
      <c r="G210" s="191" t="s">
        <v>238</v>
      </c>
      <c r="H210" s="192">
        <v>912.87</v>
      </c>
      <c r="I210" s="193"/>
      <c r="J210" s="194">
        <f>ROUND(I210*H210,2)</f>
        <v>0</v>
      </c>
      <c r="K210" s="195"/>
      <c r="L210" s="39"/>
      <c r="M210" s="196" t="s">
        <v>1</v>
      </c>
      <c r="N210" s="197" t="s">
        <v>41</v>
      </c>
      <c r="O210" s="71"/>
      <c r="P210" s="198">
        <f>O210*H210</f>
        <v>0</v>
      </c>
      <c r="Q210" s="198">
        <v>0</v>
      </c>
      <c r="R210" s="198">
        <f>Q210*H210</f>
        <v>0</v>
      </c>
      <c r="S210" s="198">
        <v>0</v>
      </c>
      <c r="T210" s="199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0" t="s">
        <v>289</v>
      </c>
      <c r="AT210" s="200" t="s">
        <v>155</v>
      </c>
      <c r="AU210" s="200" t="s">
        <v>84</v>
      </c>
      <c r="AY210" s="17" t="s">
        <v>152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17" t="s">
        <v>84</v>
      </c>
      <c r="BK210" s="201">
        <f>ROUND(I210*H210,2)</f>
        <v>0</v>
      </c>
      <c r="BL210" s="17" t="s">
        <v>289</v>
      </c>
      <c r="BM210" s="200" t="s">
        <v>303</v>
      </c>
    </row>
    <row r="211" spans="1:65" s="2" customFormat="1" ht="78">
      <c r="A211" s="34"/>
      <c r="B211" s="35"/>
      <c r="C211" s="36"/>
      <c r="D211" s="202" t="s">
        <v>161</v>
      </c>
      <c r="E211" s="36"/>
      <c r="F211" s="203" t="s">
        <v>304</v>
      </c>
      <c r="G211" s="36"/>
      <c r="H211" s="36"/>
      <c r="I211" s="204"/>
      <c r="J211" s="36"/>
      <c r="K211" s="36"/>
      <c r="L211" s="39"/>
      <c r="M211" s="205"/>
      <c r="N211" s="206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161</v>
      </c>
      <c r="AU211" s="17" t="s">
        <v>84</v>
      </c>
    </row>
    <row r="212" spans="1:65" s="13" customFormat="1">
      <c r="B212" s="207"/>
      <c r="C212" s="208"/>
      <c r="D212" s="202" t="s">
        <v>174</v>
      </c>
      <c r="E212" s="209" t="s">
        <v>1</v>
      </c>
      <c r="F212" s="210" t="s">
        <v>305</v>
      </c>
      <c r="G212" s="208"/>
      <c r="H212" s="211">
        <v>912.87</v>
      </c>
      <c r="I212" s="212"/>
      <c r="J212" s="208"/>
      <c r="K212" s="208"/>
      <c r="L212" s="213"/>
      <c r="M212" s="214"/>
      <c r="N212" s="215"/>
      <c r="O212" s="215"/>
      <c r="P212" s="215"/>
      <c r="Q212" s="215"/>
      <c r="R212" s="215"/>
      <c r="S212" s="215"/>
      <c r="T212" s="216"/>
      <c r="AT212" s="217" t="s">
        <v>174</v>
      </c>
      <c r="AU212" s="217" t="s">
        <v>84</v>
      </c>
      <c r="AV212" s="13" t="s">
        <v>86</v>
      </c>
      <c r="AW212" s="13" t="s">
        <v>32</v>
      </c>
      <c r="AX212" s="13" t="s">
        <v>84</v>
      </c>
      <c r="AY212" s="217" t="s">
        <v>152</v>
      </c>
    </row>
    <row r="213" spans="1:65" s="2" customFormat="1" ht="66.75" customHeight="1">
      <c r="A213" s="34"/>
      <c r="B213" s="35"/>
      <c r="C213" s="188" t="s">
        <v>306</v>
      </c>
      <c r="D213" s="188" t="s">
        <v>155</v>
      </c>
      <c r="E213" s="189" t="s">
        <v>307</v>
      </c>
      <c r="F213" s="190" t="s">
        <v>308</v>
      </c>
      <c r="G213" s="191" t="s">
        <v>238</v>
      </c>
      <c r="H213" s="192">
        <v>59.052999999999997</v>
      </c>
      <c r="I213" s="193"/>
      <c r="J213" s="194">
        <f>ROUND(I213*H213,2)</f>
        <v>0</v>
      </c>
      <c r="K213" s="195"/>
      <c r="L213" s="39"/>
      <c r="M213" s="196" t="s">
        <v>1</v>
      </c>
      <c r="N213" s="197" t="s">
        <v>41</v>
      </c>
      <c r="O213" s="71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0" t="s">
        <v>289</v>
      </c>
      <c r="AT213" s="200" t="s">
        <v>155</v>
      </c>
      <c r="AU213" s="200" t="s">
        <v>84</v>
      </c>
      <c r="AY213" s="17" t="s">
        <v>152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7" t="s">
        <v>84</v>
      </c>
      <c r="BK213" s="201">
        <f>ROUND(I213*H213,2)</f>
        <v>0</v>
      </c>
      <c r="BL213" s="17" t="s">
        <v>289</v>
      </c>
      <c r="BM213" s="200" t="s">
        <v>309</v>
      </c>
    </row>
    <row r="214" spans="1:65" s="2" customFormat="1" ht="78">
      <c r="A214" s="34"/>
      <c r="B214" s="35"/>
      <c r="C214" s="36"/>
      <c r="D214" s="202" t="s">
        <v>161</v>
      </c>
      <c r="E214" s="36"/>
      <c r="F214" s="203" t="s">
        <v>310</v>
      </c>
      <c r="G214" s="36"/>
      <c r="H214" s="36"/>
      <c r="I214" s="204"/>
      <c r="J214" s="36"/>
      <c r="K214" s="36"/>
      <c r="L214" s="39"/>
      <c r="M214" s="205"/>
      <c r="N214" s="206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161</v>
      </c>
      <c r="AU214" s="17" t="s">
        <v>84</v>
      </c>
    </row>
    <row r="215" spans="1:65" s="13" customFormat="1">
      <c r="B215" s="207"/>
      <c r="C215" s="208"/>
      <c r="D215" s="202" t="s">
        <v>174</v>
      </c>
      <c r="E215" s="209" t="s">
        <v>1</v>
      </c>
      <c r="F215" s="210" t="s">
        <v>311</v>
      </c>
      <c r="G215" s="208"/>
      <c r="H215" s="211">
        <v>33</v>
      </c>
      <c r="I215" s="212"/>
      <c r="J215" s="208"/>
      <c r="K215" s="208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174</v>
      </c>
      <c r="AU215" s="217" t="s">
        <v>84</v>
      </c>
      <c r="AV215" s="13" t="s">
        <v>86</v>
      </c>
      <c r="AW215" s="13" t="s">
        <v>32</v>
      </c>
      <c r="AX215" s="13" t="s">
        <v>76</v>
      </c>
      <c r="AY215" s="217" t="s">
        <v>152</v>
      </c>
    </row>
    <row r="216" spans="1:65" s="13" customFormat="1">
      <c r="B216" s="207"/>
      <c r="C216" s="208"/>
      <c r="D216" s="202" t="s">
        <v>174</v>
      </c>
      <c r="E216" s="209" t="s">
        <v>1</v>
      </c>
      <c r="F216" s="210" t="s">
        <v>312</v>
      </c>
      <c r="G216" s="208"/>
      <c r="H216" s="211">
        <v>26.053000000000001</v>
      </c>
      <c r="I216" s="212"/>
      <c r="J216" s="208"/>
      <c r="K216" s="208"/>
      <c r="L216" s="213"/>
      <c r="M216" s="214"/>
      <c r="N216" s="215"/>
      <c r="O216" s="215"/>
      <c r="P216" s="215"/>
      <c r="Q216" s="215"/>
      <c r="R216" s="215"/>
      <c r="S216" s="215"/>
      <c r="T216" s="216"/>
      <c r="AT216" s="217" t="s">
        <v>174</v>
      </c>
      <c r="AU216" s="217" t="s">
        <v>84</v>
      </c>
      <c r="AV216" s="13" t="s">
        <v>86</v>
      </c>
      <c r="AW216" s="13" t="s">
        <v>32</v>
      </c>
      <c r="AX216" s="13" t="s">
        <v>76</v>
      </c>
      <c r="AY216" s="217" t="s">
        <v>152</v>
      </c>
    </row>
    <row r="217" spans="1:65" s="14" customFormat="1">
      <c r="B217" s="218"/>
      <c r="C217" s="219"/>
      <c r="D217" s="202" t="s">
        <v>174</v>
      </c>
      <c r="E217" s="220" t="s">
        <v>1</v>
      </c>
      <c r="F217" s="221" t="s">
        <v>187</v>
      </c>
      <c r="G217" s="219"/>
      <c r="H217" s="222">
        <v>59.052999999999997</v>
      </c>
      <c r="I217" s="223"/>
      <c r="J217" s="219"/>
      <c r="K217" s="219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174</v>
      </c>
      <c r="AU217" s="228" t="s">
        <v>84</v>
      </c>
      <c r="AV217" s="14" t="s">
        <v>159</v>
      </c>
      <c r="AW217" s="14" t="s">
        <v>32</v>
      </c>
      <c r="AX217" s="14" t="s">
        <v>84</v>
      </c>
      <c r="AY217" s="228" t="s">
        <v>152</v>
      </c>
    </row>
    <row r="218" spans="1:65" s="2" customFormat="1" ht="21.75" customHeight="1">
      <c r="A218" s="34"/>
      <c r="B218" s="35"/>
      <c r="C218" s="188" t="s">
        <v>313</v>
      </c>
      <c r="D218" s="188" t="s">
        <v>155</v>
      </c>
      <c r="E218" s="189" t="s">
        <v>314</v>
      </c>
      <c r="F218" s="190" t="s">
        <v>315</v>
      </c>
      <c r="G218" s="191" t="s">
        <v>259</v>
      </c>
      <c r="H218" s="192">
        <v>1</v>
      </c>
      <c r="I218" s="193"/>
      <c r="J218" s="194">
        <f>ROUND(I218*H218,2)</f>
        <v>0</v>
      </c>
      <c r="K218" s="195"/>
      <c r="L218" s="39"/>
      <c r="M218" s="196" t="s">
        <v>1</v>
      </c>
      <c r="N218" s="197" t="s">
        <v>41</v>
      </c>
      <c r="O218" s="71"/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0" t="s">
        <v>159</v>
      </c>
      <c r="AT218" s="200" t="s">
        <v>155</v>
      </c>
      <c r="AU218" s="200" t="s">
        <v>84</v>
      </c>
      <c r="AY218" s="17" t="s">
        <v>152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7" t="s">
        <v>84</v>
      </c>
      <c r="BK218" s="201">
        <f>ROUND(I218*H218,2)</f>
        <v>0</v>
      </c>
      <c r="BL218" s="17" t="s">
        <v>159</v>
      </c>
      <c r="BM218" s="200" t="s">
        <v>316</v>
      </c>
    </row>
    <row r="219" spans="1:65" s="2" customFormat="1" ht="58.5">
      <c r="A219" s="34"/>
      <c r="B219" s="35"/>
      <c r="C219" s="36"/>
      <c r="D219" s="202" t="s">
        <v>161</v>
      </c>
      <c r="E219" s="36"/>
      <c r="F219" s="203" t="s">
        <v>317</v>
      </c>
      <c r="G219" s="36"/>
      <c r="H219" s="36"/>
      <c r="I219" s="204"/>
      <c r="J219" s="36"/>
      <c r="K219" s="36"/>
      <c r="L219" s="39"/>
      <c r="M219" s="205"/>
      <c r="N219" s="206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161</v>
      </c>
      <c r="AU219" s="17" t="s">
        <v>84</v>
      </c>
    </row>
    <row r="220" spans="1:65" s="13" customFormat="1">
      <c r="B220" s="207"/>
      <c r="C220" s="208"/>
      <c r="D220" s="202" t="s">
        <v>174</v>
      </c>
      <c r="E220" s="209" t="s">
        <v>1</v>
      </c>
      <c r="F220" s="210" t="s">
        <v>318</v>
      </c>
      <c r="G220" s="208"/>
      <c r="H220" s="211">
        <v>1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174</v>
      </c>
      <c r="AU220" s="217" t="s">
        <v>84</v>
      </c>
      <c r="AV220" s="13" t="s">
        <v>86</v>
      </c>
      <c r="AW220" s="13" t="s">
        <v>32</v>
      </c>
      <c r="AX220" s="13" t="s">
        <v>84</v>
      </c>
      <c r="AY220" s="217" t="s">
        <v>152</v>
      </c>
    </row>
    <row r="221" spans="1:65" s="2" customFormat="1" ht="33" customHeight="1">
      <c r="A221" s="34"/>
      <c r="B221" s="35"/>
      <c r="C221" s="188" t="s">
        <v>319</v>
      </c>
      <c r="D221" s="188" t="s">
        <v>155</v>
      </c>
      <c r="E221" s="189" t="s">
        <v>320</v>
      </c>
      <c r="F221" s="190" t="s">
        <v>321</v>
      </c>
      <c r="G221" s="191" t="s">
        <v>259</v>
      </c>
      <c r="H221" s="192">
        <v>3</v>
      </c>
      <c r="I221" s="193"/>
      <c r="J221" s="194">
        <f>ROUND(I221*H221,2)</f>
        <v>0</v>
      </c>
      <c r="K221" s="195"/>
      <c r="L221" s="39"/>
      <c r="M221" s="196" t="s">
        <v>1</v>
      </c>
      <c r="N221" s="197" t="s">
        <v>41</v>
      </c>
      <c r="O221" s="71"/>
      <c r="P221" s="198">
        <f>O221*H221</f>
        <v>0</v>
      </c>
      <c r="Q221" s="198">
        <v>0</v>
      </c>
      <c r="R221" s="198">
        <f>Q221*H221</f>
        <v>0</v>
      </c>
      <c r="S221" s="198">
        <v>0</v>
      </c>
      <c r="T221" s="199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0" t="s">
        <v>289</v>
      </c>
      <c r="AT221" s="200" t="s">
        <v>155</v>
      </c>
      <c r="AU221" s="200" t="s">
        <v>84</v>
      </c>
      <c r="AY221" s="17" t="s">
        <v>152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17" t="s">
        <v>84</v>
      </c>
      <c r="BK221" s="201">
        <f>ROUND(I221*H221,2)</f>
        <v>0</v>
      </c>
      <c r="BL221" s="17" t="s">
        <v>289</v>
      </c>
      <c r="BM221" s="200" t="s">
        <v>322</v>
      </c>
    </row>
    <row r="222" spans="1:65" s="2" customFormat="1" ht="58.5">
      <c r="A222" s="34"/>
      <c r="B222" s="35"/>
      <c r="C222" s="36"/>
      <c r="D222" s="202" t="s">
        <v>161</v>
      </c>
      <c r="E222" s="36"/>
      <c r="F222" s="203" t="s">
        <v>323</v>
      </c>
      <c r="G222" s="36"/>
      <c r="H222" s="36"/>
      <c r="I222" s="204"/>
      <c r="J222" s="36"/>
      <c r="K222" s="36"/>
      <c r="L222" s="39"/>
      <c r="M222" s="205"/>
      <c r="N222" s="206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161</v>
      </c>
      <c r="AU222" s="17" t="s">
        <v>84</v>
      </c>
    </row>
    <row r="223" spans="1:65" s="13" customFormat="1">
      <c r="B223" s="207"/>
      <c r="C223" s="208"/>
      <c r="D223" s="202" t="s">
        <v>174</v>
      </c>
      <c r="E223" s="209" t="s">
        <v>1</v>
      </c>
      <c r="F223" s="210" t="s">
        <v>324</v>
      </c>
      <c r="G223" s="208"/>
      <c r="H223" s="211">
        <v>3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174</v>
      </c>
      <c r="AU223" s="217" t="s">
        <v>84</v>
      </c>
      <c r="AV223" s="13" t="s">
        <v>86</v>
      </c>
      <c r="AW223" s="13" t="s">
        <v>32</v>
      </c>
      <c r="AX223" s="13" t="s">
        <v>84</v>
      </c>
      <c r="AY223" s="217" t="s">
        <v>152</v>
      </c>
    </row>
    <row r="224" spans="1:65" s="2" customFormat="1" ht="21.75" customHeight="1">
      <c r="A224" s="34"/>
      <c r="B224" s="35"/>
      <c r="C224" s="188" t="s">
        <v>325</v>
      </c>
      <c r="D224" s="188" t="s">
        <v>155</v>
      </c>
      <c r="E224" s="189" t="s">
        <v>326</v>
      </c>
      <c r="F224" s="190" t="s">
        <v>327</v>
      </c>
      <c r="G224" s="191" t="s">
        <v>238</v>
      </c>
      <c r="H224" s="192">
        <v>814.32</v>
      </c>
      <c r="I224" s="193"/>
      <c r="J224" s="194">
        <f>ROUND(I224*H224,2)</f>
        <v>0</v>
      </c>
      <c r="K224" s="195"/>
      <c r="L224" s="39"/>
      <c r="M224" s="196" t="s">
        <v>1</v>
      </c>
      <c r="N224" s="197" t="s">
        <v>41</v>
      </c>
      <c r="O224" s="71"/>
      <c r="P224" s="198">
        <f>O224*H224</f>
        <v>0</v>
      </c>
      <c r="Q224" s="198">
        <v>0</v>
      </c>
      <c r="R224" s="198">
        <f>Q224*H224</f>
        <v>0</v>
      </c>
      <c r="S224" s="198">
        <v>0</v>
      </c>
      <c r="T224" s="199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0" t="s">
        <v>289</v>
      </c>
      <c r="AT224" s="200" t="s">
        <v>155</v>
      </c>
      <c r="AU224" s="200" t="s">
        <v>84</v>
      </c>
      <c r="AY224" s="17" t="s">
        <v>152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17" t="s">
        <v>84</v>
      </c>
      <c r="BK224" s="201">
        <f>ROUND(I224*H224,2)</f>
        <v>0</v>
      </c>
      <c r="BL224" s="17" t="s">
        <v>289</v>
      </c>
      <c r="BM224" s="200" t="s">
        <v>328</v>
      </c>
    </row>
    <row r="225" spans="1:51" s="2" customFormat="1" ht="58.5">
      <c r="A225" s="34"/>
      <c r="B225" s="35"/>
      <c r="C225" s="36"/>
      <c r="D225" s="202" t="s">
        <v>161</v>
      </c>
      <c r="E225" s="36"/>
      <c r="F225" s="203" t="s">
        <v>329</v>
      </c>
      <c r="G225" s="36"/>
      <c r="H225" s="36"/>
      <c r="I225" s="204"/>
      <c r="J225" s="36"/>
      <c r="K225" s="36"/>
      <c r="L225" s="39"/>
      <c r="M225" s="205"/>
      <c r="N225" s="206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161</v>
      </c>
      <c r="AU225" s="17" t="s">
        <v>84</v>
      </c>
    </row>
    <row r="226" spans="1:51" s="13" customFormat="1" ht="22.5">
      <c r="B226" s="207"/>
      <c r="C226" s="208"/>
      <c r="D226" s="202" t="s">
        <v>174</v>
      </c>
      <c r="E226" s="209" t="s">
        <v>1</v>
      </c>
      <c r="F226" s="210" t="s">
        <v>330</v>
      </c>
      <c r="G226" s="208"/>
      <c r="H226" s="211">
        <v>814.32</v>
      </c>
      <c r="I226" s="212"/>
      <c r="J226" s="208"/>
      <c r="K226" s="208"/>
      <c r="L226" s="213"/>
      <c r="M226" s="240"/>
      <c r="N226" s="241"/>
      <c r="O226" s="241"/>
      <c r="P226" s="241"/>
      <c r="Q226" s="241"/>
      <c r="R226" s="241"/>
      <c r="S226" s="241"/>
      <c r="T226" s="242"/>
      <c r="AT226" s="217" t="s">
        <v>174</v>
      </c>
      <c r="AU226" s="217" t="s">
        <v>84</v>
      </c>
      <c r="AV226" s="13" t="s">
        <v>86</v>
      </c>
      <c r="AW226" s="13" t="s">
        <v>32</v>
      </c>
      <c r="AX226" s="13" t="s">
        <v>84</v>
      </c>
      <c r="AY226" s="217" t="s">
        <v>152</v>
      </c>
    </row>
    <row r="227" spans="1:51" s="2" customFormat="1" ht="6.95" customHeight="1">
      <c r="A227" s="34"/>
      <c r="B227" s="54"/>
      <c r="C227" s="55"/>
      <c r="D227" s="55"/>
      <c r="E227" s="55"/>
      <c r="F227" s="55"/>
      <c r="G227" s="55"/>
      <c r="H227" s="55"/>
      <c r="I227" s="55"/>
      <c r="J227" s="55"/>
      <c r="K227" s="55"/>
      <c r="L227" s="39"/>
      <c r="M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</row>
  </sheetData>
  <sheetProtection algorithmName="SHA-512" hashValue="SxbgUWnqG6893dmrsmmi01ynOP0OMhZL7H885Xb+bjWVTWVKTTYpG+BVP+Pum9LHD2AYzC5t/VUvyrxHZ+HGPQ==" saltValue="ItwaJWtWJ3rbKlZpFL7gMTSr6JdUisktwIVm1KFQ4qXiTzJWUcu2j51YVKXC0fBjTGen49l8y1/faflwE7UHxA==" spinCount="100000" sheet="1" objects="1" scenarios="1" formatColumns="0" formatRows="0" autoFilter="0"/>
  <autoFilter ref="C119:K226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9"/>
  <sheetViews>
    <sheetView showGridLines="0" topLeftCell="A5" workbookViewId="0">
      <selection activeCell="E45" sqref="E45:E4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7" t="s">
        <v>89</v>
      </c>
      <c r="AZ2" s="108" t="s">
        <v>331</v>
      </c>
      <c r="BA2" s="108" t="s">
        <v>1</v>
      </c>
      <c r="BB2" s="108" t="s">
        <v>1</v>
      </c>
      <c r="BC2" s="108" t="s">
        <v>332</v>
      </c>
      <c r="BD2" s="108" t="s">
        <v>86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86</v>
      </c>
      <c r="AZ3" s="108" t="s">
        <v>333</v>
      </c>
      <c r="BA3" s="108" t="s">
        <v>1</v>
      </c>
      <c r="BB3" s="108" t="s">
        <v>1</v>
      </c>
      <c r="BC3" s="108" t="s">
        <v>334</v>
      </c>
      <c r="BD3" s="108" t="s">
        <v>86</v>
      </c>
    </row>
    <row r="4" spans="1:56" s="1" customFormat="1" ht="24.95" customHeight="1">
      <c r="B4" s="20"/>
      <c r="D4" s="111" t="s">
        <v>100</v>
      </c>
      <c r="L4" s="20"/>
      <c r="M4" s="112" t="s">
        <v>10</v>
      </c>
      <c r="AT4" s="17" t="s">
        <v>4</v>
      </c>
      <c r="AZ4" s="108" t="s">
        <v>335</v>
      </c>
      <c r="BA4" s="108" t="s">
        <v>1</v>
      </c>
      <c r="BB4" s="108" t="s">
        <v>1</v>
      </c>
      <c r="BC4" s="108" t="s">
        <v>336</v>
      </c>
      <c r="BD4" s="108" t="s">
        <v>86</v>
      </c>
    </row>
    <row r="5" spans="1:56" s="1" customFormat="1" ht="6.95" customHeight="1">
      <c r="B5" s="20"/>
      <c r="L5" s="20"/>
      <c r="AZ5" s="108" t="s">
        <v>337</v>
      </c>
      <c r="BA5" s="108" t="s">
        <v>1</v>
      </c>
      <c r="BB5" s="108" t="s">
        <v>1</v>
      </c>
      <c r="BC5" s="108" t="s">
        <v>338</v>
      </c>
      <c r="BD5" s="108" t="s">
        <v>86</v>
      </c>
    </row>
    <row r="6" spans="1:56" s="1" customFormat="1" ht="12" customHeight="1">
      <c r="B6" s="20"/>
      <c r="D6" s="113" t="s">
        <v>16</v>
      </c>
      <c r="L6" s="20"/>
      <c r="AZ6" s="108" t="s">
        <v>339</v>
      </c>
      <c r="BA6" s="108" t="s">
        <v>1</v>
      </c>
      <c r="BB6" s="108" t="s">
        <v>1</v>
      </c>
      <c r="BC6" s="108" t="s">
        <v>340</v>
      </c>
      <c r="BD6" s="108" t="s">
        <v>86</v>
      </c>
    </row>
    <row r="7" spans="1:56" s="1" customFormat="1" ht="16.5" customHeight="1">
      <c r="B7" s="20"/>
      <c r="E7" s="316" t="str">
        <f>'Rekapitulace stavby'!K6</f>
        <v>Oprava povrchu nákladiště v dopravně Halenkov</v>
      </c>
      <c r="F7" s="317"/>
      <c r="G7" s="317"/>
      <c r="H7" s="317"/>
      <c r="L7" s="20"/>
      <c r="AZ7" s="108" t="s">
        <v>341</v>
      </c>
      <c r="BA7" s="108" t="s">
        <v>1</v>
      </c>
      <c r="BB7" s="108" t="s">
        <v>1</v>
      </c>
      <c r="BC7" s="108" t="s">
        <v>120</v>
      </c>
      <c r="BD7" s="108" t="s">
        <v>86</v>
      </c>
    </row>
    <row r="8" spans="1:56" s="2" customFormat="1" ht="12" customHeight="1">
      <c r="A8" s="34"/>
      <c r="B8" s="39"/>
      <c r="C8" s="34"/>
      <c r="D8" s="113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8" t="s">
        <v>342</v>
      </c>
      <c r="BA8" s="108" t="s">
        <v>1</v>
      </c>
      <c r="BB8" s="108" t="s">
        <v>1</v>
      </c>
      <c r="BC8" s="108" t="s">
        <v>343</v>
      </c>
      <c r="BD8" s="108" t="s">
        <v>86</v>
      </c>
    </row>
    <row r="9" spans="1:56" s="2" customFormat="1" ht="16.5" customHeight="1">
      <c r="A9" s="34"/>
      <c r="B9" s="39"/>
      <c r="C9" s="34"/>
      <c r="D9" s="34"/>
      <c r="E9" s="318" t="s">
        <v>344</v>
      </c>
      <c r="F9" s="319"/>
      <c r="G9" s="319"/>
      <c r="H9" s="31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8" t="s">
        <v>345</v>
      </c>
      <c r="BA9" s="108" t="s">
        <v>1</v>
      </c>
      <c r="BB9" s="108" t="s">
        <v>1</v>
      </c>
      <c r="BC9" s="108" t="s">
        <v>332</v>
      </c>
      <c r="BD9" s="108" t="s">
        <v>86</v>
      </c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8" t="s">
        <v>346</v>
      </c>
      <c r="BA10" s="108" t="s">
        <v>1</v>
      </c>
      <c r="BB10" s="108" t="s">
        <v>1</v>
      </c>
      <c r="BC10" s="108" t="s">
        <v>347</v>
      </c>
      <c r="BD10" s="108" t="s">
        <v>86</v>
      </c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3" t="s">
        <v>23</v>
      </c>
      <c r="E14" s="34"/>
      <c r="F14" s="34"/>
      <c r="G14" s="34"/>
      <c r="H14" s="34"/>
      <c r="I14" s="113" t="s">
        <v>24</v>
      </c>
      <c r="J14" s="114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0" t="str">
        <f>'Rekapitulace stavby'!E14</f>
        <v>Vyplň údaj</v>
      </c>
      <c r="F18" s="321"/>
      <c r="G18" s="321"/>
      <c r="H18" s="321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24</v>
      </c>
      <c r="J20" s="114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27</v>
      </c>
      <c r="J21" s="114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24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34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22" t="s">
        <v>1</v>
      </c>
      <c r="F27" s="322"/>
      <c r="G27" s="322"/>
      <c r="H27" s="322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36</v>
      </c>
      <c r="E30" s="34"/>
      <c r="F30" s="34"/>
      <c r="G30" s="34"/>
      <c r="H30" s="34"/>
      <c r="I30" s="34"/>
      <c r="J30" s="121">
        <f>ROUND(J120, 2)</f>
        <v>5985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38</v>
      </c>
      <c r="G32" s="34"/>
      <c r="H32" s="34"/>
      <c r="I32" s="122" t="s">
        <v>37</v>
      </c>
      <c r="J32" s="122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40</v>
      </c>
      <c r="E33" s="113" t="s">
        <v>41</v>
      </c>
      <c r="F33" s="124">
        <f>ROUND((SUM(BE120:BE178)),  2)</f>
        <v>5985</v>
      </c>
      <c r="G33" s="34"/>
      <c r="H33" s="34"/>
      <c r="I33" s="125">
        <v>0.21</v>
      </c>
      <c r="J33" s="124">
        <f>ROUND(((SUM(BE120:BE178))*I33),  2)</f>
        <v>1256.8499999999999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42</v>
      </c>
      <c r="F34" s="124">
        <f>ROUND((SUM(BF120:BF178)),  2)</f>
        <v>0</v>
      </c>
      <c r="G34" s="34"/>
      <c r="H34" s="34"/>
      <c r="I34" s="125">
        <v>0.15</v>
      </c>
      <c r="J34" s="124">
        <f>ROUND(((SUM(BF120:BF178))*I34),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43</v>
      </c>
      <c r="F35" s="124">
        <f>ROUND((SUM(BG120:BG178)),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44</v>
      </c>
      <c r="F36" s="124">
        <f>ROUND((SUM(BH120:BH178)),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45</v>
      </c>
      <c r="F37" s="124">
        <f>ROUND((SUM(BI120:BI178)),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7241.85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4" t="str">
        <f>E7</f>
        <v>Oprava povrchu nákladiště v dopravně Halenkov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2" t="str">
        <f>E9</f>
        <v>SO 02 - Oprava parkovací plochy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Halenkov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Jiří Vendel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129</v>
      </c>
      <c r="D94" s="145"/>
      <c r="E94" s="145"/>
      <c r="F94" s="145"/>
      <c r="G94" s="145"/>
      <c r="H94" s="145"/>
      <c r="I94" s="145"/>
      <c r="J94" s="146" t="s">
        <v>130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131</v>
      </c>
      <c r="D96" s="36"/>
      <c r="E96" s="36"/>
      <c r="F96" s="36"/>
      <c r="G96" s="36"/>
      <c r="H96" s="36"/>
      <c r="I96" s="36"/>
      <c r="J96" s="84">
        <f>J120</f>
        <v>5985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5" customHeight="1">
      <c r="B97" s="148"/>
      <c r="C97" s="149"/>
      <c r="D97" s="150" t="s">
        <v>133</v>
      </c>
      <c r="E97" s="151"/>
      <c r="F97" s="151"/>
      <c r="G97" s="151"/>
      <c r="H97" s="151"/>
      <c r="I97" s="151"/>
      <c r="J97" s="152">
        <f>J121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134</v>
      </c>
      <c r="E98" s="157"/>
      <c r="F98" s="157"/>
      <c r="G98" s="157"/>
      <c r="H98" s="157"/>
      <c r="I98" s="157"/>
      <c r="J98" s="158">
        <f>J122</f>
        <v>0</v>
      </c>
      <c r="K98" s="155"/>
      <c r="L98" s="159"/>
    </row>
    <row r="99" spans="1:31" s="9" customFormat="1" ht="24.95" customHeight="1">
      <c r="B99" s="148"/>
      <c r="C99" s="149"/>
      <c r="D99" s="150" t="s">
        <v>135</v>
      </c>
      <c r="E99" s="151"/>
      <c r="F99" s="151"/>
      <c r="G99" s="151"/>
      <c r="H99" s="151"/>
      <c r="I99" s="151"/>
      <c r="J99" s="152">
        <f>J141</f>
        <v>5985</v>
      </c>
      <c r="K99" s="149"/>
      <c r="L99" s="153"/>
    </row>
    <row r="100" spans="1:31" s="9" customFormat="1" ht="24.95" customHeight="1">
      <c r="B100" s="148"/>
      <c r="C100" s="149"/>
      <c r="D100" s="150" t="s">
        <v>136</v>
      </c>
      <c r="E100" s="151"/>
      <c r="F100" s="151"/>
      <c r="G100" s="151"/>
      <c r="H100" s="151"/>
      <c r="I100" s="151"/>
      <c r="J100" s="152">
        <f>J157</f>
        <v>0</v>
      </c>
      <c r="K100" s="149"/>
      <c r="L100" s="153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137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14" t="str">
        <f>E7</f>
        <v>Oprava povrchu nákladiště v dopravně Halenkov</v>
      </c>
      <c r="F110" s="315"/>
      <c r="G110" s="315"/>
      <c r="H110" s="315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109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02" t="str">
        <f>E9</f>
        <v>SO 02 - Oprava parkovací plochy</v>
      </c>
      <c r="F112" s="313"/>
      <c r="G112" s="313"/>
      <c r="H112" s="313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>Halenkov</v>
      </c>
      <c r="G114" s="36"/>
      <c r="H114" s="36"/>
      <c r="I114" s="29" t="s">
        <v>22</v>
      </c>
      <c r="J114" s="66">
        <f>IF(J12="","",J12)</f>
        <v>0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23</v>
      </c>
      <c r="D116" s="36"/>
      <c r="E116" s="36"/>
      <c r="F116" s="27" t="str">
        <f>E15</f>
        <v>Správa železnic, státní organizace</v>
      </c>
      <c r="G116" s="36"/>
      <c r="H116" s="36"/>
      <c r="I116" s="29" t="s">
        <v>30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28</v>
      </c>
      <c r="D117" s="36"/>
      <c r="E117" s="36"/>
      <c r="F117" s="27" t="str">
        <f>IF(E18="","",E18)</f>
        <v>Vyplň údaj</v>
      </c>
      <c r="G117" s="36"/>
      <c r="H117" s="36"/>
      <c r="I117" s="29" t="s">
        <v>33</v>
      </c>
      <c r="J117" s="32" t="str">
        <f>E24</f>
        <v>Jiří Vendel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60"/>
      <c r="B119" s="161"/>
      <c r="C119" s="162" t="s">
        <v>138</v>
      </c>
      <c r="D119" s="163" t="s">
        <v>61</v>
      </c>
      <c r="E119" s="163" t="s">
        <v>57</v>
      </c>
      <c r="F119" s="163" t="s">
        <v>58</v>
      </c>
      <c r="G119" s="163" t="s">
        <v>139</v>
      </c>
      <c r="H119" s="163" t="s">
        <v>140</v>
      </c>
      <c r="I119" s="163" t="s">
        <v>141</v>
      </c>
      <c r="J119" s="164" t="s">
        <v>130</v>
      </c>
      <c r="K119" s="165" t="s">
        <v>142</v>
      </c>
      <c r="L119" s="166"/>
      <c r="M119" s="75" t="s">
        <v>1</v>
      </c>
      <c r="N119" s="76" t="s">
        <v>40</v>
      </c>
      <c r="O119" s="76" t="s">
        <v>143</v>
      </c>
      <c r="P119" s="76" t="s">
        <v>144</v>
      </c>
      <c r="Q119" s="76" t="s">
        <v>145</v>
      </c>
      <c r="R119" s="76" t="s">
        <v>146</v>
      </c>
      <c r="S119" s="76" t="s">
        <v>147</v>
      </c>
      <c r="T119" s="77" t="s">
        <v>148</v>
      </c>
      <c r="U119" s="160"/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/>
    </row>
    <row r="120" spans="1:65" s="2" customFormat="1" ht="22.9" customHeight="1">
      <c r="A120" s="34"/>
      <c r="B120" s="35"/>
      <c r="C120" s="82" t="s">
        <v>149</v>
      </c>
      <c r="D120" s="36"/>
      <c r="E120" s="36"/>
      <c r="F120" s="36"/>
      <c r="G120" s="36"/>
      <c r="H120" s="36"/>
      <c r="I120" s="36"/>
      <c r="J120" s="167">
        <f>BK120</f>
        <v>5985</v>
      </c>
      <c r="K120" s="36"/>
      <c r="L120" s="39"/>
      <c r="M120" s="78"/>
      <c r="N120" s="168"/>
      <c r="O120" s="79"/>
      <c r="P120" s="169">
        <f>P121+P141+P157</f>
        <v>0</v>
      </c>
      <c r="Q120" s="79"/>
      <c r="R120" s="169">
        <f>R121+R141+R157</f>
        <v>21.180703999999999</v>
      </c>
      <c r="S120" s="79"/>
      <c r="T120" s="170">
        <f>T121+T141+T157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75</v>
      </c>
      <c r="AU120" s="17" t="s">
        <v>132</v>
      </c>
      <c r="BK120" s="171">
        <f>BK121+BK141+BK157</f>
        <v>5985</v>
      </c>
    </row>
    <row r="121" spans="1:65" s="12" customFormat="1" ht="25.9" customHeight="1">
      <c r="B121" s="172"/>
      <c r="C121" s="173"/>
      <c r="D121" s="174" t="s">
        <v>75</v>
      </c>
      <c r="E121" s="175" t="s">
        <v>150</v>
      </c>
      <c r="F121" s="175" t="s">
        <v>151</v>
      </c>
      <c r="G121" s="173"/>
      <c r="H121" s="173"/>
      <c r="I121" s="176"/>
      <c r="J121" s="177">
        <f>BK121</f>
        <v>0</v>
      </c>
      <c r="K121" s="173"/>
      <c r="L121" s="178"/>
      <c r="M121" s="179"/>
      <c r="N121" s="180"/>
      <c r="O121" s="180"/>
      <c r="P121" s="181">
        <f>P122</f>
        <v>0</v>
      </c>
      <c r="Q121" s="180"/>
      <c r="R121" s="181">
        <f>R122</f>
        <v>0</v>
      </c>
      <c r="S121" s="180"/>
      <c r="T121" s="182">
        <f>T122</f>
        <v>0</v>
      </c>
      <c r="AR121" s="183" t="s">
        <v>84</v>
      </c>
      <c r="AT121" s="184" t="s">
        <v>75</v>
      </c>
      <c r="AU121" s="184" t="s">
        <v>76</v>
      </c>
      <c r="AY121" s="183" t="s">
        <v>152</v>
      </c>
      <c r="BK121" s="185">
        <f>BK122</f>
        <v>0</v>
      </c>
    </row>
    <row r="122" spans="1:65" s="12" customFormat="1" ht="22.9" customHeight="1">
      <c r="B122" s="172"/>
      <c r="C122" s="173"/>
      <c r="D122" s="174" t="s">
        <v>75</v>
      </c>
      <c r="E122" s="186" t="s">
        <v>153</v>
      </c>
      <c r="F122" s="186" t="s">
        <v>154</v>
      </c>
      <c r="G122" s="173"/>
      <c r="H122" s="173"/>
      <c r="I122" s="176"/>
      <c r="J122" s="187">
        <f>BK122</f>
        <v>0</v>
      </c>
      <c r="K122" s="173"/>
      <c r="L122" s="178"/>
      <c r="M122" s="179"/>
      <c r="N122" s="180"/>
      <c r="O122" s="180"/>
      <c r="P122" s="181">
        <f>SUM(P123:P140)</f>
        <v>0</v>
      </c>
      <c r="Q122" s="180"/>
      <c r="R122" s="181">
        <f>SUM(R123:R140)</f>
        <v>0</v>
      </c>
      <c r="S122" s="180"/>
      <c r="T122" s="182">
        <f>SUM(T123:T140)</f>
        <v>0</v>
      </c>
      <c r="AR122" s="183" t="s">
        <v>84</v>
      </c>
      <c r="AT122" s="184" t="s">
        <v>75</v>
      </c>
      <c r="AU122" s="184" t="s">
        <v>84</v>
      </c>
      <c r="AY122" s="183" t="s">
        <v>152</v>
      </c>
      <c r="BK122" s="185">
        <f>SUM(BK123:BK140)</f>
        <v>0</v>
      </c>
    </row>
    <row r="123" spans="1:65" s="2" customFormat="1" ht="21.75" customHeight="1">
      <c r="A123" s="34"/>
      <c r="B123" s="35"/>
      <c r="C123" s="188" t="s">
        <v>84</v>
      </c>
      <c r="D123" s="188" t="s">
        <v>155</v>
      </c>
      <c r="E123" s="189" t="s">
        <v>348</v>
      </c>
      <c r="F123" s="190" t="s">
        <v>349</v>
      </c>
      <c r="G123" s="191" t="s">
        <v>165</v>
      </c>
      <c r="H123" s="192">
        <v>79.8</v>
      </c>
      <c r="I123" s="193"/>
      <c r="J123" s="194">
        <f>ROUND(I123*H123,2)</f>
        <v>0</v>
      </c>
      <c r="K123" s="195"/>
      <c r="L123" s="39"/>
      <c r="M123" s="196" t="s">
        <v>1</v>
      </c>
      <c r="N123" s="197" t="s">
        <v>41</v>
      </c>
      <c r="O123" s="71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0" t="s">
        <v>159</v>
      </c>
      <c r="AT123" s="200" t="s">
        <v>155</v>
      </c>
      <c r="AU123" s="200" t="s">
        <v>86</v>
      </c>
      <c r="AY123" s="17" t="s">
        <v>152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7" t="s">
        <v>84</v>
      </c>
      <c r="BK123" s="201">
        <f>ROUND(I123*H123,2)</f>
        <v>0</v>
      </c>
      <c r="BL123" s="17" t="s">
        <v>159</v>
      </c>
      <c r="BM123" s="200" t="s">
        <v>350</v>
      </c>
    </row>
    <row r="124" spans="1:65" s="2" customFormat="1" ht="39">
      <c r="A124" s="34"/>
      <c r="B124" s="35"/>
      <c r="C124" s="36"/>
      <c r="D124" s="202" t="s">
        <v>161</v>
      </c>
      <c r="E124" s="36"/>
      <c r="F124" s="203" t="s">
        <v>351</v>
      </c>
      <c r="G124" s="36"/>
      <c r="H124" s="36"/>
      <c r="I124" s="204"/>
      <c r="J124" s="36"/>
      <c r="K124" s="36"/>
      <c r="L124" s="39"/>
      <c r="M124" s="205"/>
      <c r="N124" s="206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161</v>
      </c>
      <c r="AU124" s="17" t="s">
        <v>86</v>
      </c>
    </row>
    <row r="125" spans="1:65" s="13" customFormat="1">
      <c r="B125" s="207"/>
      <c r="C125" s="208"/>
      <c r="D125" s="202" t="s">
        <v>174</v>
      </c>
      <c r="E125" s="209" t="s">
        <v>331</v>
      </c>
      <c r="F125" s="210" t="s">
        <v>352</v>
      </c>
      <c r="G125" s="208"/>
      <c r="H125" s="211">
        <v>79.8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174</v>
      </c>
      <c r="AU125" s="217" t="s">
        <v>86</v>
      </c>
      <c r="AV125" s="13" t="s">
        <v>86</v>
      </c>
      <c r="AW125" s="13" t="s">
        <v>32</v>
      </c>
      <c r="AX125" s="13" t="s">
        <v>84</v>
      </c>
      <c r="AY125" s="217" t="s">
        <v>152</v>
      </c>
    </row>
    <row r="126" spans="1:65" s="2" customFormat="1" ht="21.75" customHeight="1">
      <c r="A126" s="34"/>
      <c r="B126" s="35"/>
      <c r="C126" s="188" t="s">
        <v>86</v>
      </c>
      <c r="D126" s="188" t="s">
        <v>155</v>
      </c>
      <c r="E126" s="189" t="s">
        <v>189</v>
      </c>
      <c r="F126" s="190" t="s">
        <v>190</v>
      </c>
      <c r="G126" s="191" t="s">
        <v>191</v>
      </c>
      <c r="H126" s="192">
        <v>32.6</v>
      </c>
      <c r="I126" s="193"/>
      <c r="J126" s="194">
        <f>ROUND(I126*H126,2)</f>
        <v>0</v>
      </c>
      <c r="K126" s="195"/>
      <c r="L126" s="39"/>
      <c r="M126" s="196" t="s">
        <v>1</v>
      </c>
      <c r="N126" s="197" t="s">
        <v>41</v>
      </c>
      <c r="O126" s="71"/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0" t="s">
        <v>159</v>
      </c>
      <c r="AT126" s="200" t="s">
        <v>155</v>
      </c>
      <c r="AU126" s="200" t="s">
        <v>86</v>
      </c>
      <c r="AY126" s="17" t="s">
        <v>152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7" t="s">
        <v>84</v>
      </c>
      <c r="BK126" s="201">
        <f>ROUND(I126*H126,2)</f>
        <v>0</v>
      </c>
      <c r="BL126" s="17" t="s">
        <v>159</v>
      </c>
      <c r="BM126" s="200" t="s">
        <v>353</v>
      </c>
    </row>
    <row r="127" spans="1:65" s="2" customFormat="1" ht="29.25">
      <c r="A127" s="34"/>
      <c r="B127" s="35"/>
      <c r="C127" s="36"/>
      <c r="D127" s="202" t="s">
        <v>161</v>
      </c>
      <c r="E127" s="36"/>
      <c r="F127" s="203" t="s">
        <v>193</v>
      </c>
      <c r="G127" s="36"/>
      <c r="H127" s="36"/>
      <c r="I127" s="204"/>
      <c r="J127" s="36"/>
      <c r="K127" s="36"/>
      <c r="L127" s="39"/>
      <c r="M127" s="205"/>
      <c r="N127" s="206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161</v>
      </c>
      <c r="AU127" s="17" t="s">
        <v>86</v>
      </c>
    </row>
    <row r="128" spans="1:65" s="13" customFormat="1">
      <c r="B128" s="207"/>
      <c r="C128" s="208"/>
      <c r="D128" s="202" t="s">
        <v>174</v>
      </c>
      <c r="E128" s="209" t="s">
        <v>335</v>
      </c>
      <c r="F128" s="210" t="s">
        <v>354</v>
      </c>
      <c r="G128" s="208"/>
      <c r="H128" s="211">
        <v>32.6</v>
      </c>
      <c r="I128" s="212"/>
      <c r="J128" s="208"/>
      <c r="K128" s="208"/>
      <c r="L128" s="213"/>
      <c r="M128" s="214"/>
      <c r="N128" s="215"/>
      <c r="O128" s="215"/>
      <c r="P128" s="215"/>
      <c r="Q128" s="215"/>
      <c r="R128" s="215"/>
      <c r="S128" s="215"/>
      <c r="T128" s="216"/>
      <c r="AT128" s="217" t="s">
        <v>174</v>
      </c>
      <c r="AU128" s="217" t="s">
        <v>86</v>
      </c>
      <c r="AV128" s="13" t="s">
        <v>86</v>
      </c>
      <c r="AW128" s="13" t="s">
        <v>32</v>
      </c>
      <c r="AX128" s="13" t="s">
        <v>84</v>
      </c>
      <c r="AY128" s="217" t="s">
        <v>152</v>
      </c>
    </row>
    <row r="129" spans="1:65" s="2" customFormat="1" ht="16.5" customHeight="1">
      <c r="A129" s="34"/>
      <c r="B129" s="35"/>
      <c r="C129" s="188" t="s">
        <v>168</v>
      </c>
      <c r="D129" s="188" t="s">
        <v>155</v>
      </c>
      <c r="E129" s="189" t="s">
        <v>355</v>
      </c>
      <c r="F129" s="190" t="s">
        <v>356</v>
      </c>
      <c r="G129" s="191" t="s">
        <v>165</v>
      </c>
      <c r="H129" s="192">
        <v>30</v>
      </c>
      <c r="I129" s="193"/>
      <c r="J129" s="194">
        <f>ROUND(I129*H129,2)</f>
        <v>0</v>
      </c>
      <c r="K129" s="195"/>
      <c r="L129" s="39"/>
      <c r="M129" s="196" t="s">
        <v>1</v>
      </c>
      <c r="N129" s="197" t="s">
        <v>41</v>
      </c>
      <c r="O129" s="71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0" t="s">
        <v>159</v>
      </c>
      <c r="AT129" s="200" t="s">
        <v>155</v>
      </c>
      <c r="AU129" s="200" t="s">
        <v>86</v>
      </c>
      <c r="AY129" s="17" t="s">
        <v>152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7" t="s">
        <v>84</v>
      </c>
      <c r="BK129" s="201">
        <f>ROUND(I129*H129,2)</f>
        <v>0</v>
      </c>
      <c r="BL129" s="17" t="s">
        <v>159</v>
      </c>
      <c r="BM129" s="200" t="s">
        <v>357</v>
      </c>
    </row>
    <row r="130" spans="1:65" s="2" customFormat="1" ht="29.25">
      <c r="A130" s="34"/>
      <c r="B130" s="35"/>
      <c r="C130" s="36"/>
      <c r="D130" s="202" t="s">
        <v>161</v>
      </c>
      <c r="E130" s="36"/>
      <c r="F130" s="203" t="s">
        <v>358</v>
      </c>
      <c r="G130" s="36"/>
      <c r="H130" s="36"/>
      <c r="I130" s="204"/>
      <c r="J130" s="36"/>
      <c r="K130" s="36"/>
      <c r="L130" s="39"/>
      <c r="M130" s="205"/>
      <c r="N130" s="206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161</v>
      </c>
      <c r="AU130" s="17" t="s">
        <v>86</v>
      </c>
    </row>
    <row r="131" spans="1:65" s="13" customFormat="1">
      <c r="B131" s="207"/>
      <c r="C131" s="208"/>
      <c r="D131" s="202" t="s">
        <v>174</v>
      </c>
      <c r="E131" s="209" t="s">
        <v>341</v>
      </c>
      <c r="F131" s="210" t="s">
        <v>359</v>
      </c>
      <c r="G131" s="208"/>
      <c r="H131" s="211">
        <v>30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174</v>
      </c>
      <c r="AU131" s="217" t="s">
        <v>86</v>
      </c>
      <c r="AV131" s="13" t="s">
        <v>86</v>
      </c>
      <c r="AW131" s="13" t="s">
        <v>32</v>
      </c>
      <c r="AX131" s="13" t="s">
        <v>84</v>
      </c>
      <c r="AY131" s="217" t="s">
        <v>152</v>
      </c>
    </row>
    <row r="132" spans="1:65" s="2" customFormat="1" ht="21.75" customHeight="1">
      <c r="A132" s="34"/>
      <c r="B132" s="35"/>
      <c r="C132" s="188" t="s">
        <v>159</v>
      </c>
      <c r="D132" s="188" t="s">
        <v>155</v>
      </c>
      <c r="E132" s="189" t="s">
        <v>220</v>
      </c>
      <c r="F132" s="190" t="s">
        <v>221</v>
      </c>
      <c r="G132" s="191" t="s">
        <v>171</v>
      </c>
      <c r="H132" s="192">
        <v>7.98</v>
      </c>
      <c r="I132" s="193"/>
      <c r="J132" s="194">
        <f>ROUND(I132*H132,2)</f>
        <v>0</v>
      </c>
      <c r="K132" s="195"/>
      <c r="L132" s="39"/>
      <c r="M132" s="196" t="s">
        <v>1</v>
      </c>
      <c r="N132" s="197" t="s">
        <v>41</v>
      </c>
      <c r="O132" s="71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0" t="s">
        <v>159</v>
      </c>
      <c r="AT132" s="200" t="s">
        <v>155</v>
      </c>
      <c r="AU132" s="200" t="s">
        <v>86</v>
      </c>
      <c r="AY132" s="17" t="s">
        <v>152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7" t="s">
        <v>84</v>
      </c>
      <c r="BK132" s="201">
        <f>ROUND(I132*H132,2)</f>
        <v>0</v>
      </c>
      <c r="BL132" s="17" t="s">
        <v>159</v>
      </c>
      <c r="BM132" s="200" t="s">
        <v>360</v>
      </c>
    </row>
    <row r="133" spans="1:65" s="2" customFormat="1" ht="39">
      <c r="A133" s="34"/>
      <c r="B133" s="35"/>
      <c r="C133" s="36"/>
      <c r="D133" s="202" t="s">
        <v>161</v>
      </c>
      <c r="E133" s="36"/>
      <c r="F133" s="203" t="s">
        <v>223</v>
      </c>
      <c r="G133" s="36"/>
      <c r="H133" s="36"/>
      <c r="I133" s="204"/>
      <c r="J133" s="36"/>
      <c r="K133" s="36"/>
      <c r="L133" s="39"/>
      <c r="M133" s="205"/>
      <c r="N133" s="206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161</v>
      </c>
      <c r="AU133" s="17" t="s">
        <v>86</v>
      </c>
    </row>
    <row r="134" spans="1:65" s="13" customFormat="1">
      <c r="B134" s="207"/>
      <c r="C134" s="208"/>
      <c r="D134" s="202" t="s">
        <v>174</v>
      </c>
      <c r="E134" s="209" t="s">
        <v>1</v>
      </c>
      <c r="F134" s="210" t="s">
        <v>361</v>
      </c>
      <c r="G134" s="208"/>
      <c r="H134" s="211">
        <v>7.98</v>
      </c>
      <c r="I134" s="212"/>
      <c r="J134" s="208"/>
      <c r="K134" s="208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174</v>
      </c>
      <c r="AU134" s="217" t="s">
        <v>86</v>
      </c>
      <c r="AV134" s="13" t="s">
        <v>86</v>
      </c>
      <c r="AW134" s="13" t="s">
        <v>32</v>
      </c>
      <c r="AX134" s="13" t="s">
        <v>76</v>
      </c>
      <c r="AY134" s="217" t="s">
        <v>152</v>
      </c>
    </row>
    <row r="135" spans="1:65" s="14" customFormat="1">
      <c r="B135" s="218"/>
      <c r="C135" s="219"/>
      <c r="D135" s="202" t="s">
        <v>174</v>
      </c>
      <c r="E135" s="220" t="s">
        <v>342</v>
      </c>
      <c r="F135" s="221" t="s">
        <v>187</v>
      </c>
      <c r="G135" s="219"/>
      <c r="H135" s="222">
        <v>7.98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174</v>
      </c>
      <c r="AU135" s="228" t="s">
        <v>86</v>
      </c>
      <c r="AV135" s="14" t="s">
        <v>159</v>
      </c>
      <c r="AW135" s="14" t="s">
        <v>32</v>
      </c>
      <c r="AX135" s="14" t="s">
        <v>84</v>
      </c>
      <c r="AY135" s="228" t="s">
        <v>152</v>
      </c>
    </row>
    <row r="136" spans="1:65" s="2" customFormat="1" ht="16.5" customHeight="1">
      <c r="A136" s="34"/>
      <c r="B136" s="35"/>
      <c r="C136" s="188" t="s">
        <v>153</v>
      </c>
      <c r="D136" s="188" t="s">
        <v>155</v>
      </c>
      <c r="E136" s="189" t="s">
        <v>227</v>
      </c>
      <c r="F136" s="190" t="s">
        <v>228</v>
      </c>
      <c r="G136" s="191" t="s">
        <v>165</v>
      </c>
      <c r="H136" s="192">
        <v>109.8</v>
      </c>
      <c r="I136" s="193"/>
      <c r="J136" s="194">
        <f>ROUND(I136*H136,2)</f>
        <v>0</v>
      </c>
      <c r="K136" s="195"/>
      <c r="L136" s="39"/>
      <c r="M136" s="196" t="s">
        <v>1</v>
      </c>
      <c r="N136" s="197" t="s">
        <v>41</v>
      </c>
      <c r="O136" s="71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0" t="s">
        <v>159</v>
      </c>
      <c r="AT136" s="200" t="s">
        <v>155</v>
      </c>
      <c r="AU136" s="200" t="s">
        <v>86</v>
      </c>
      <c r="AY136" s="17" t="s">
        <v>152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7" t="s">
        <v>84</v>
      </c>
      <c r="BK136" s="201">
        <f>ROUND(I136*H136,2)</f>
        <v>0</v>
      </c>
      <c r="BL136" s="17" t="s">
        <v>159</v>
      </c>
      <c r="BM136" s="200" t="s">
        <v>362</v>
      </c>
    </row>
    <row r="137" spans="1:65" s="2" customFormat="1" ht="29.25">
      <c r="A137" s="34"/>
      <c r="B137" s="35"/>
      <c r="C137" s="36"/>
      <c r="D137" s="202" t="s">
        <v>161</v>
      </c>
      <c r="E137" s="36"/>
      <c r="F137" s="203" t="s">
        <v>230</v>
      </c>
      <c r="G137" s="36"/>
      <c r="H137" s="36"/>
      <c r="I137" s="204"/>
      <c r="J137" s="36"/>
      <c r="K137" s="36"/>
      <c r="L137" s="39"/>
      <c r="M137" s="205"/>
      <c r="N137" s="206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161</v>
      </c>
      <c r="AU137" s="17" t="s">
        <v>86</v>
      </c>
    </row>
    <row r="138" spans="1:65" s="13" customFormat="1">
      <c r="B138" s="207"/>
      <c r="C138" s="208"/>
      <c r="D138" s="202" t="s">
        <v>174</v>
      </c>
      <c r="E138" s="209" t="s">
        <v>1</v>
      </c>
      <c r="F138" s="210" t="s">
        <v>341</v>
      </c>
      <c r="G138" s="208"/>
      <c r="H138" s="211">
        <v>30</v>
      </c>
      <c r="I138" s="212"/>
      <c r="J138" s="208"/>
      <c r="K138" s="208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174</v>
      </c>
      <c r="AU138" s="217" t="s">
        <v>86</v>
      </c>
      <c r="AV138" s="13" t="s">
        <v>86</v>
      </c>
      <c r="AW138" s="13" t="s">
        <v>32</v>
      </c>
      <c r="AX138" s="13" t="s">
        <v>76</v>
      </c>
      <c r="AY138" s="217" t="s">
        <v>152</v>
      </c>
    </row>
    <row r="139" spans="1:65" s="13" customFormat="1">
      <c r="B139" s="207"/>
      <c r="C139" s="208"/>
      <c r="D139" s="202" t="s">
        <v>174</v>
      </c>
      <c r="E139" s="209" t="s">
        <v>1</v>
      </c>
      <c r="F139" s="210" t="s">
        <v>331</v>
      </c>
      <c r="G139" s="208"/>
      <c r="H139" s="211">
        <v>79.8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174</v>
      </c>
      <c r="AU139" s="217" t="s">
        <v>86</v>
      </c>
      <c r="AV139" s="13" t="s">
        <v>86</v>
      </c>
      <c r="AW139" s="13" t="s">
        <v>32</v>
      </c>
      <c r="AX139" s="13" t="s">
        <v>76</v>
      </c>
      <c r="AY139" s="217" t="s">
        <v>152</v>
      </c>
    </row>
    <row r="140" spans="1:65" s="14" customFormat="1">
      <c r="B140" s="218"/>
      <c r="C140" s="219"/>
      <c r="D140" s="202" t="s">
        <v>174</v>
      </c>
      <c r="E140" s="220" t="s">
        <v>1</v>
      </c>
      <c r="F140" s="221" t="s">
        <v>187</v>
      </c>
      <c r="G140" s="219"/>
      <c r="H140" s="222">
        <v>109.8</v>
      </c>
      <c r="I140" s="223"/>
      <c r="J140" s="219"/>
      <c r="K140" s="219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174</v>
      </c>
      <c r="AU140" s="228" t="s">
        <v>86</v>
      </c>
      <c r="AV140" s="14" t="s">
        <v>159</v>
      </c>
      <c r="AW140" s="14" t="s">
        <v>32</v>
      </c>
      <c r="AX140" s="14" t="s">
        <v>84</v>
      </c>
      <c r="AY140" s="228" t="s">
        <v>152</v>
      </c>
    </row>
    <row r="141" spans="1:65" s="12" customFormat="1" ht="25.9" customHeight="1">
      <c r="B141" s="172"/>
      <c r="C141" s="173"/>
      <c r="D141" s="174" t="s">
        <v>75</v>
      </c>
      <c r="E141" s="175" t="s">
        <v>233</v>
      </c>
      <c r="F141" s="175" t="s">
        <v>234</v>
      </c>
      <c r="G141" s="173"/>
      <c r="H141" s="173"/>
      <c r="I141" s="176"/>
      <c r="J141" s="177">
        <f>BK141</f>
        <v>5985</v>
      </c>
      <c r="K141" s="173"/>
      <c r="L141" s="178"/>
      <c r="M141" s="179"/>
      <c r="N141" s="180"/>
      <c r="O141" s="180"/>
      <c r="P141" s="181">
        <f>SUM(P142:P156)</f>
        <v>0</v>
      </c>
      <c r="Q141" s="180"/>
      <c r="R141" s="181">
        <f>SUM(R142:R156)</f>
        <v>21.180703999999999</v>
      </c>
      <c r="S141" s="180"/>
      <c r="T141" s="182">
        <f>SUM(T142:T156)</f>
        <v>0</v>
      </c>
      <c r="AR141" s="183" t="s">
        <v>168</v>
      </c>
      <c r="AT141" s="184" t="s">
        <v>75</v>
      </c>
      <c r="AU141" s="184" t="s">
        <v>76</v>
      </c>
      <c r="AY141" s="183" t="s">
        <v>152</v>
      </c>
      <c r="BK141" s="185">
        <f>SUM(BK142:BK156)</f>
        <v>5985</v>
      </c>
    </row>
    <row r="142" spans="1:65" s="2" customFormat="1" ht="16.5" customHeight="1">
      <c r="A142" s="34"/>
      <c r="B142" s="35"/>
      <c r="C142" s="229" t="s">
        <v>188</v>
      </c>
      <c r="D142" s="229" t="s">
        <v>233</v>
      </c>
      <c r="E142" s="230" t="s">
        <v>244</v>
      </c>
      <c r="F142" s="231" t="s">
        <v>245</v>
      </c>
      <c r="G142" s="232" t="s">
        <v>238</v>
      </c>
      <c r="H142" s="233">
        <v>0.5</v>
      </c>
      <c r="I142" s="234"/>
      <c r="J142" s="235">
        <f>ROUND(I142*H142,2)</f>
        <v>0</v>
      </c>
      <c r="K142" s="236"/>
      <c r="L142" s="237"/>
      <c r="M142" s="238" t="s">
        <v>1</v>
      </c>
      <c r="N142" s="239" t="s">
        <v>41</v>
      </c>
      <c r="O142" s="71"/>
      <c r="P142" s="198">
        <f>O142*H142</f>
        <v>0</v>
      </c>
      <c r="Q142" s="198">
        <v>1</v>
      </c>
      <c r="R142" s="198">
        <f>Q142*H142</f>
        <v>0.5</v>
      </c>
      <c r="S142" s="198">
        <v>0</v>
      </c>
      <c r="T142" s="199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0" t="s">
        <v>289</v>
      </c>
      <c r="AT142" s="200" t="s">
        <v>233</v>
      </c>
      <c r="AU142" s="200" t="s">
        <v>84</v>
      </c>
      <c r="AY142" s="17" t="s">
        <v>152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7" t="s">
        <v>84</v>
      </c>
      <c r="BK142" s="201">
        <f>ROUND(I142*H142,2)</f>
        <v>0</v>
      </c>
      <c r="BL142" s="17" t="s">
        <v>289</v>
      </c>
      <c r="BM142" s="200" t="s">
        <v>363</v>
      </c>
    </row>
    <row r="143" spans="1:65" s="2" customFormat="1">
      <c r="A143" s="34"/>
      <c r="B143" s="35"/>
      <c r="C143" s="36"/>
      <c r="D143" s="202" t="s">
        <v>161</v>
      </c>
      <c r="E143" s="36"/>
      <c r="F143" s="203" t="s">
        <v>245</v>
      </c>
      <c r="G143" s="36"/>
      <c r="H143" s="36"/>
      <c r="I143" s="204"/>
      <c r="J143" s="36"/>
      <c r="K143" s="36"/>
      <c r="L143" s="39"/>
      <c r="M143" s="205"/>
      <c r="N143" s="206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161</v>
      </c>
      <c r="AU143" s="17" t="s">
        <v>84</v>
      </c>
    </row>
    <row r="144" spans="1:65" s="13" customFormat="1">
      <c r="B144" s="207"/>
      <c r="C144" s="208"/>
      <c r="D144" s="202" t="s">
        <v>174</v>
      </c>
      <c r="E144" s="209" t="s">
        <v>346</v>
      </c>
      <c r="F144" s="210" t="s">
        <v>364</v>
      </c>
      <c r="G144" s="208"/>
      <c r="H144" s="211">
        <v>0.5</v>
      </c>
      <c r="I144" s="212"/>
      <c r="J144" s="208"/>
      <c r="K144" s="208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174</v>
      </c>
      <c r="AU144" s="217" t="s">
        <v>84</v>
      </c>
      <c r="AV144" s="13" t="s">
        <v>86</v>
      </c>
      <c r="AW144" s="13" t="s">
        <v>32</v>
      </c>
      <c r="AX144" s="13" t="s">
        <v>84</v>
      </c>
      <c r="AY144" s="217" t="s">
        <v>152</v>
      </c>
    </row>
    <row r="145" spans="1:65" s="2" customFormat="1" ht="16.5" customHeight="1">
      <c r="A145" s="34"/>
      <c r="B145" s="35"/>
      <c r="C145" s="229" t="s">
        <v>196</v>
      </c>
      <c r="D145" s="229" t="s">
        <v>233</v>
      </c>
      <c r="E145" s="230" t="s">
        <v>365</v>
      </c>
      <c r="F145" s="231" t="s">
        <v>366</v>
      </c>
      <c r="G145" s="232" t="s">
        <v>238</v>
      </c>
      <c r="H145" s="233">
        <v>14.364000000000001</v>
      </c>
      <c r="I145" s="234"/>
      <c r="J145" s="235">
        <f>ROUND(I145*H145,2)</f>
        <v>0</v>
      </c>
      <c r="K145" s="236"/>
      <c r="L145" s="237"/>
      <c r="M145" s="238" t="s">
        <v>1</v>
      </c>
      <c r="N145" s="239" t="s">
        <v>41</v>
      </c>
      <c r="O145" s="71"/>
      <c r="P145" s="198">
        <f>O145*H145</f>
        <v>0</v>
      </c>
      <c r="Q145" s="198">
        <v>1</v>
      </c>
      <c r="R145" s="198">
        <f>Q145*H145</f>
        <v>14.364000000000001</v>
      </c>
      <c r="S145" s="198">
        <v>0</v>
      </c>
      <c r="T145" s="199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0" t="s">
        <v>289</v>
      </c>
      <c r="AT145" s="200" t="s">
        <v>233</v>
      </c>
      <c r="AU145" s="200" t="s">
        <v>84</v>
      </c>
      <c r="AY145" s="17" t="s">
        <v>152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7" t="s">
        <v>84</v>
      </c>
      <c r="BK145" s="201">
        <f>ROUND(I145*H145,2)</f>
        <v>0</v>
      </c>
      <c r="BL145" s="17" t="s">
        <v>289</v>
      </c>
      <c r="BM145" s="200" t="s">
        <v>367</v>
      </c>
    </row>
    <row r="146" spans="1:65" s="2" customFormat="1">
      <c r="A146" s="34"/>
      <c r="B146" s="35"/>
      <c r="C146" s="36"/>
      <c r="D146" s="202" t="s">
        <v>161</v>
      </c>
      <c r="E146" s="36"/>
      <c r="F146" s="203" t="s">
        <v>366</v>
      </c>
      <c r="G146" s="36"/>
      <c r="H146" s="36"/>
      <c r="I146" s="204"/>
      <c r="J146" s="36"/>
      <c r="K146" s="36"/>
      <c r="L146" s="39"/>
      <c r="M146" s="205"/>
      <c r="N146" s="206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161</v>
      </c>
      <c r="AU146" s="17" t="s">
        <v>84</v>
      </c>
    </row>
    <row r="147" spans="1:65" s="13" customFormat="1">
      <c r="B147" s="207"/>
      <c r="C147" s="208"/>
      <c r="D147" s="202" t="s">
        <v>174</v>
      </c>
      <c r="E147" s="209" t="s">
        <v>333</v>
      </c>
      <c r="F147" s="210" t="s">
        <v>368</v>
      </c>
      <c r="G147" s="208"/>
      <c r="H147" s="211">
        <v>14.364000000000001</v>
      </c>
      <c r="I147" s="212"/>
      <c r="J147" s="208"/>
      <c r="K147" s="208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174</v>
      </c>
      <c r="AU147" s="217" t="s">
        <v>84</v>
      </c>
      <c r="AV147" s="13" t="s">
        <v>86</v>
      </c>
      <c r="AW147" s="13" t="s">
        <v>32</v>
      </c>
      <c r="AX147" s="13" t="s">
        <v>84</v>
      </c>
      <c r="AY147" s="217" t="s">
        <v>152</v>
      </c>
    </row>
    <row r="148" spans="1:65" s="2" customFormat="1" ht="21.75" customHeight="1">
      <c r="A148" s="34"/>
      <c r="B148" s="35"/>
      <c r="C148" s="229" t="s">
        <v>202</v>
      </c>
      <c r="D148" s="229" t="s">
        <v>233</v>
      </c>
      <c r="E148" s="230" t="s">
        <v>369</v>
      </c>
      <c r="F148" s="231" t="s">
        <v>370</v>
      </c>
      <c r="G148" s="232" t="s">
        <v>165</v>
      </c>
      <c r="H148" s="233">
        <v>79.8</v>
      </c>
      <c r="I148" s="234">
        <v>75</v>
      </c>
      <c r="J148" s="235">
        <f>ROUND(I148*H148,2)</f>
        <v>5985</v>
      </c>
      <c r="K148" s="236"/>
      <c r="L148" s="237"/>
      <c r="M148" s="238" t="s">
        <v>1</v>
      </c>
      <c r="N148" s="239" t="s">
        <v>41</v>
      </c>
      <c r="O148" s="71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0" t="s">
        <v>202</v>
      </c>
      <c r="AT148" s="200" t="s">
        <v>233</v>
      </c>
      <c r="AU148" s="200" t="s">
        <v>84</v>
      </c>
      <c r="AY148" s="17" t="s">
        <v>152</v>
      </c>
      <c r="BE148" s="201">
        <f>IF(N148="základní",J148,0)</f>
        <v>5985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7" t="s">
        <v>84</v>
      </c>
      <c r="BK148" s="201">
        <f>ROUND(I148*H148,2)</f>
        <v>5985</v>
      </c>
      <c r="BL148" s="17" t="s">
        <v>159</v>
      </c>
      <c r="BM148" s="200" t="s">
        <v>371</v>
      </c>
    </row>
    <row r="149" spans="1:65" s="2" customFormat="1">
      <c r="A149" s="34"/>
      <c r="B149" s="35"/>
      <c r="C149" s="36"/>
      <c r="D149" s="202" t="s">
        <v>161</v>
      </c>
      <c r="E149" s="36"/>
      <c r="F149" s="203" t="s">
        <v>372</v>
      </c>
      <c r="G149" s="36"/>
      <c r="H149" s="36"/>
      <c r="I149" s="204"/>
      <c r="J149" s="36"/>
      <c r="K149" s="36"/>
      <c r="L149" s="39"/>
      <c r="M149" s="205"/>
      <c r="N149" s="206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161</v>
      </c>
      <c r="AU149" s="17" t="s">
        <v>84</v>
      </c>
    </row>
    <row r="150" spans="1:65" s="13" customFormat="1">
      <c r="B150" s="207"/>
      <c r="C150" s="208"/>
      <c r="D150" s="202" t="s">
        <v>174</v>
      </c>
      <c r="E150" s="209" t="s">
        <v>345</v>
      </c>
      <c r="F150" s="210" t="s">
        <v>331</v>
      </c>
      <c r="G150" s="208"/>
      <c r="H150" s="211">
        <v>79.8</v>
      </c>
      <c r="I150" s="212"/>
      <c r="J150" s="208"/>
      <c r="K150" s="208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174</v>
      </c>
      <c r="AU150" s="217" t="s">
        <v>84</v>
      </c>
      <c r="AV150" s="13" t="s">
        <v>86</v>
      </c>
      <c r="AW150" s="13" t="s">
        <v>32</v>
      </c>
      <c r="AX150" s="13" t="s">
        <v>84</v>
      </c>
      <c r="AY150" s="217" t="s">
        <v>152</v>
      </c>
    </row>
    <row r="151" spans="1:65" s="2" customFormat="1" ht="16.5" customHeight="1">
      <c r="A151" s="34"/>
      <c r="B151" s="35"/>
      <c r="C151" s="229" t="s">
        <v>208</v>
      </c>
      <c r="D151" s="229" t="s">
        <v>233</v>
      </c>
      <c r="E151" s="230" t="s">
        <v>373</v>
      </c>
      <c r="F151" s="231" t="s">
        <v>374</v>
      </c>
      <c r="G151" s="232" t="s">
        <v>259</v>
      </c>
      <c r="H151" s="233">
        <v>33</v>
      </c>
      <c r="I151" s="234"/>
      <c r="J151" s="235">
        <f>ROUND(I151*H151,2)</f>
        <v>0</v>
      </c>
      <c r="K151" s="236"/>
      <c r="L151" s="237"/>
      <c r="M151" s="238" t="s">
        <v>1</v>
      </c>
      <c r="N151" s="239" t="s">
        <v>41</v>
      </c>
      <c r="O151" s="71"/>
      <c r="P151" s="198">
        <f>O151*H151</f>
        <v>0</v>
      </c>
      <c r="Q151" s="198">
        <v>5.8999999999999997E-2</v>
      </c>
      <c r="R151" s="198">
        <f>Q151*H151</f>
        <v>1.9469999999999998</v>
      </c>
      <c r="S151" s="198">
        <v>0</v>
      </c>
      <c r="T151" s="199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0" t="s">
        <v>202</v>
      </c>
      <c r="AT151" s="200" t="s">
        <v>233</v>
      </c>
      <c r="AU151" s="200" t="s">
        <v>84</v>
      </c>
      <c r="AY151" s="17" t="s">
        <v>152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7" t="s">
        <v>84</v>
      </c>
      <c r="BK151" s="201">
        <f>ROUND(I151*H151,2)</f>
        <v>0</v>
      </c>
      <c r="BL151" s="17" t="s">
        <v>159</v>
      </c>
      <c r="BM151" s="200" t="s">
        <v>375</v>
      </c>
    </row>
    <row r="152" spans="1:65" s="2" customFormat="1">
      <c r="A152" s="34"/>
      <c r="B152" s="35"/>
      <c r="C152" s="36"/>
      <c r="D152" s="202" t="s">
        <v>161</v>
      </c>
      <c r="E152" s="36"/>
      <c r="F152" s="203" t="s">
        <v>374</v>
      </c>
      <c r="G152" s="36"/>
      <c r="H152" s="36"/>
      <c r="I152" s="204"/>
      <c r="J152" s="36"/>
      <c r="K152" s="36"/>
      <c r="L152" s="39"/>
      <c r="M152" s="205"/>
      <c r="N152" s="206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161</v>
      </c>
      <c r="AU152" s="17" t="s">
        <v>84</v>
      </c>
    </row>
    <row r="153" spans="1:65" s="13" customFormat="1">
      <c r="B153" s="207"/>
      <c r="C153" s="208"/>
      <c r="D153" s="202" t="s">
        <v>174</v>
      </c>
      <c r="E153" s="209" t="s">
        <v>339</v>
      </c>
      <c r="F153" s="210" t="s">
        <v>376</v>
      </c>
      <c r="G153" s="208"/>
      <c r="H153" s="211">
        <v>33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174</v>
      </c>
      <c r="AU153" s="217" t="s">
        <v>84</v>
      </c>
      <c r="AV153" s="13" t="s">
        <v>86</v>
      </c>
      <c r="AW153" s="13" t="s">
        <v>32</v>
      </c>
      <c r="AX153" s="13" t="s">
        <v>84</v>
      </c>
      <c r="AY153" s="217" t="s">
        <v>152</v>
      </c>
    </row>
    <row r="154" spans="1:65" s="2" customFormat="1" ht="21.75" customHeight="1">
      <c r="A154" s="34"/>
      <c r="B154" s="35"/>
      <c r="C154" s="229" t="s">
        <v>213</v>
      </c>
      <c r="D154" s="229" t="s">
        <v>233</v>
      </c>
      <c r="E154" s="230" t="s">
        <v>276</v>
      </c>
      <c r="F154" s="231" t="s">
        <v>277</v>
      </c>
      <c r="G154" s="232" t="s">
        <v>171</v>
      </c>
      <c r="H154" s="233">
        <v>1.956</v>
      </c>
      <c r="I154" s="234"/>
      <c r="J154" s="235">
        <f>ROUND(I154*H154,2)</f>
        <v>0</v>
      </c>
      <c r="K154" s="236"/>
      <c r="L154" s="237"/>
      <c r="M154" s="238" t="s">
        <v>1</v>
      </c>
      <c r="N154" s="239" t="s">
        <v>41</v>
      </c>
      <c r="O154" s="71"/>
      <c r="P154" s="198">
        <f>O154*H154</f>
        <v>0</v>
      </c>
      <c r="Q154" s="198">
        <v>2.234</v>
      </c>
      <c r="R154" s="198">
        <f>Q154*H154</f>
        <v>4.3697039999999996</v>
      </c>
      <c r="S154" s="198">
        <v>0</v>
      </c>
      <c r="T154" s="199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0" t="s">
        <v>202</v>
      </c>
      <c r="AT154" s="200" t="s">
        <v>233</v>
      </c>
      <c r="AU154" s="200" t="s">
        <v>84</v>
      </c>
      <c r="AY154" s="17" t="s">
        <v>152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7" t="s">
        <v>84</v>
      </c>
      <c r="BK154" s="201">
        <f>ROUND(I154*H154,2)</f>
        <v>0</v>
      </c>
      <c r="BL154" s="17" t="s">
        <v>159</v>
      </c>
      <c r="BM154" s="200" t="s">
        <v>377</v>
      </c>
    </row>
    <row r="155" spans="1:65" s="2" customFormat="1">
      <c r="A155" s="34"/>
      <c r="B155" s="35"/>
      <c r="C155" s="36"/>
      <c r="D155" s="202" t="s">
        <v>161</v>
      </c>
      <c r="E155" s="36"/>
      <c r="F155" s="203" t="s">
        <v>277</v>
      </c>
      <c r="G155" s="36"/>
      <c r="H155" s="36"/>
      <c r="I155" s="204"/>
      <c r="J155" s="36"/>
      <c r="K155" s="36"/>
      <c r="L155" s="39"/>
      <c r="M155" s="205"/>
      <c r="N155" s="206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161</v>
      </c>
      <c r="AU155" s="17" t="s">
        <v>84</v>
      </c>
    </row>
    <row r="156" spans="1:65" s="13" customFormat="1">
      <c r="B156" s="207"/>
      <c r="C156" s="208"/>
      <c r="D156" s="202" t="s">
        <v>174</v>
      </c>
      <c r="E156" s="209" t="s">
        <v>337</v>
      </c>
      <c r="F156" s="210" t="s">
        <v>378</v>
      </c>
      <c r="G156" s="208"/>
      <c r="H156" s="211">
        <v>1.956</v>
      </c>
      <c r="I156" s="212"/>
      <c r="J156" s="208"/>
      <c r="K156" s="208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174</v>
      </c>
      <c r="AU156" s="217" t="s">
        <v>84</v>
      </c>
      <c r="AV156" s="13" t="s">
        <v>86</v>
      </c>
      <c r="AW156" s="13" t="s">
        <v>32</v>
      </c>
      <c r="AX156" s="13" t="s">
        <v>84</v>
      </c>
      <c r="AY156" s="217" t="s">
        <v>152</v>
      </c>
    </row>
    <row r="157" spans="1:65" s="12" customFormat="1" ht="25.9" customHeight="1">
      <c r="B157" s="172"/>
      <c r="C157" s="173"/>
      <c r="D157" s="174" t="s">
        <v>75</v>
      </c>
      <c r="E157" s="175" t="s">
        <v>284</v>
      </c>
      <c r="F157" s="175" t="s">
        <v>285</v>
      </c>
      <c r="G157" s="173"/>
      <c r="H157" s="173"/>
      <c r="I157" s="176"/>
      <c r="J157" s="177">
        <f>BK157</f>
        <v>0</v>
      </c>
      <c r="K157" s="173"/>
      <c r="L157" s="178"/>
      <c r="M157" s="179"/>
      <c r="N157" s="180"/>
      <c r="O157" s="180"/>
      <c r="P157" s="181">
        <f>SUM(P158:P178)</f>
        <v>0</v>
      </c>
      <c r="Q157" s="180"/>
      <c r="R157" s="181">
        <f>SUM(R158:R178)</f>
        <v>0</v>
      </c>
      <c r="S157" s="180"/>
      <c r="T157" s="182">
        <f>SUM(T158:T178)</f>
        <v>0</v>
      </c>
      <c r="AR157" s="183" t="s">
        <v>159</v>
      </c>
      <c r="AT157" s="184" t="s">
        <v>75</v>
      </c>
      <c r="AU157" s="184" t="s">
        <v>76</v>
      </c>
      <c r="AY157" s="183" t="s">
        <v>152</v>
      </c>
      <c r="BK157" s="185">
        <f>SUM(BK158:BK178)</f>
        <v>0</v>
      </c>
    </row>
    <row r="158" spans="1:65" s="2" customFormat="1" ht="55.5" customHeight="1">
      <c r="A158" s="34"/>
      <c r="B158" s="35"/>
      <c r="C158" s="188" t="s">
        <v>219</v>
      </c>
      <c r="D158" s="188" t="s">
        <v>155</v>
      </c>
      <c r="E158" s="189" t="s">
        <v>287</v>
      </c>
      <c r="F158" s="190" t="s">
        <v>288</v>
      </c>
      <c r="G158" s="191" t="s">
        <v>238</v>
      </c>
      <c r="H158" s="192">
        <v>19.558</v>
      </c>
      <c r="I158" s="193"/>
      <c r="J158" s="194">
        <f>ROUND(I158*H158,2)</f>
        <v>0</v>
      </c>
      <c r="K158" s="195"/>
      <c r="L158" s="39"/>
      <c r="M158" s="196" t="s">
        <v>1</v>
      </c>
      <c r="N158" s="197" t="s">
        <v>41</v>
      </c>
      <c r="O158" s="71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0" t="s">
        <v>289</v>
      </c>
      <c r="AT158" s="200" t="s">
        <v>155</v>
      </c>
      <c r="AU158" s="200" t="s">
        <v>84</v>
      </c>
      <c r="AY158" s="17" t="s">
        <v>152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7" t="s">
        <v>84</v>
      </c>
      <c r="BK158" s="201">
        <f>ROUND(I158*H158,2)</f>
        <v>0</v>
      </c>
      <c r="BL158" s="17" t="s">
        <v>289</v>
      </c>
      <c r="BM158" s="200" t="s">
        <v>379</v>
      </c>
    </row>
    <row r="159" spans="1:65" s="2" customFormat="1" ht="78">
      <c r="A159" s="34"/>
      <c r="B159" s="35"/>
      <c r="C159" s="36"/>
      <c r="D159" s="202" t="s">
        <v>161</v>
      </c>
      <c r="E159" s="36"/>
      <c r="F159" s="203" t="s">
        <v>291</v>
      </c>
      <c r="G159" s="36"/>
      <c r="H159" s="36"/>
      <c r="I159" s="204"/>
      <c r="J159" s="36"/>
      <c r="K159" s="36"/>
      <c r="L159" s="39"/>
      <c r="M159" s="205"/>
      <c r="N159" s="206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161</v>
      </c>
      <c r="AU159" s="17" t="s">
        <v>84</v>
      </c>
    </row>
    <row r="160" spans="1:65" s="13" customFormat="1">
      <c r="B160" s="207"/>
      <c r="C160" s="208"/>
      <c r="D160" s="202" t="s">
        <v>174</v>
      </c>
      <c r="E160" s="209" t="s">
        <v>1</v>
      </c>
      <c r="F160" s="210" t="s">
        <v>380</v>
      </c>
      <c r="G160" s="208"/>
      <c r="H160" s="211">
        <v>14.364000000000001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174</v>
      </c>
      <c r="AU160" s="217" t="s">
        <v>84</v>
      </c>
      <c r="AV160" s="13" t="s">
        <v>86</v>
      </c>
      <c r="AW160" s="13" t="s">
        <v>32</v>
      </c>
      <c r="AX160" s="13" t="s">
        <v>76</v>
      </c>
      <c r="AY160" s="217" t="s">
        <v>152</v>
      </c>
    </row>
    <row r="161" spans="1:65" s="13" customFormat="1">
      <c r="B161" s="207"/>
      <c r="C161" s="208"/>
      <c r="D161" s="202" t="s">
        <v>174</v>
      </c>
      <c r="E161" s="209" t="s">
        <v>1</v>
      </c>
      <c r="F161" s="210" t="s">
        <v>381</v>
      </c>
      <c r="G161" s="208"/>
      <c r="H161" s="211">
        <v>4.694</v>
      </c>
      <c r="I161" s="212"/>
      <c r="J161" s="208"/>
      <c r="K161" s="208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174</v>
      </c>
      <c r="AU161" s="217" t="s">
        <v>84</v>
      </c>
      <c r="AV161" s="13" t="s">
        <v>86</v>
      </c>
      <c r="AW161" s="13" t="s">
        <v>32</v>
      </c>
      <c r="AX161" s="13" t="s">
        <v>76</v>
      </c>
      <c r="AY161" s="217" t="s">
        <v>152</v>
      </c>
    </row>
    <row r="162" spans="1:65" s="13" customFormat="1">
      <c r="B162" s="207"/>
      <c r="C162" s="208"/>
      <c r="D162" s="202" t="s">
        <v>174</v>
      </c>
      <c r="E162" s="209" t="s">
        <v>1</v>
      </c>
      <c r="F162" s="210" t="s">
        <v>346</v>
      </c>
      <c r="G162" s="208"/>
      <c r="H162" s="211">
        <v>0.5</v>
      </c>
      <c r="I162" s="212"/>
      <c r="J162" s="208"/>
      <c r="K162" s="208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174</v>
      </c>
      <c r="AU162" s="217" t="s">
        <v>84</v>
      </c>
      <c r="AV162" s="13" t="s">
        <v>86</v>
      </c>
      <c r="AW162" s="13" t="s">
        <v>32</v>
      </c>
      <c r="AX162" s="13" t="s">
        <v>76</v>
      </c>
      <c r="AY162" s="217" t="s">
        <v>152</v>
      </c>
    </row>
    <row r="163" spans="1:65" s="14" customFormat="1">
      <c r="B163" s="218"/>
      <c r="C163" s="219"/>
      <c r="D163" s="202" t="s">
        <v>174</v>
      </c>
      <c r="E163" s="220" t="s">
        <v>1</v>
      </c>
      <c r="F163" s="221" t="s">
        <v>187</v>
      </c>
      <c r="G163" s="219"/>
      <c r="H163" s="222">
        <v>19.558</v>
      </c>
      <c r="I163" s="223"/>
      <c r="J163" s="219"/>
      <c r="K163" s="219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174</v>
      </c>
      <c r="AU163" s="228" t="s">
        <v>84</v>
      </c>
      <c r="AV163" s="14" t="s">
        <v>159</v>
      </c>
      <c r="AW163" s="14" t="s">
        <v>32</v>
      </c>
      <c r="AX163" s="14" t="s">
        <v>84</v>
      </c>
      <c r="AY163" s="228" t="s">
        <v>152</v>
      </c>
    </row>
    <row r="164" spans="1:65" s="2" customFormat="1" ht="55.5" customHeight="1">
      <c r="A164" s="34"/>
      <c r="B164" s="35"/>
      <c r="C164" s="188" t="s">
        <v>226</v>
      </c>
      <c r="D164" s="188" t="s">
        <v>155</v>
      </c>
      <c r="E164" s="189" t="s">
        <v>294</v>
      </c>
      <c r="F164" s="190" t="s">
        <v>295</v>
      </c>
      <c r="G164" s="191" t="s">
        <v>238</v>
      </c>
      <c r="H164" s="192">
        <v>14.364000000000001</v>
      </c>
      <c r="I164" s="193"/>
      <c r="J164" s="194">
        <f>ROUND(I164*H164,2)</f>
        <v>0</v>
      </c>
      <c r="K164" s="195"/>
      <c r="L164" s="39"/>
      <c r="M164" s="196" t="s">
        <v>1</v>
      </c>
      <c r="N164" s="197" t="s">
        <v>41</v>
      </c>
      <c r="O164" s="71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0" t="s">
        <v>289</v>
      </c>
      <c r="AT164" s="200" t="s">
        <v>155</v>
      </c>
      <c r="AU164" s="200" t="s">
        <v>84</v>
      </c>
      <c r="AY164" s="17" t="s">
        <v>152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7" t="s">
        <v>84</v>
      </c>
      <c r="BK164" s="201">
        <f>ROUND(I164*H164,2)</f>
        <v>0</v>
      </c>
      <c r="BL164" s="17" t="s">
        <v>289</v>
      </c>
      <c r="BM164" s="200" t="s">
        <v>382</v>
      </c>
    </row>
    <row r="165" spans="1:65" s="2" customFormat="1" ht="78">
      <c r="A165" s="34"/>
      <c r="B165" s="35"/>
      <c r="C165" s="36"/>
      <c r="D165" s="202" t="s">
        <v>161</v>
      </c>
      <c r="E165" s="36"/>
      <c r="F165" s="203" t="s">
        <v>297</v>
      </c>
      <c r="G165" s="36"/>
      <c r="H165" s="36"/>
      <c r="I165" s="204"/>
      <c r="J165" s="36"/>
      <c r="K165" s="36"/>
      <c r="L165" s="39"/>
      <c r="M165" s="205"/>
      <c r="N165" s="206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161</v>
      </c>
      <c r="AU165" s="17" t="s">
        <v>84</v>
      </c>
    </row>
    <row r="166" spans="1:65" s="13" customFormat="1">
      <c r="B166" s="207"/>
      <c r="C166" s="208"/>
      <c r="D166" s="202" t="s">
        <v>174</v>
      </c>
      <c r="E166" s="209" t="s">
        <v>1</v>
      </c>
      <c r="F166" s="210" t="s">
        <v>383</v>
      </c>
      <c r="G166" s="208"/>
      <c r="H166" s="211">
        <v>14.364000000000001</v>
      </c>
      <c r="I166" s="212"/>
      <c r="J166" s="208"/>
      <c r="K166" s="208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174</v>
      </c>
      <c r="AU166" s="217" t="s">
        <v>84</v>
      </c>
      <c r="AV166" s="13" t="s">
        <v>86</v>
      </c>
      <c r="AW166" s="13" t="s">
        <v>32</v>
      </c>
      <c r="AX166" s="13" t="s">
        <v>84</v>
      </c>
      <c r="AY166" s="217" t="s">
        <v>152</v>
      </c>
    </row>
    <row r="167" spans="1:65" s="2" customFormat="1" ht="66.75" customHeight="1">
      <c r="A167" s="34"/>
      <c r="B167" s="35"/>
      <c r="C167" s="188" t="s">
        <v>235</v>
      </c>
      <c r="D167" s="188" t="s">
        <v>155</v>
      </c>
      <c r="E167" s="189" t="s">
        <v>384</v>
      </c>
      <c r="F167" s="190" t="s">
        <v>385</v>
      </c>
      <c r="G167" s="191" t="s">
        <v>238</v>
      </c>
      <c r="H167" s="192">
        <v>1.5509999999999999</v>
      </c>
      <c r="I167" s="193"/>
      <c r="J167" s="194">
        <f>ROUND(I167*H167,2)</f>
        <v>0</v>
      </c>
      <c r="K167" s="195"/>
      <c r="L167" s="39"/>
      <c r="M167" s="196" t="s">
        <v>1</v>
      </c>
      <c r="N167" s="197" t="s">
        <v>41</v>
      </c>
      <c r="O167" s="71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0" t="s">
        <v>289</v>
      </c>
      <c r="AT167" s="200" t="s">
        <v>155</v>
      </c>
      <c r="AU167" s="200" t="s">
        <v>84</v>
      </c>
      <c r="AY167" s="17" t="s">
        <v>152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7" t="s">
        <v>84</v>
      </c>
      <c r="BK167" s="201">
        <f>ROUND(I167*H167,2)</f>
        <v>0</v>
      </c>
      <c r="BL167" s="17" t="s">
        <v>289</v>
      </c>
      <c r="BM167" s="200" t="s">
        <v>386</v>
      </c>
    </row>
    <row r="168" spans="1:65" s="2" customFormat="1" ht="78">
      <c r="A168" s="34"/>
      <c r="B168" s="35"/>
      <c r="C168" s="36"/>
      <c r="D168" s="202" t="s">
        <v>161</v>
      </c>
      <c r="E168" s="36"/>
      <c r="F168" s="203" t="s">
        <v>387</v>
      </c>
      <c r="G168" s="36"/>
      <c r="H168" s="36"/>
      <c r="I168" s="204"/>
      <c r="J168" s="36"/>
      <c r="K168" s="36"/>
      <c r="L168" s="39"/>
      <c r="M168" s="205"/>
      <c r="N168" s="206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161</v>
      </c>
      <c r="AU168" s="17" t="s">
        <v>84</v>
      </c>
    </row>
    <row r="169" spans="1:65" s="13" customFormat="1">
      <c r="B169" s="207"/>
      <c r="C169" s="208"/>
      <c r="D169" s="202" t="s">
        <v>174</v>
      </c>
      <c r="E169" s="209" t="s">
        <v>1</v>
      </c>
      <c r="F169" s="210" t="s">
        <v>388</v>
      </c>
      <c r="G169" s="208"/>
      <c r="H169" s="211">
        <v>1.5509999999999999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174</v>
      </c>
      <c r="AU169" s="217" t="s">
        <v>84</v>
      </c>
      <c r="AV169" s="13" t="s">
        <v>86</v>
      </c>
      <c r="AW169" s="13" t="s">
        <v>32</v>
      </c>
      <c r="AX169" s="13" t="s">
        <v>84</v>
      </c>
      <c r="AY169" s="217" t="s">
        <v>152</v>
      </c>
    </row>
    <row r="170" spans="1:65" s="2" customFormat="1" ht="44.25" customHeight="1">
      <c r="A170" s="34"/>
      <c r="B170" s="35"/>
      <c r="C170" s="188" t="s">
        <v>243</v>
      </c>
      <c r="D170" s="188" t="s">
        <v>155</v>
      </c>
      <c r="E170" s="189" t="s">
        <v>389</v>
      </c>
      <c r="F170" s="190" t="s">
        <v>390</v>
      </c>
      <c r="G170" s="191" t="s">
        <v>238</v>
      </c>
      <c r="H170" s="192">
        <v>10.773</v>
      </c>
      <c r="I170" s="193"/>
      <c r="J170" s="194">
        <f>ROUND(I170*H170,2)</f>
        <v>0</v>
      </c>
      <c r="K170" s="195"/>
      <c r="L170" s="39"/>
      <c r="M170" s="196" t="s">
        <v>1</v>
      </c>
      <c r="N170" s="197" t="s">
        <v>41</v>
      </c>
      <c r="O170" s="71"/>
      <c r="P170" s="198">
        <f>O170*H170</f>
        <v>0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0" t="s">
        <v>289</v>
      </c>
      <c r="AT170" s="200" t="s">
        <v>155</v>
      </c>
      <c r="AU170" s="200" t="s">
        <v>84</v>
      </c>
      <c r="AY170" s="17" t="s">
        <v>152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7" t="s">
        <v>84</v>
      </c>
      <c r="BK170" s="201">
        <f>ROUND(I170*H170,2)</f>
        <v>0</v>
      </c>
      <c r="BL170" s="17" t="s">
        <v>289</v>
      </c>
      <c r="BM170" s="200" t="s">
        <v>391</v>
      </c>
    </row>
    <row r="171" spans="1:65" s="2" customFormat="1" ht="97.5">
      <c r="A171" s="34"/>
      <c r="B171" s="35"/>
      <c r="C171" s="36"/>
      <c r="D171" s="202" t="s">
        <v>161</v>
      </c>
      <c r="E171" s="36"/>
      <c r="F171" s="203" t="s">
        <v>392</v>
      </c>
      <c r="G171" s="36"/>
      <c r="H171" s="36"/>
      <c r="I171" s="204"/>
      <c r="J171" s="36"/>
      <c r="K171" s="36"/>
      <c r="L171" s="39"/>
      <c r="M171" s="205"/>
      <c r="N171" s="206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161</v>
      </c>
      <c r="AU171" s="17" t="s">
        <v>84</v>
      </c>
    </row>
    <row r="172" spans="1:65" s="13" customFormat="1">
      <c r="B172" s="207"/>
      <c r="C172" s="208"/>
      <c r="D172" s="202" t="s">
        <v>174</v>
      </c>
      <c r="E172" s="209" t="s">
        <v>1</v>
      </c>
      <c r="F172" s="210" t="s">
        <v>393</v>
      </c>
      <c r="G172" s="208"/>
      <c r="H172" s="211">
        <v>10.773</v>
      </c>
      <c r="I172" s="212"/>
      <c r="J172" s="208"/>
      <c r="K172" s="208"/>
      <c r="L172" s="213"/>
      <c r="M172" s="214"/>
      <c r="N172" s="215"/>
      <c r="O172" s="215"/>
      <c r="P172" s="215"/>
      <c r="Q172" s="215"/>
      <c r="R172" s="215"/>
      <c r="S172" s="215"/>
      <c r="T172" s="216"/>
      <c r="AT172" s="217" t="s">
        <v>174</v>
      </c>
      <c r="AU172" s="217" t="s">
        <v>84</v>
      </c>
      <c r="AV172" s="13" t="s">
        <v>86</v>
      </c>
      <c r="AW172" s="13" t="s">
        <v>32</v>
      </c>
      <c r="AX172" s="13" t="s">
        <v>84</v>
      </c>
      <c r="AY172" s="217" t="s">
        <v>152</v>
      </c>
    </row>
    <row r="173" spans="1:65" s="2" customFormat="1" ht="55.5" customHeight="1">
      <c r="A173" s="34"/>
      <c r="B173" s="35"/>
      <c r="C173" s="188" t="s">
        <v>8</v>
      </c>
      <c r="D173" s="188" t="s">
        <v>155</v>
      </c>
      <c r="E173" s="189" t="s">
        <v>394</v>
      </c>
      <c r="F173" s="190" t="s">
        <v>395</v>
      </c>
      <c r="G173" s="191" t="s">
        <v>238</v>
      </c>
      <c r="H173" s="192">
        <v>11</v>
      </c>
      <c r="I173" s="193"/>
      <c r="J173" s="194">
        <f>ROUND(I173*H173,2)</f>
        <v>0</v>
      </c>
      <c r="K173" s="195"/>
      <c r="L173" s="39"/>
      <c r="M173" s="196" t="s">
        <v>1</v>
      </c>
      <c r="N173" s="197" t="s">
        <v>41</v>
      </c>
      <c r="O173" s="71"/>
      <c r="P173" s="198">
        <f>O173*H173</f>
        <v>0</v>
      </c>
      <c r="Q173" s="198">
        <v>0</v>
      </c>
      <c r="R173" s="198">
        <f>Q173*H173</f>
        <v>0</v>
      </c>
      <c r="S173" s="198">
        <v>0</v>
      </c>
      <c r="T173" s="199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0" t="s">
        <v>289</v>
      </c>
      <c r="AT173" s="200" t="s">
        <v>155</v>
      </c>
      <c r="AU173" s="200" t="s">
        <v>84</v>
      </c>
      <c r="AY173" s="17" t="s">
        <v>152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7" t="s">
        <v>84</v>
      </c>
      <c r="BK173" s="201">
        <f>ROUND(I173*H173,2)</f>
        <v>0</v>
      </c>
      <c r="BL173" s="17" t="s">
        <v>289</v>
      </c>
      <c r="BM173" s="200" t="s">
        <v>396</v>
      </c>
    </row>
    <row r="174" spans="1:65" s="2" customFormat="1" ht="107.25">
      <c r="A174" s="34"/>
      <c r="B174" s="35"/>
      <c r="C174" s="36"/>
      <c r="D174" s="202" t="s">
        <v>161</v>
      </c>
      <c r="E174" s="36"/>
      <c r="F174" s="203" t="s">
        <v>397</v>
      </c>
      <c r="G174" s="36"/>
      <c r="H174" s="36"/>
      <c r="I174" s="204"/>
      <c r="J174" s="36"/>
      <c r="K174" s="36"/>
      <c r="L174" s="39"/>
      <c r="M174" s="205"/>
      <c r="N174" s="206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161</v>
      </c>
      <c r="AU174" s="17" t="s">
        <v>84</v>
      </c>
    </row>
    <row r="175" spans="1:65" s="13" customFormat="1">
      <c r="B175" s="207"/>
      <c r="C175" s="208"/>
      <c r="D175" s="202" t="s">
        <v>174</v>
      </c>
      <c r="E175" s="209" t="s">
        <v>1</v>
      </c>
      <c r="F175" s="210" t="s">
        <v>398</v>
      </c>
      <c r="G175" s="208"/>
      <c r="H175" s="211">
        <v>11</v>
      </c>
      <c r="I175" s="212"/>
      <c r="J175" s="208"/>
      <c r="K175" s="208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174</v>
      </c>
      <c r="AU175" s="217" t="s">
        <v>84</v>
      </c>
      <c r="AV175" s="13" t="s">
        <v>86</v>
      </c>
      <c r="AW175" s="13" t="s">
        <v>32</v>
      </c>
      <c r="AX175" s="13" t="s">
        <v>84</v>
      </c>
      <c r="AY175" s="217" t="s">
        <v>152</v>
      </c>
    </row>
    <row r="176" spans="1:65" s="2" customFormat="1" ht="21.75" customHeight="1">
      <c r="A176" s="34"/>
      <c r="B176" s="35"/>
      <c r="C176" s="188" t="s">
        <v>252</v>
      </c>
      <c r="D176" s="188" t="s">
        <v>155</v>
      </c>
      <c r="E176" s="189" t="s">
        <v>326</v>
      </c>
      <c r="F176" s="190" t="s">
        <v>327</v>
      </c>
      <c r="G176" s="191" t="s">
        <v>238</v>
      </c>
      <c r="H176" s="192">
        <v>14.364000000000001</v>
      </c>
      <c r="I176" s="193"/>
      <c r="J176" s="194">
        <f>ROUND(I176*H176,2)</f>
        <v>0</v>
      </c>
      <c r="K176" s="195"/>
      <c r="L176" s="39"/>
      <c r="M176" s="196" t="s">
        <v>1</v>
      </c>
      <c r="N176" s="197" t="s">
        <v>41</v>
      </c>
      <c r="O176" s="71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0" t="s">
        <v>289</v>
      </c>
      <c r="AT176" s="200" t="s">
        <v>155</v>
      </c>
      <c r="AU176" s="200" t="s">
        <v>84</v>
      </c>
      <c r="AY176" s="17" t="s">
        <v>152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7" t="s">
        <v>84</v>
      </c>
      <c r="BK176" s="201">
        <f>ROUND(I176*H176,2)</f>
        <v>0</v>
      </c>
      <c r="BL176" s="17" t="s">
        <v>289</v>
      </c>
      <c r="BM176" s="200" t="s">
        <v>399</v>
      </c>
    </row>
    <row r="177" spans="1:51" s="2" customFormat="1" ht="58.5">
      <c r="A177" s="34"/>
      <c r="B177" s="35"/>
      <c r="C177" s="36"/>
      <c r="D177" s="202" t="s">
        <v>161</v>
      </c>
      <c r="E177" s="36"/>
      <c r="F177" s="203" t="s">
        <v>329</v>
      </c>
      <c r="G177" s="36"/>
      <c r="H177" s="36"/>
      <c r="I177" s="204"/>
      <c r="J177" s="36"/>
      <c r="K177" s="36"/>
      <c r="L177" s="39"/>
      <c r="M177" s="205"/>
      <c r="N177" s="206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161</v>
      </c>
      <c r="AU177" s="17" t="s">
        <v>84</v>
      </c>
    </row>
    <row r="178" spans="1:51" s="13" customFormat="1">
      <c r="B178" s="207"/>
      <c r="C178" s="208"/>
      <c r="D178" s="202" t="s">
        <v>174</v>
      </c>
      <c r="E178" s="209" t="s">
        <v>1</v>
      </c>
      <c r="F178" s="210" t="s">
        <v>400</v>
      </c>
      <c r="G178" s="208"/>
      <c r="H178" s="211">
        <v>14.364000000000001</v>
      </c>
      <c r="I178" s="212"/>
      <c r="J178" s="208"/>
      <c r="K178" s="208"/>
      <c r="L178" s="213"/>
      <c r="M178" s="240"/>
      <c r="N178" s="241"/>
      <c r="O178" s="241"/>
      <c r="P178" s="241"/>
      <c r="Q178" s="241"/>
      <c r="R178" s="241"/>
      <c r="S178" s="241"/>
      <c r="T178" s="242"/>
      <c r="AT178" s="217" t="s">
        <v>174</v>
      </c>
      <c r="AU178" s="217" t="s">
        <v>84</v>
      </c>
      <c r="AV178" s="13" t="s">
        <v>86</v>
      </c>
      <c r="AW178" s="13" t="s">
        <v>32</v>
      </c>
      <c r="AX178" s="13" t="s">
        <v>84</v>
      </c>
      <c r="AY178" s="217" t="s">
        <v>152</v>
      </c>
    </row>
    <row r="179" spans="1:51" s="2" customFormat="1" ht="6.95" customHeight="1">
      <c r="A179" s="34"/>
      <c r="B179" s="54"/>
      <c r="C179" s="55"/>
      <c r="D179" s="55"/>
      <c r="E179" s="55"/>
      <c r="F179" s="55"/>
      <c r="G179" s="55"/>
      <c r="H179" s="55"/>
      <c r="I179" s="55"/>
      <c r="J179" s="55"/>
      <c r="K179" s="55"/>
      <c r="L179" s="39"/>
      <c r="M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</row>
  </sheetData>
  <sheetProtection algorithmName="SHA-512" hashValue="lg16BC6ZtCELBk9zlweQxtrqwkg2hi2SSW0sQdGU48VWxY87ob3BB88IR43qhQGpanu2KZRlL3dGfqsOR6xpTw==" saltValue="pKn3Tq81EeOgX+FTpzOHalzTPJnQcNMhPwVOS0OWAcDRVyna+34S+yKvYLRy8xBfiEZ/aL2P85VMhbsfdkD3jw==" spinCount="100000" sheet="1" objects="1" scenarios="1" formatColumns="0" formatRows="0" autoFilter="0"/>
  <autoFilter ref="C119:K178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7" t="s">
        <v>92</v>
      </c>
      <c r="AZ2" s="108" t="s">
        <v>401</v>
      </c>
      <c r="BA2" s="108" t="s">
        <v>1</v>
      </c>
      <c r="BB2" s="108" t="s">
        <v>1</v>
      </c>
      <c r="BC2" s="108" t="s">
        <v>402</v>
      </c>
      <c r="BD2" s="108" t="s">
        <v>86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86</v>
      </c>
      <c r="AZ3" s="108" t="s">
        <v>403</v>
      </c>
      <c r="BA3" s="108" t="s">
        <v>1</v>
      </c>
      <c r="BB3" s="108" t="s">
        <v>1</v>
      </c>
      <c r="BC3" s="108" t="s">
        <v>404</v>
      </c>
      <c r="BD3" s="108" t="s">
        <v>86</v>
      </c>
    </row>
    <row r="4" spans="1:56" s="1" customFormat="1" ht="24.95" customHeight="1">
      <c r="B4" s="20"/>
      <c r="D4" s="111" t="s">
        <v>100</v>
      </c>
      <c r="L4" s="20"/>
      <c r="M4" s="112" t="s">
        <v>10</v>
      </c>
      <c r="AT4" s="17" t="s">
        <v>4</v>
      </c>
      <c r="AZ4" s="108" t="s">
        <v>405</v>
      </c>
      <c r="BA4" s="108" t="s">
        <v>1</v>
      </c>
      <c r="BB4" s="108" t="s">
        <v>1</v>
      </c>
      <c r="BC4" s="108" t="s">
        <v>406</v>
      </c>
      <c r="BD4" s="108" t="s">
        <v>86</v>
      </c>
    </row>
    <row r="5" spans="1:56" s="1" customFormat="1" ht="6.95" customHeight="1">
      <c r="B5" s="20"/>
      <c r="L5" s="20"/>
      <c r="AZ5" s="108" t="s">
        <v>407</v>
      </c>
      <c r="BA5" s="108" t="s">
        <v>1</v>
      </c>
      <c r="BB5" s="108" t="s">
        <v>1</v>
      </c>
      <c r="BC5" s="108" t="s">
        <v>408</v>
      </c>
      <c r="BD5" s="108" t="s">
        <v>86</v>
      </c>
    </row>
    <row r="6" spans="1:56" s="1" customFormat="1" ht="12" customHeight="1">
      <c r="B6" s="20"/>
      <c r="D6" s="113" t="s">
        <v>16</v>
      </c>
      <c r="L6" s="20"/>
    </row>
    <row r="7" spans="1:56" s="1" customFormat="1" ht="16.5" customHeight="1">
      <c r="B7" s="20"/>
      <c r="E7" s="316" t="str">
        <f>'Rekapitulace stavby'!K6</f>
        <v>Oprava povrchu nákladiště v dopravně Halenkov</v>
      </c>
      <c r="F7" s="317"/>
      <c r="G7" s="317"/>
      <c r="H7" s="317"/>
      <c r="L7" s="20"/>
    </row>
    <row r="8" spans="1:56" s="2" customFormat="1" ht="12" customHeight="1">
      <c r="A8" s="34"/>
      <c r="B8" s="39"/>
      <c r="C8" s="34"/>
      <c r="D8" s="113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8" t="s">
        <v>409</v>
      </c>
      <c r="F9" s="319"/>
      <c r="G9" s="319"/>
      <c r="H9" s="31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3" t="s">
        <v>23</v>
      </c>
      <c r="E14" s="34"/>
      <c r="F14" s="34"/>
      <c r="G14" s="34"/>
      <c r="H14" s="34"/>
      <c r="I14" s="113" t="s">
        <v>24</v>
      </c>
      <c r="J14" s="114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0" t="str">
        <f>'Rekapitulace stavby'!E14</f>
        <v>Vyplň údaj</v>
      </c>
      <c r="F18" s="321"/>
      <c r="G18" s="321"/>
      <c r="H18" s="321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24</v>
      </c>
      <c r="J20" s="114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27</v>
      </c>
      <c r="J21" s="114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24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34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22" t="s">
        <v>1</v>
      </c>
      <c r="F27" s="322"/>
      <c r="G27" s="322"/>
      <c r="H27" s="322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36</v>
      </c>
      <c r="E30" s="34"/>
      <c r="F30" s="34"/>
      <c r="G30" s="34"/>
      <c r="H30" s="34"/>
      <c r="I30" s="34"/>
      <c r="J30" s="121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38</v>
      </c>
      <c r="G32" s="34"/>
      <c r="H32" s="34"/>
      <c r="I32" s="122" t="s">
        <v>37</v>
      </c>
      <c r="J32" s="122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40</v>
      </c>
      <c r="E33" s="113" t="s">
        <v>41</v>
      </c>
      <c r="F33" s="124">
        <f>ROUND((SUM(BE124:BE171)),  2)</f>
        <v>0</v>
      </c>
      <c r="G33" s="34"/>
      <c r="H33" s="34"/>
      <c r="I33" s="125">
        <v>0.21</v>
      </c>
      <c r="J33" s="124">
        <f>ROUND(((SUM(BE124:BE171))*I33),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42</v>
      </c>
      <c r="F34" s="124">
        <f>ROUND((SUM(BF124:BF171)),  2)</f>
        <v>0</v>
      </c>
      <c r="G34" s="34"/>
      <c r="H34" s="34"/>
      <c r="I34" s="125">
        <v>0.15</v>
      </c>
      <c r="J34" s="124">
        <f>ROUND(((SUM(BF124:BF171))*I34),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43</v>
      </c>
      <c r="F35" s="124">
        <f>ROUND((SUM(BG124:BG171)),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44</v>
      </c>
      <c r="F36" s="124">
        <f>ROUND((SUM(BH124:BH171)),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45</v>
      </c>
      <c r="F37" s="124">
        <f>ROUND((SUM(BI124:BI171)),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4" t="str">
        <f>E7</f>
        <v>Oprava povrchu nákladiště v dopravně Halenkov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2" t="str">
        <f>E9</f>
        <v>SO 03 - Zřízení ochrany sloupů osvětlení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Halenkov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Jiří Vendel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129</v>
      </c>
      <c r="D94" s="145"/>
      <c r="E94" s="145"/>
      <c r="F94" s="145"/>
      <c r="G94" s="145"/>
      <c r="H94" s="145"/>
      <c r="I94" s="145"/>
      <c r="J94" s="146" t="s">
        <v>130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131</v>
      </c>
      <c r="D96" s="36"/>
      <c r="E96" s="36"/>
      <c r="F96" s="36"/>
      <c r="G96" s="36"/>
      <c r="H96" s="36"/>
      <c r="I96" s="36"/>
      <c r="J96" s="84">
        <f>J124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5" customHeight="1">
      <c r="B97" s="148"/>
      <c r="C97" s="149"/>
      <c r="D97" s="150" t="s">
        <v>133</v>
      </c>
      <c r="E97" s="151"/>
      <c r="F97" s="151"/>
      <c r="G97" s="151"/>
      <c r="H97" s="151"/>
      <c r="I97" s="151"/>
      <c r="J97" s="152">
        <f>J125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410</v>
      </c>
      <c r="E98" s="157"/>
      <c r="F98" s="157"/>
      <c r="G98" s="157"/>
      <c r="H98" s="157"/>
      <c r="I98" s="157"/>
      <c r="J98" s="158">
        <f>J126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411</v>
      </c>
      <c r="E99" s="157"/>
      <c r="F99" s="157"/>
      <c r="G99" s="157"/>
      <c r="H99" s="157"/>
      <c r="I99" s="157"/>
      <c r="J99" s="158">
        <f>J132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412</v>
      </c>
      <c r="E100" s="157"/>
      <c r="F100" s="157"/>
      <c r="G100" s="157"/>
      <c r="H100" s="157"/>
      <c r="I100" s="157"/>
      <c r="J100" s="158">
        <f>J143</f>
        <v>0</v>
      </c>
      <c r="K100" s="155"/>
      <c r="L100" s="159"/>
    </row>
    <row r="101" spans="1:31" s="9" customFormat="1" ht="24.95" customHeight="1">
      <c r="B101" s="148"/>
      <c r="C101" s="149"/>
      <c r="D101" s="150" t="s">
        <v>413</v>
      </c>
      <c r="E101" s="151"/>
      <c r="F101" s="151"/>
      <c r="G101" s="151"/>
      <c r="H101" s="151"/>
      <c r="I101" s="151"/>
      <c r="J101" s="152">
        <f>J146</f>
        <v>0</v>
      </c>
      <c r="K101" s="149"/>
      <c r="L101" s="153"/>
    </row>
    <row r="102" spans="1:31" s="10" customFormat="1" ht="19.899999999999999" customHeight="1">
      <c r="B102" s="154"/>
      <c r="C102" s="155"/>
      <c r="D102" s="156" t="s">
        <v>414</v>
      </c>
      <c r="E102" s="157"/>
      <c r="F102" s="157"/>
      <c r="G102" s="157"/>
      <c r="H102" s="157"/>
      <c r="I102" s="157"/>
      <c r="J102" s="158">
        <f>J147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415</v>
      </c>
      <c r="E103" s="157"/>
      <c r="F103" s="157"/>
      <c r="G103" s="157"/>
      <c r="H103" s="157"/>
      <c r="I103" s="157"/>
      <c r="J103" s="158">
        <f>J151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416</v>
      </c>
      <c r="E104" s="157"/>
      <c r="F104" s="157"/>
      <c r="G104" s="157"/>
      <c r="H104" s="157"/>
      <c r="I104" s="157"/>
      <c r="J104" s="158">
        <f>J159</f>
        <v>0</v>
      </c>
      <c r="K104" s="155"/>
      <c r="L104" s="159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137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14" t="str">
        <f>E7</f>
        <v>Oprava povrchu nákladiště v dopravně Halenkov</v>
      </c>
      <c r="F114" s="315"/>
      <c r="G114" s="315"/>
      <c r="H114" s="315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109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302" t="str">
        <f>E9</f>
        <v>SO 03 - Zřízení ochrany sloupů osvětlení</v>
      </c>
      <c r="F116" s="313"/>
      <c r="G116" s="313"/>
      <c r="H116" s="313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F12</f>
        <v>Halenkov</v>
      </c>
      <c r="G118" s="36"/>
      <c r="H118" s="36"/>
      <c r="I118" s="29" t="s">
        <v>22</v>
      </c>
      <c r="J118" s="66">
        <f>IF(J12="","",J12)</f>
        <v>0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23</v>
      </c>
      <c r="D120" s="36"/>
      <c r="E120" s="36"/>
      <c r="F120" s="27" t="str">
        <f>E15</f>
        <v>Správa železnic, státní organizace</v>
      </c>
      <c r="G120" s="36"/>
      <c r="H120" s="36"/>
      <c r="I120" s="29" t="s">
        <v>30</v>
      </c>
      <c r="J120" s="32" t="str">
        <f>E21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28</v>
      </c>
      <c r="D121" s="36"/>
      <c r="E121" s="36"/>
      <c r="F121" s="27" t="str">
        <f>IF(E18="","",E18)</f>
        <v>Vyplň údaj</v>
      </c>
      <c r="G121" s="36"/>
      <c r="H121" s="36"/>
      <c r="I121" s="29" t="s">
        <v>33</v>
      </c>
      <c r="J121" s="32" t="str">
        <f>E24</f>
        <v>Jiří Vendel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60"/>
      <c r="B123" s="161"/>
      <c r="C123" s="162" t="s">
        <v>138</v>
      </c>
      <c r="D123" s="163" t="s">
        <v>61</v>
      </c>
      <c r="E123" s="163" t="s">
        <v>57</v>
      </c>
      <c r="F123" s="163" t="s">
        <v>58</v>
      </c>
      <c r="G123" s="163" t="s">
        <v>139</v>
      </c>
      <c r="H123" s="163" t="s">
        <v>140</v>
      </c>
      <c r="I123" s="163" t="s">
        <v>141</v>
      </c>
      <c r="J123" s="164" t="s">
        <v>130</v>
      </c>
      <c r="K123" s="165" t="s">
        <v>142</v>
      </c>
      <c r="L123" s="166"/>
      <c r="M123" s="75" t="s">
        <v>1</v>
      </c>
      <c r="N123" s="76" t="s">
        <v>40</v>
      </c>
      <c r="O123" s="76" t="s">
        <v>143</v>
      </c>
      <c r="P123" s="76" t="s">
        <v>144</v>
      </c>
      <c r="Q123" s="76" t="s">
        <v>145</v>
      </c>
      <c r="R123" s="76" t="s">
        <v>146</v>
      </c>
      <c r="S123" s="76" t="s">
        <v>147</v>
      </c>
      <c r="T123" s="77" t="s">
        <v>148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pans="1:65" s="2" customFormat="1" ht="22.9" customHeight="1">
      <c r="A124" s="34"/>
      <c r="B124" s="35"/>
      <c r="C124" s="82" t="s">
        <v>149</v>
      </c>
      <c r="D124" s="36"/>
      <c r="E124" s="36"/>
      <c r="F124" s="36"/>
      <c r="G124" s="36"/>
      <c r="H124" s="36"/>
      <c r="I124" s="36"/>
      <c r="J124" s="167">
        <f>BK124</f>
        <v>0</v>
      </c>
      <c r="K124" s="36"/>
      <c r="L124" s="39"/>
      <c r="M124" s="78"/>
      <c r="N124" s="168"/>
      <c r="O124" s="79"/>
      <c r="P124" s="169">
        <f>P125+P146</f>
        <v>0</v>
      </c>
      <c r="Q124" s="79"/>
      <c r="R124" s="169">
        <f>R125+R146</f>
        <v>4.8260438399999996</v>
      </c>
      <c r="S124" s="79"/>
      <c r="T124" s="170">
        <f>T125+T146</f>
        <v>2.2000000000000002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75</v>
      </c>
      <c r="AU124" s="17" t="s">
        <v>132</v>
      </c>
      <c r="BK124" s="171">
        <f>BK125+BK146</f>
        <v>0</v>
      </c>
    </row>
    <row r="125" spans="1:65" s="12" customFormat="1" ht="25.9" customHeight="1">
      <c r="B125" s="172"/>
      <c r="C125" s="173"/>
      <c r="D125" s="174" t="s">
        <v>75</v>
      </c>
      <c r="E125" s="175" t="s">
        <v>150</v>
      </c>
      <c r="F125" s="175" t="s">
        <v>151</v>
      </c>
      <c r="G125" s="173"/>
      <c r="H125" s="173"/>
      <c r="I125" s="176"/>
      <c r="J125" s="177">
        <f>BK125</f>
        <v>0</v>
      </c>
      <c r="K125" s="173"/>
      <c r="L125" s="178"/>
      <c r="M125" s="179"/>
      <c r="N125" s="180"/>
      <c r="O125" s="180"/>
      <c r="P125" s="181">
        <f>P126+P132+P143</f>
        <v>0</v>
      </c>
      <c r="Q125" s="180"/>
      <c r="R125" s="181">
        <f>R126+R132+R143</f>
        <v>2.1544905600000002</v>
      </c>
      <c r="S125" s="180"/>
      <c r="T125" s="182">
        <f>T126+T132+T143</f>
        <v>2.2000000000000002</v>
      </c>
      <c r="AR125" s="183" t="s">
        <v>84</v>
      </c>
      <c r="AT125" s="184" t="s">
        <v>75</v>
      </c>
      <c r="AU125" s="184" t="s">
        <v>76</v>
      </c>
      <c r="AY125" s="183" t="s">
        <v>152</v>
      </c>
      <c r="BK125" s="185">
        <f>BK126+BK132+BK143</f>
        <v>0</v>
      </c>
    </row>
    <row r="126" spans="1:65" s="12" customFormat="1" ht="22.9" customHeight="1">
      <c r="B126" s="172"/>
      <c r="C126" s="173"/>
      <c r="D126" s="174" t="s">
        <v>75</v>
      </c>
      <c r="E126" s="186" t="s">
        <v>84</v>
      </c>
      <c r="F126" s="186" t="s">
        <v>417</v>
      </c>
      <c r="G126" s="173"/>
      <c r="H126" s="173"/>
      <c r="I126" s="176"/>
      <c r="J126" s="187">
        <f>BK126</f>
        <v>0</v>
      </c>
      <c r="K126" s="173"/>
      <c r="L126" s="178"/>
      <c r="M126" s="179"/>
      <c r="N126" s="180"/>
      <c r="O126" s="180"/>
      <c r="P126" s="181">
        <f>SUM(P127:P131)</f>
        <v>0</v>
      </c>
      <c r="Q126" s="180"/>
      <c r="R126" s="181">
        <f>SUM(R127:R131)</f>
        <v>0</v>
      </c>
      <c r="S126" s="180"/>
      <c r="T126" s="182">
        <f>SUM(T127:T131)</f>
        <v>0</v>
      </c>
      <c r="AR126" s="183" t="s">
        <v>84</v>
      </c>
      <c r="AT126" s="184" t="s">
        <v>75</v>
      </c>
      <c r="AU126" s="184" t="s">
        <v>84</v>
      </c>
      <c r="AY126" s="183" t="s">
        <v>152</v>
      </c>
      <c r="BK126" s="185">
        <f>SUM(BK127:BK131)</f>
        <v>0</v>
      </c>
    </row>
    <row r="127" spans="1:65" s="2" customFormat="1" ht="33" customHeight="1">
      <c r="A127" s="34"/>
      <c r="B127" s="35"/>
      <c r="C127" s="188" t="s">
        <v>84</v>
      </c>
      <c r="D127" s="188" t="s">
        <v>155</v>
      </c>
      <c r="E127" s="189" t="s">
        <v>418</v>
      </c>
      <c r="F127" s="190" t="s">
        <v>419</v>
      </c>
      <c r="G127" s="191" t="s">
        <v>171</v>
      </c>
      <c r="H127" s="192">
        <v>0.86399999999999999</v>
      </c>
      <c r="I127" s="193"/>
      <c r="J127" s="194">
        <f>ROUND(I127*H127,2)</f>
        <v>0</v>
      </c>
      <c r="K127" s="195"/>
      <c r="L127" s="39"/>
      <c r="M127" s="196" t="s">
        <v>1</v>
      </c>
      <c r="N127" s="197" t="s">
        <v>41</v>
      </c>
      <c r="O127" s="71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0" t="s">
        <v>159</v>
      </c>
      <c r="AT127" s="200" t="s">
        <v>155</v>
      </c>
      <c r="AU127" s="200" t="s">
        <v>86</v>
      </c>
      <c r="AY127" s="17" t="s">
        <v>152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7" t="s">
        <v>84</v>
      </c>
      <c r="BK127" s="201">
        <f>ROUND(I127*H127,2)</f>
        <v>0</v>
      </c>
      <c r="BL127" s="17" t="s">
        <v>159</v>
      </c>
      <c r="BM127" s="200" t="s">
        <v>420</v>
      </c>
    </row>
    <row r="128" spans="1:65" s="2" customFormat="1" ht="39">
      <c r="A128" s="34"/>
      <c r="B128" s="35"/>
      <c r="C128" s="36"/>
      <c r="D128" s="202" t="s">
        <v>161</v>
      </c>
      <c r="E128" s="36"/>
      <c r="F128" s="203" t="s">
        <v>421</v>
      </c>
      <c r="G128" s="36"/>
      <c r="H128" s="36"/>
      <c r="I128" s="204"/>
      <c r="J128" s="36"/>
      <c r="K128" s="36"/>
      <c r="L128" s="39"/>
      <c r="M128" s="205"/>
      <c r="N128" s="206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161</v>
      </c>
      <c r="AU128" s="17" t="s">
        <v>86</v>
      </c>
    </row>
    <row r="129" spans="1:65" s="13" customFormat="1">
      <c r="B129" s="207"/>
      <c r="C129" s="208"/>
      <c r="D129" s="202" t="s">
        <v>174</v>
      </c>
      <c r="E129" s="209" t="s">
        <v>1</v>
      </c>
      <c r="F129" s="210" t="s">
        <v>401</v>
      </c>
      <c r="G129" s="208"/>
      <c r="H129" s="211">
        <v>0.86399999999999999</v>
      </c>
      <c r="I129" s="212"/>
      <c r="J129" s="208"/>
      <c r="K129" s="208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174</v>
      </c>
      <c r="AU129" s="217" t="s">
        <v>86</v>
      </c>
      <c r="AV129" s="13" t="s">
        <v>86</v>
      </c>
      <c r="AW129" s="13" t="s">
        <v>32</v>
      </c>
      <c r="AX129" s="13" t="s">
        <v>84</v>
      </c>
      <c r="AY129" s="217" t="s">
        <v>152</v>
      </c>
    </row>
    <row r="130" spans="1:65" s="2" customFormat="1" ht="21.75" customHeight="1">
      <c r="A130" s="34"/>
      <c r="B130" s="35"/>
      <c r="C130" s="188" t="s">
        <v>86</v>
      </c>
      <c r="D130" s="188" t="s">
        <v>155</v>
      </c>
      <c r="E130" s="189" t="s">
        <v>422</v>
      </c>
      <c r="F130" s="190" t="s">
        <v>423</v>
      </c>
      <c r="G130" s="191" t="s">
        <v>238</v>
      </c>
      <c r="H130" s="192">
        <v>2.4</v>
      </c>
      <c r="I130" s="193"/>
      <c r="J130" s="194">
        <f>ROUND(I130*H130,2)</f>
        <v>0</v>
      </c>
      <c r="K130" s="195"/>
      <c r="L130" s="39"/>
      <c r="M130" s="196" t="s">
        <v>1</v>
      </c>
      <c r="N130" s="197" t="s">
        <v>41</v>
      </c>
      <c r="O130" s="71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0" t="s">
        <v>159</v>
      </c>
      <c r="AT130" s="200" t="s">
        <v>155</v>
      </c>
      <c r="AU130" s="200" t="s">
        <v>86</v>
      </c>
      <c r="AY130" s="17" t="s">
        <v>152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7" t="s">
        <v>84</v>
      </c>
      <c r="BK130" s="201">
        <f>ROUND(I130*H130,2)</f>
        <v>0</v>
      </c>
      <c r="BL130" s="17" t="s">
        <v>159</v>
      </c>
      <c r="BM130" s="200" t="s">
        <v>424</v>
      </c>
    </row>
    <row r="131" spans="1:65" s="2" customFormat="1" ht="29.25">
      <c r="A131" s="34"/>
      <c r="B131" s="35"/>
      <c r="C131" s="36"/>
      <c r="D131" s="202" t="s">
        <v>161</v>
      </c>
      <c r="E131" s="36"/>
      <c r="F131" s="203" t="s">
        <v>425</v>
      </c>
      <c r="G131" s="36"/>
      <c r="H131" s="36"/>
      <c r="I131" s="204"/>
      <c r="J131" s="36"/>
      <c r="K131" s="36"/>
      <c r="L131" s="39"/>
      <c r="M131" s="205"/>
      <c r="N131" s="206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161</v>
      </c>
      <c r="AU131" s="17" t="s">
        <v>86</v>
      </c>
    </row>
    <row r="132" spans="1:65" s="12" customFormat="1" ht="22.9" customHeight="1">
      <c r="B132" s="172"/>
      <c r="C132" s="173"/>
      <c r="D132" s="174" t="s">
        <v>75</v>
      </c>
      <c r="E132" s="186" t="s">
        <v>86</v>
      </c>
      <c r="F132" s="186" t="s">
        <v>426</v>
      </c>
      <c r="G132" s="173"/>
      <c r="H132" s="173"/>
      <c r="I132" s="176"/>
      <c r="J132" s="187">
        <f>BK132</f>
        <v>0</v>
      </c>
      <c r="K132" s="173"/>
      <c r="L132" s="178"/>
      <c r="M132" s="179"/>
      <c r="N132" s="180"/>
      <c r="O132" s="180"/>
      <c r="P132" s="181">
        <f>SUM(P133:P142)</f>
        <v>0</v>
      </c>
      <c r="Q132" s="180"/>
      <c r="R132" s="181">
        <f>SUM(R133:R142)</f>
        <v>2.1544905600000002</v>
      </c>
      <c r="S132" s="180"/>
      <c r="T132" s="182">
        <f>SUM(T133:T142)</f>
        <v>0</v>
      </c>
      <c r="AR132" s="183" t="s">
        <v>84</v>
      </c>
      <c r="AT132" s="184" t="s">
        <v>75</v>
      </c>
      <c r="AU132" s="184" t="s">
        <v>84</v>
      </c>
      <c r="AY132" s="183" t="s">
        <v>152</v>
      </c>
      <c r="BK132" s="185">
        <f>SUM(BK133:BK142)</f>
        <v>0</v>
      </c>
    </row>
    <row r="133" spans="1:65" s="2" customFormat="1" ht="16.5" customHeight="1">
      <c r="A133" s="34"/>
      <c r="B133" s="35"/>
      <c r="C133" s="188" t="s">
        <v>168</v>
      </c>
      <c r="D133" s="188" t="s">
        <v>155</v>
      </c>
      <c r="E133" s="189" t="s">
        <v>427</v>
      </c>
      <c r="F133" s="190" t="s">
        <v>428</v>
      </c>
      <c r="G133" s="191" t="s">
        <v>171</v>
      </c>
      <c r="H133" s="192">
        <v>0.86399999999999999</v>
      </c>
      <c r="I133" s="193"/>
      <c r="J133" s="194">
        <f>ROUND(I133*H133,2)</f>
        <v>0</v>
      </c>
      <c r="K133" s="195"/>
      <c r="L133" s="39"/>
      <c r="M133" s="196" t="s">
        <v>1</v>
      </c>
      <c r="N133" s="197" t="s">
        <v>41</v>
      </c>
      <c r="O133" s="71"/>
      <c r="P133" s="198">
        <f>O133*H133</f>
        <v>0</v>
      </c>
      <c r="Q133" s="198">
        <v>2.45329</v>
      </c>
      <c r="R133" s="198">
        <f>Q133*H133</f>
        <v>2.11964256</v>
      </c>
      <c r="S133" s="198">
        <v>0</v>
      </c>
      <c r="T133" s="19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0" t="s">
        <v>159</v>
      </c>
      <c r="AT133" s="200" t="s">
        <v>155</v>
      </c>
      <c r="AU133" s="200" t="s">
        <v>86</v>
      </c>
      <c r="AY133" s="17" t="s">
        <v>152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7" t="s">
        <v>84</v>
      </c>
      <c r="BK133" s="201">
        <f>ROUND(I133*H133,2)</f>
        <v>0</v>
      </c>
      <c r="BL133" s="17" t="s">
        <v>159</v>
      </c>
      <c r="BM133" s="200" t="s">
        <v>429</v>
      </c>
    </row>
    <row r="134" spans="1:65" s="2" customFormat="1" ht="19.5">
      <c r="A134" s="34"/>
      <c r="B134" s="35"/>
      <c r="C134" s="36"/>
      <c r="D134" s="202" t="s">
        <v>161</v>
      </c>
      <c r="E134" s="36"/>
      <c r="F134" s="203" t="s">
        <v>430</v>
      </c>
      <c r="G134" s="36"/>
      <c r="H134" s="36"/>
      <c r="I134" s="204"/>
      <c r="J134" s="36"/>
      <c r="K134" s="36"/>
      <c r="L134" s="39"/>
      <c r="M134" s="205"/>
      <c r="N134" s="206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161</v>
      </c>
      <c r="AU134" s="17" t="s">
        <v>86</v>
      </c>
    </row>
    <row r="135" spans="1:65" s="13" customFormat="1" ht="22.5">
      <c r="B135" s="207"/>
      <c r="C135" s="208"/>
      <c r="D135" s="202" t="s">
        <v>174</v>
      </c>
      <c r="E135" s="209" t="s">
        <v>1</v>
      </c>
      <c r="F135" s="210" t="s">
        <v>431</v>
      </c>
      <c r="G135" s="208"/>
      <c r="H135" s="211">
        <v>0.86399999999999999</v>
      </c>
      <c r="I135" s="212"/>
      <c r="J135" s="208"/>
      <c r="K135" s="208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174</v>
      </c>
      <c r="AU135" s="217" t="s">
        <v>86</v>
      </c>
      <c r="AV135" s="13" t="s">
        <v>86</v>
      </c>
      <c r="AW135" s="13" t="s">
        <v>32</v>
      </c>
      <c r="AX135" s="13" t="s">
        <v>76</v>
      </c>
      <c r="AY135" s="217" t="s">
        <v>152</v>
      </c>
    </row>
    <row r="136" spans="1:65" s="14" customFormat="1">
      <c r="B136" s="218"/>
      <c r="C136" s="219"/>
      <c r="D136" s="202" t="s">
        <v>174</v>
      </c>
      <c r="E136" s="220" t="s">
        <v>401</v>
      </c>
      <c r="F136" s="221" t="s">
        <v>187</v>
      </c>
      <c r="G136" s="219"/>
      <c r="H136" s="222">
        <v>0.86399999999999999</v>
      </c>
      <c r="I136" s="223"/>
      <c r="J136" s="219"/>
      <c r="K136" s="219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174</v>
      </c>
      <c r="AU136" s="228" t="s">
        <v>86</v>
      </c>
      <c r="AV136" s="14" t="s">
        <v>159</v>
      </c>
      <c r="AW136" s="14" t="s">
        <v>32</v>
      </c>
      <c r="AX136" s="14" t="s">
        <v>84</v>
      </c>
      <c r="AY136" s="228" t="s">
        <v>152</v>
      </c>
    </row>
    <row r="137" spans="1:65" s="2" customFormat="1" ht="16.5" customHeight="1">
      <c r="A137" s="34"/>
      <c r="B137" s="35"/>
      <c r="C137" s="188" t="s">
        <v>159</v>
      </c>
      <c r="D137" s="188" t="s">
        <v>155</v>
      </c>
      <c r="E137" s="189" t="s">
        <v>432</v>
      </c>
      <c r="F137" s="190" t="s">
        <v>433</v>
      </c>
      <c r="G137" s="191" t="s">
        <v>165</v>
      </c>
      <c r="H137" s="192">
        <v>13.2</v>
      </c>
      <c r="I137" s="193"/>
      <c r="J137" s="194">
        <f>ROUND(I137*H137,2)</f>
        <v>0</v>
      </c>
      <c r="K137" s="195"/>
      <c r="L137" s="39"/>
      <c r="M137" s="196" t="s">
        <v>1</v>
      </c>
      <c r="N137" s="197" t="s">
        <v>41</v>
      </c>
      <c r="O137" s="71"/>
      <c r="P137" s="198">
        <f>O137*H137</f>
        <v>0</v>
      </c>
      <c r="Q137" s="198">
        <v>2.64E-3</v>
      </c>
      <c r="R137" s="198">
        <f>Q137*H137</f>
        <v>3.4847999999999997E-2</v>
      </c>
      <c r="S137" s="198">
        <v>0</v>
      </c>
      <c r="T137" s="19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0" t="s">
        <v>159</v>
      </c>
      <c r="AT137" s="200" t="s">
        <v>155</v>
      </c>
      <c r="AU137" s="200" t="s">
        <v>86</v>
      </c>
      <c r="AY137" s="17" t="s">
        <v>152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7" t="s">
        <v>84</v>
      </c>
      <c r="BK137" s="201">
        <f>ROUND(I137*H137,2)</f>
        <v>0</v>
      </c>
      <c r="BL137" s="17" t="s">
        <v>159</v>
      </c>
      <c r="BM137" s="200" t="s">
        <v>434</v>
      </c>
    </row>
    <row r="138" spans="1:65" s="2" customFormat="1">
      <c r="A138" s="34"/>
      <c r="B138" s="35"/>
      <c r="C138" s="36"/>
      <c r="D138" s="202" t="s">
        <v>161</v>
      </c>
      <c r="E138" s="36"/>
      <c r="F138" s="203" t="s">
        <v>435</v>
      </c>
      <c r="G138" s="36"/>
      <c r="H138" s="36"/>
      <c r="I138" s="204"/>
      <c r="J138" s="36"/>
      <c r="K138" s="36"/>
      <c r="L138" s="39"/>
      <c r="M138" s="205"/>
      <c r="N138" s="206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161</v>
      </c>
      <c r="AU138" s="17" t="s">
        <v>86</v>
      </c>
    </row>
    <row r="139" spans="1:65" s="13" customFormat="1">
      <c r="B139" s="207"/>
      <c r="C139" s="208"/>
      <c r="D139" s="202" t="s">
        <v>174</v>
      </c>
      <c r="E139" s="209" t="s">
        <v>403</v>
      </c>
      <c r="F139" s="210" t="s">
        <v>436</v>
      </c>
      <c r="G139" s="208"/>
      <c r="H139" s="211">
        <v>13.2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174</v>
      </c>
      <c r="AU139" s="217" t="s">
        <v>86</v>
      </c>
      <c r="AV139" s="13" t="s">
        <v>86</v>
      </c>
      <c r="AW139" s="13" t="s">
        <v>32</v>
      </c>
      <c r="AX139" s="13" t="s">
        <v>84</v>
      </c>
      <c r="AY139" s="217" t="s">
        <v>152</v>
      </c>
    </row>
    <row r="140" spans="1:65" s="2" customFormat="1" ht="16.5" customHeight="1">
      <c r="A140" s="34"/>
      <c r="B140" s="35"/>
      <c r="C140" s="188" t="s">
        <v>153</v>
      </c>
      <c r="D140" s="188" t="s">
        <v>155</v>
      </c>
      <c r="E140" s="189" t="s">
        <v>437</v>
      </c>
      <c r="F140" s="190" t="s">
        <v>438</v>
      </c>
      <c r="G140" s="191" t="s">
        <v>165</v>
      </c>
      <c r="H140" s="192">
        <v>13.2</v>
      </c>
      <c r="I140" s="193"/>
      <c r="J140" s="194">
        <f>ROUND(I140*H140,2)</f>
        <v>0</v>
      </c>
      <c r="K140" s="195"/>
      <c r="L140" s="39"/>
      <c r="M140" s="196" t="s">
        <v>1</v>
      </c>
      <c r="N140" s="197" t="s">
        <v>41</v>
      </c>
      <c r="O140" s="71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0" t="s">
        <v>159</v>
      </c>
      <c r="AT140" s="200" t="s">
        <v>155</v>
      </c>
      <c r="AU140" s="200" t="s">
        <v>86</v>
      </c>
      <c r="AY140" s="17" t="s">
        <v>152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7" t="s">
        <v>84</v>
      </c>
      <c r="BK140" s="201">
        <f>ROUND(I140*H140,2)</f>
        <v>0</v>
      </c>
      <c r="BL140" s="17" t="s">
        <v>159</v>
      </c>
      <c r="BM140" s="200" t="s">
        <v>439</v>
      </c>
    </row>
    <row r="141" spans="1:65" s="2" customFormat="1">
      <c r="A141" s="34"/>
      <c r="B141" s="35"/>
      <c r="C141" s="36"/>
      <c r="D141" s="202" t="s">
        <v>161</v>
      </c>
      <c r="E141" s="36"/>
      <c r="F141" s="203" t="s">
        <v>440</v>
      </c>
      <c r="G141" s="36"/>
      <c r="H141" s="36"/>
      <c r="I141" s="204"/>
      <c r="J141" s="36"/>
      <c r="K141" s="36"/>
      <c r="L141" s="39"/>
      <c r="M141" s="205"/>
      <c r="N141" s="206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161</v>
      </c>
      <c r="AU141" s="17" t="s">
        <v>86</v>
      </c>
    </row>
    <row r="142" spans="1:65" s="13" customFormat="1">
      <c r="B142" s="207"/>
      <c r="C142" s="208"/>
      <c r="D142" s="202" t="s">
        <v>174</v>
      </c>
      <c r="E142" s="209" t="s">
        <v>1</v>
      </c>
      <c r="F142" s="210" t="s">
        <v>403</v>
      </c>
      <c r="G142" s="208"/>
      <c r="H142" s="211">
        <v>13.2</v>
      </c>
      <c r="I142" s="212"/>
      <c r="J142" s="208"/>
      <c r="K142" s="208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174</v>
      </c>
      <c r="AU142" s="217" t="s">
        <v>86</v>
      </c>
      <c r="AV142" s="13" t="s">
        <v>86</v>
      </c>
      <c r="AW142" s="13" t="s">
        <v>32</v>
      </c>
      <c r="AX142" s="13" t="s">
        <v>84</v>
      </c>
      <c r="AY142" s="217" t="s">
        <v>152</v>
      </c>
    </row>
    <row r="143" spans="1:65" s="12" customFormat="1" ht="22.9" customHeight="1">
      <c r="B143" s="172"/>
      <c r="C143" s="173"/>
      <c r="D143" s="174" t="s">
        <v>75</v>
      </c>
      <c r="E143" s="186" t="s">
        <v>208</v>
      </c>
      <c r="F143" s="186" t="s">
        <v>441</v>
      </c>
      <c r="G143" s="173"/>
      <c r="H143" s="173"/>
      <c r="I143" s="176"/>
      <c r="J143" s="187">
        <f>BK143</f>
        <v>0</v>
      </c>
      <c r="K143" s="173"/>
      <c r="L143" s="178"/>
      <c r="M143" s="179"/>
      <c r="N143" s="180"/>
      <c r="O143" s="180"/>
      <c r="P143" s="181">
        <f>SUM(P144:P145)</f>
        <v>0</v>
      </c>
      <c r="Q143" s="180"/>
      <c r="R143" s="181">
        <f>SUM(R144:R145)</f>
        <v>0</v>
      </c>
      <c r="S143" s="180"/>
      <c r="T143" s="182">
        <f>SUM(T144:T145)</f>
        <v>2.2000000000000002</v>
      </c>
      <c r="AR143" s="183" t="s">
        <v>84</v>
      </c>
      <c r="AT143" s="184" t="s">
        <v>75</v>
      </c>
      <c r="AU143" s="184" t="s">
        <v>84</v>
      </c>
      <c r="AY143" s="183" t="s">
        <v>152</v>
      </c>
      <c r="BK143" s="185">
        <f>SUM(BK144:BK145)</f>
        <v>0</v>
      </c>
    </row>
    <row r="144" spans="1:65" s="2" customFormat="1" ht="21.75" customHeight="1">
      <c r="A144" s="34"/>
      <c r="B144" s="35"/>
      <c r="C144" s="188" t="s">
        <v>188</v>
      </c>
      <c r="D144" s="188" t="s">
        <v>155</v>
      </c>
      <c r="E144" s="189" t="s">
        <v>442</v>
      </c>
      <c r="F144" s="190" t="s">
        <v>443</v>
      </c>
      <c r="G144" s="191" t="s">
        <v>171</v>
      </c>
      <c r="H144" s="192">
        <v>1</v>
      </c>
      <c r="I144" s="193"/>
      <c r="J144" s="194">
        <f>ROUND(I144*H144,2)</f>
        <v>0</v>
      </c>
      <c r="K144" s="195"/>
      <c r="L144" s="39"/>
      <c r="M144" s="196" t="s">
        <v>1</v>
      </c>
      <c r="N144" s="197" t="s">
        <v>41</v>
      </c>
      <c r="O144" s="71"/>
      <c r="P144" s="198">
        <f>O144*H144</f>
        <v>0</v>
      </c>
      <c r="Q144" s="198">
        <v>0</v>
      </c>
      <c r="R144" s="198">
        <f>Q144*H144</f>
        <v>0</v>
      </c>
      <c r="S144" s="198">
        <v>2.2000000000000002</v>
      </c>
      <c r="T144" s="199">
        <f>S144*H144</f>
        <v>2.2000000000000002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0" t="s">
        <v>159</v>
      </c>
      <c r="AT144" s="200" t="s">
        <v>155</v>
      </c>
      <c r="AU144" s="200" t="s">
        <v>86</v>
      </c>
      <c r="AY144" s="17" t="s">
        <v>152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7" t="s">
        <v>84</v>
      </c>
      <c r="BK144" s="201">
        <f>ROUND(I144*H144,2)</f>
        <v>0</v>
      </c>
      <c r="BL144" s="17" t="s">
        <v>159</v>
      </c>
      <c r="BM144" s="200" t="s">
        <v>444</v>
      </c>
    </row>
    <row r="145" spans="1:65" s="2" customFormat="1" ht="19.5">
      <c r="A145" s="34"/>
      <c r="B145" s="35"/>
      <c r="C145" s="36"/>
      <c r="D145" s="202" t="s">
        <v>161</v>
      </c>
      <c r="E145" s="36"/>
      <c r="F145" s="203" t="s">
        <v>445</v>
      </c>
      <c r="G145" s="36"/>
      <c r="H145" s="36"/>
      <c r="I145" s="204"/>
      <c r="J145" s="36"/>
      <c r="K145" s="36"/>
      <c r="L145" s="39"/>
      <c r="M145" s="205"/>
      <c r="N145" s="206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161</v>
      </c>
      <c r="AU145" s="17" t="s">
        <v>86</v>
      </c>
    </row>
    <row r="146" spans="1:65" s="12" customFormat="1" ht="25.9" customHeight="1">
      <c r="B146" s="172"/>
      <c r="C146" s="173"/>
      <c r="D146" s="174" t="s">
        <v>75</v>
      </c>
      <c r="E146" s="175" t="s">
        <v>446</v>
      </c>
      <c r="F146" s="175" t="s">
        <v>447</v>
      </c>
      <c r="G146" s="173"/>
      <c r="H146" s="173"/>
      <c r="I146" s="176"/>
      <c r="J146" s="177">
        <f>BK146</f>
        <v>0</v>
      </c>
      <c r="K146" s="173"/>
      <c r="L146" s="178"/>
      <c r="M146" s="179"/>
      <c r="N146" s="180"/>
      <c r="O146" s="180"/>
      <c r="P146" s="181">
        <f>P147+P151+P159</f>
        <v>0</v>
      </c>
      <c r="Q146" s="180"/>
      <c r="R146" s="181">
        <f>R147+R151+R159</f>
        <v>2.6715532799999995</v>
      </c>
      <c r="S146" s="180"/>
      <c r="T146" s="182">
        <f>T147+T151+T159</f>
        <v>0</v>
      </c>
      <c r="AR146" s="183" t="s">
        <v>86</v>
      </c>
      <c r="AT146" s="184" t="s">
        <v>75</v>
      </c>
      <c r="AU146" s="184" t="s">
        <v>76</v>
      </c>
      <c r="AY146" s="183" t="s">
        <v>152</v>
      </c>
      <c r="BK146" s="185">
        <f>BK147+BK151+BK159</f>
        <v>0</v>
      </c>
    </row>
    <row r="147" spans="1:65" s="12" customFormat="1" ht="22.9" customHeight="1">
      <c r="B147" s="172"/>
      <c r="C147" s="173"/>
      <c r="D147" s="174" t="s">
        <v>75</v>
      </c>
      <c r="E147" s="186" t="s">
        <v>448</v>
      </c>
      <c r="F147" s="186" t="s">
        <v>449</v>
      </c>
      <c r="G147" s="173"/>
      <c r="H147" s="173"/>
      <c r="I147" s="176"/>
      <c r="J147" s="187">
        <f>BK147</f>
        <v>0</v>
      </c>
      <c r="K147" s="173"/>
      <c r="L147" s="178"/>
      <c r="M147" s="179"/>
      <c r="N147" s="180"/>
      <c r="O147" s="180"/>
      <c r="P147" s="181">
        <f>SUM(P148:P150)</f>
        <v>0</v>
      </c>
      <c r="Q147" s="180"/>
      <c r="R147" s="181">
        <f>SUM(R148:R150)</f>
        <v>2.0986559999999996</v>
      </c>
      <c r="S147" s="180"/>
      <c r="T147" s="182">
        <f>SUM(T148:T150)</f>
        <v>0</v>
      </c>
      <c r="AR147" s="183" t="s">
        <v>86</v>
      </c>
      <c r="AT147" s="184" t="s">
        <v>75</v>
      </c>
      <c r="AU147" s="184" t="s">
        <v>84</v>
      </c>
      <c r="AY147" s="183" t="s">
        <v>152</v>
      </c>
      <c r="BK147" s="185">
        <f>SUM(BK148:BK150)</f>
        <v>0</v>
      </c>
    </row>
    <row r="148" spans="1:65" s="2" customFormat="1" ht="16.5" customHeight="1">
      <c r="A148" s="34"/>
      <c r="B148" s="35"/>
      <c r="C148" s="229" t="s">
        <v>196</v>
      </c>
      <c r="D148" s="229" t="s">
        <v>233</v>
      </c>
      <c r="E148" s="230" t="s">
        <v>450</v>
      </c>
      <c r="F148" s="231" t="s">
        <v>451</v>
      </c>
      <c r="G148" s="232" t="s">
        <v>171</v>
      </c>
      <c r="H148" s="233">
        <v>0.86399999999999999</v>
      </c>
      <c r="I148" s="234"/>
      <c r="J148" s="235">
        <f>ROUND(I148*H148,2)</f>
        <v>0</v>
      </c>
      <c r="K148" s="236"/>
      <c r="L148" s="237"/>
      <c r="M148" s="238" t="s">
        <v>1</v>
      </c>
      <c r="N148" s="239" t="s">
        <v>41</v>
      </c>
      <c r="O148" s="71"/>
      <c r="P148" s="198">
        <f>O148*H148</f>
        <v>0</v>
      </c>
      <c r="Q148" s="198">
        <v>2.4289999999999998</v>
      </c>
      <c r="R148" s="198">
        <f>Q148*H148</f>
        <v>2.0986559999999996</v>
      </c>
      <c r="S148" s="198">
        <v>0</v>
      </c>
      <c r="T148" s="199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0" t="s">
        <v>452</v>
      </c>
      <c r="AT148" s="200" t="s">
        <v>233</v>
      </c>
      <c r="AU148" s="200" t="s">
        <v>86</v>
      </c>
      <c r="AY148" s="17" t="s">
        <v>152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7" t="s">
        <v>84</v>
      </c>
      <c r="BK148" s="201">
        <f>ROUND(I148*H148,2)</f>
        <v>0</v>
      </c>
      <c r="BL148" s="17" t="s">
        <v>252</v>
      </c>
      <c r="BM148" s="200" t="s">
        <v>453</v>
      </c>
    </row>
    <row r="149" spans="1:65" s="2" customFormat="1">
      <c r="A149" s="34"/>
      <c r="B149" s="35"/>
      <c r="C149" s="36"/>
      <c r="D149" s="202" t="s">
        <v>161</v>
      </c>
      <c r="E149" s="36"/>
      <c r="F149" s="203" t="s">
        <v>451</v>
      </c>
      <c r="G149" s="36"/>
      <c r="H149" s="36"/>
      <c r="I149" s="204"/>
      <c r="J149" s="36"/>
      <c r="K149" s="36"/>
      <c r="L149" s="39"/>
      <c r="M149" s="205"/>
      <c r="N149" s="206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161</v>
      </c>
      <c r="AU149" s="17" t="s">
        <v>86</v>
      </c>
    </row>
    <row r="150" spans="1:65" s="13" customFormat="1">
      <c r="B150" s="207"/>
      <c r="C150" s="208"/>
      <c r="D150" s="202" t="s">
        <v>174</v>
      </c>
      <c r="E150" s="209" t="s">
        <v>1</v>
      </c>
      <c r="F150" s="210" t="s">
        <v>401</v>
      </c>
      <c r="G150" s="208"/>
      <c r="H150" s="211">
        <v>0.86399999999999999</v>
      </c>
      <c r="I150" s="212"/>
      <c r="J150" s="208"/>
      <c r="K150" s="208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174</v>
      </c>
      <c r="AU150" s="217" t="s">
        <v>86</v>
      </c>
      <c r="AV150" s="13" t="s">
        <v>86</v>
      </c>
      <c r="AW150" s="13" t="s">
        <v>32</v>
      </c>
      <c r="AX150" s="13" t="s">
        <v>84</v>
      </c>
      <c r="AY150" s="217" t="s">
        <v>152</v>
      </c>
    </row>
    <row r="151" spans="1:65" s="12" customFormat="1" ht="22.9" customHeight="1">
      <c r="B151" s="172"/>
      <c r="C151" s="173"/>
      <c r="D151" s="174" t="s">
        <v>75</v>
      </c>
      <c r="E151" s="186" t="s">
        <v>454</v>
      </c>
      <c r="F151" s="186" t="s">
        <v>455</v>
      </c>
      <c r="G151" s="173"/>
      <c r="H151" s="173"/>
      <c r="I151" s="176"/>
      <c r="J151" s="187">
        <f>BK151</f>
        <v>0</v>
      </c>
      <c r="K151" s="173"/>
      <c r="L151" s="178"/>
      <c r="M151" s="179"/>
      <c r="N151" s="180"/>
      <c r="O151" s="180"/>
      <c r="P151" s="181">
        <f>SUM(P152:P158)</f>
        <v>0</v>
      </c>
      <c r="Q151" s="180"/>
      <c r="R151" s="181">
        <f>SUM(R152:R158)</f>
        <v>0.55964000000000003</v>
      </c>
      <c r="S151" s="180"/>
      <c r="T151" s="182">
        <f>SUM(T152:T158)</f>
        <v>0</v>
      </c>
      <c r="AR151" s="183" t="s">
        <v>86</v>
      </c>
      <c r="AT151" s="184" t="s">
        <v>75</v>
      </c>
      <c r="AU151" s="184" t="s">
        <v>84</v>
      </c>
      <c r="AY151" s="183" t="s">
        <v>152</v>
      </c>
      <c r="BK151" s="185">
        <f>SUM(BK152:BK158)</f>
        <v>0</v>
      </c>
    </row>
    <row r="152" spans="1:65" s="2" customFormat="1" ht="21.75" customHeight="1">
      <c r="A152" s="34"/>
      <c r="B152" s="35"/>
      <c r="C152" s="229" t="s">
        <v>202</v>
      </c>
      <c r="D152" s="229" t="s">
        <v>233</v>
      </c>
      <c r="E152" s="230" t="s">
        <v>456</v>
      </c>
      <c r="F152" s="231" t="s">
        <v>457</v>
      </c>
      <c r="G152" s="232" t="s">
        <v>238</v>
      </c>
      <c r="H152" s="233">
        <v>0.53300000000000003</v>
      </c>
      <c r="I152" s="234"/>
      <c r="J152" s="235">
        <f>ROUND(I152*H152,2)</f>
        <v>0</v>
      </c>
      <c r="K152" s="236"/>
      <c r="L152" s="237"/>
      <c r="M152" s="238" t="s">
        <v>1</v>
      </c>
      <c r="N152" s="239" t="s">
        <v>41</v>
      </c>
      <c r="O152" s="71"/>
      <c r="P152" s="198">
        <f>O152*H152</f>
        <v>0</v>
      </c>
      <c r="Q152" s="198">
        <v>1</v>
      </c>
      <c r="R152" s="198">
        <f>Q152*H152</f>
        <v>0.53300000000000003</v>
      </c>
      <c r="S152" s="198">
        <v>0</v>
      </c>
      <c r="T152" s="199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0" t="s">
        <v>202</v>
      </c>
      <c r="AT152" s="200" t="s">
        <v>233</v>
      </c>
      <c r="AU152" s="200" t="s">
        <v>86</v>
      </c>
      <c r="AY152" s="17" t="s">
        <v>152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7" t="s">
        <v>84</v>
      </c>
      <c r="BK152" s="201">
        <f>ROUND(I152*H152,2)</f>
        <v>0</v>
      </c>
      <c r="BL152" s="17" t="s">
        <v>159</v>
      </c>
      <c r="BM152" s="200" t="s">
        <v>458</v>
      </c>
    </row>
    <row r="153" spans="1:65" s="2" customFormat="1">
      <c r="A153" s="34"/>
      <c r="B153" s="35"/>
      <c r="C153" s="36"/>
      <c r="D153" s="202" t="s">
        <v>161</v>
      </c>
      <c r="E153" s="36"/>
      <c r="F153" s="203" t="s">
        <v>457</v>
      </c>
      <c r="G153" s="36"/>
      <c r="H153" s="36"/>
      <c r="I153" s="204"/>
      <c r="J153" s="36"/>
      <c r="K153" s="36"/>
      <c r="L153" s="39"/>
      <c r="M153" s="205"/>
      <c r="N153" s="206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161</v>
      </c>
      <c r="AU153" s="17" t="s">
        <v>86</v>
      </c>
    </row>
    <row r="154" spans="1:65" s="13" customFormat="1">
      <c r="B154" s="207"/>
      <c r="C154" s="208"/>
      <c r="D154" s="202" t="s">
        <v>174</v>
      </c>
      <c r="E154" s="209" t="s">
        <v>1</v>
      </c>
      <c r="F154" s="210" t="s">
        <v>459</v>
      </c>
      <c r="G154" s="208"/>
      <c r="H154" s="211">
        <v>0.53300000000000003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174</v>
      </c>
      <c r="AU154" s="217" t="s">
        <v>86</v>
      </c>
      <c r="AV154" s="13" t="s">
        <v>86</v>
      </c>
      <c r="AW154" s="13" t="s">
        <v>32</v>
      </c>
      <c r="AX154" s="13" t="s">
        <v>84</v>
      </c>
      <c r="AY154" s="217" t="s">
        <v>152</v>
      </c>
    </row>
    <row r="155" spans="1:65" s="2" customFormat="1" ht="21.75" customHeight="1">
      <c r="A155" s="34"/>
      <c r="B155" s="35"/>
      <c r="C155" s="188" t="s">
        <v>208</v>
      </c>
      <c r="D155" s="188" t="s">
        <v>155</v>
      </c>
      <c r="E155" s="189" t="s">
        <v>460</v>
      </c>
      <c r="F155" s="190" t="s">
        <v>461</v>
      </c>
      <c r="G155" s="191" t="s">
        <v>462</v>
      </c>
      <c r="H155" s="192">
        <v>532.79999999999995</v>
      </c>
      <c r="I155" s="193"/>
      <c r="J155" s="194">
        <f>ROUND(I155*H155,2)</f>
        <v>0</v>
      </c>
      <c r="K155" s="195"/>
      <c r="L155" s="39"/>
      <c r="M155" s="196" t="s">
        <v>1</v>
      </c>
      <c r="N155" s="197" t="s">
        <v>41</v>
      </c>
      <c r="O155" s="71"/>
      <c r="P155" s="198">
        <f>O155*H155</f>
        <v>0</v>
      </c>
      <c r="Q155" s="198">
        <v>5.0000000000000002E-5</v>
      </c>
      <c r="R155" s="198">
        <f>Q155*H155</f>
        <v>2.664E-2</v>
      </c>
      <c r="S155" s="198">
        <v>0</v>
      </c>
      <c r="T155" s="199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0" t="s">
        <v>252</v>
      </c>
      <c r="AT155" s="200" t="s">
        <v>155</v>
      </c>
      <c r="AU155" s="200" t="s">
        <v>86</v>
      </c>
      <c r="AY155" s="17" t="s">
        <v>152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7" t="s">
        <v>84</v>
      </c>
      <c r="BK155" s="201">
        <f>ROUND(I155*H155,2)</f>
        <v>0</v>
      </c>
      <c r="BL155" s="17" t="s">
        <v>252</v>
      </c>
      <c r="BM155" s="200" t="s">
        <v>463</v>
      </c>
    </row>
    <row r="156" spans="1:65" s="2" customFormat="1" ht="19.5">
      <c r="A156" s="34"/>
      <c r="B156" s="35"/>
      <c r="C156" s="36"/>
      <c r="D156" s="202" t="s">
        <v>161</v>
      </c>
      <c r="E156" s="36"/>
      <c r="F156" s="203" t="s">
        <v>464</v>
      </c>
      <c r="G156" s="36"/>
      <c r="H156" s="36"/>
      <c r="I156" s="204"/>
      <c r="J156" s="36"/>
      <c r="K156" s="36"/>
      <c r="L156" s="39"/>
      <c r="M156" s="205"/>
      <c r="N156" s="206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161</v>
      </c>
      <c r="AU156" s="17" t="s">
        <v>86</v>
      </c>
    </row>
    <row r="157" spans="1:65" s="15" customFormat="1" ht="33.75">
      <c r="B157" s="243"/>
      <c r="C157" s="244"/>
      <c r="D157" s="202" t="s">
        <v>174</v>
      </c>
      <c r="E157" s="245" t="s">
        <v>1</v>
      </c>
      <c r="F157" s="246" t="s">
        <v>465</v>
      </c>
      <c r="G157" s="244"/>
      <c r="H157" s="245" t="s">
        <v>1</v>
      </c>
      <c r="I157" s="247"/>
      <c r="J157" s="244"/>
      <c r="K157" s="244"/>
      <c r="L157" s="248"/>
      <c r="M157" s="249"/>
      <c r="N157" s="250"/>
      <c r="O157" s="250"/>
      <c r="P157" s="250"/>
      <c r="Q157" s="250"/>
      <c r="R157" s="250"/>
      <c r="S157" s="250"/>
      <c r="T157" s="251"/>
      <c r="AT157" s="252" t="s">
        <v>174</v>
      </c>
      <c r="AU157" s="252" t="s">
        <v>86</v>
      </c>
      <c r="AV157" s="15" t="s">
        <v>84</v>
      </c>
      <c r="AW157" s="15" t="s">
        <v>32</v>
      </c>
      <c r="AX157" s="15" t="s">
        <v>76</v>
      </c>
      <c r="AY157" s="252" t="s">
        <v>152</v>
      </c>
    </row>
    <row r="158" spans="1:65" s="13" customFormat="1">
      <c r="B158" s="207"/>
      <c r="C158" s="208"/>
      <c r="D158" s="202" t="s">
        <v>174</v>
      </c>
      <c r="E158" s="209" t="s">
        <v>405</v>
      </c>
      <c r="F158" s="210" t="s">
        <v>466</v>
      </c>
      <c r="G158" s="208"/>
      <c r="H158" s="211">
        <v>532.79999999999995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174</v>
      </c>
      <c r="AU158" s="217" t="s">
        <v>86</v>
      </c>
      <c r="AV158" s="13" t="s">
        <v>86</v>
      </c>
      <c r="AW158" s="13" t="s">
        <v>32</v>
      </c>
      <c r="AX158" s="13" t="s">
        <v>84</v>
      </c>
      <c r="AY158" s="217" t="s">
        <v>152</v>
      </c>
    </row>
    <row r="159" spans="1:65" s="12" customFormat="1" ht="22.9" customHeight="1">
      <c r="B159" s="172"/>
      <c r="C159" s="173"/>
      <c r="D159" s="174" t="s">
        <v>75</v>
      </c>
      <c r="E159" s="186" t="s">
        <v>467</v>
      </c>
      <c r="F159" s="186" t="s">
        <v>468</v>
      </c>
      <c r="G159" s="173"/>
      <c r="H159" s="173"/>
      <c r="I159" s="176"/>
      <c r="J159" s="187">
        <f>BK159</f>
        <v>0</v>
      </c>
      <c r="K159" s="173"/>
      <c r="L159" s="178"/>
      <c r="M159" s="179"/>
      <c r="N159" s="180"/>
      <c r="O159" s="180"/>
      <c r="P159" s="181">
        <f>SUM(P160:P171)</f>
        <v>0</v>
      </c>
      <c r="Q159" s="180"/>
      <c r="R159" s="181">
        <f>SUM(R160:R171)</f>
        <v>1.325728E-2</v>
      </c>
      <c r="S159" s="180"/>
      <c r="T159" s="182">
        <f>SUM(T160:T171)</f>
        <v>0</v>
      </c>
      <c r="AR159" s="183" t="s">
        <v>86</v>
      </c>
      <c r="AT159" s="184" t="s">
        <v>75</v>
      </c>
      <c r="AU159" s="184" t="s">
        <v>84</v>
      </c>
      <c r="AY159" s="183" t="s">
        <v>152</v>
      </c>
      <c r="BK159" s="185">
        <f>SUM(BK160:BK171)</f>
        <v>0</v>
      </c>
    </row>
    <row r="160" spans="1:65" s="2" customFormat="1" ht="21.75" customHeight="1">
      <c r="A160" s="34"/>
      <c r="B160" s="35"/>
      <c r="C160" s="188" t="s">
        <v>213</v>
      </c>
      <c r="D160" s="188" t="s">
        <v>155</v>
      </c>
      <c r="E160" s="189" t="s">
        <v>469</v>
      </c>
      <c r="F160" s="190" t="s">
        <v>470</v>
      </c>
      <c r="G160" s="191" t="s">
        <v>165</v>
      </c>
      <c r="H160" s="192">
        <v>12.528</v>
      </c>
      <c r="I160" s="193"/>
      <c r="J160" s="194">
        <f>ROUND(I160*H160,2)</f>
        <v>0</v>
      </c>
      <c r="K160" s="195"/>
      <c r="L160" s="39"/>
      <c r="M160" s="196" t="s">
        <v>1</v>
      </c>
      <c r="N160" s="197" t="s">
        <v>41</v>
      </c>
      <c r="O160" s="71"/>
      <c r="P160" s="198">
        <f>O160*H160</f>
        <v>0</v>
      </c>
      <c r="Q160" s="198">
        <v>1.3999999999999999E-4</v>
      </c>
      <c r="R160" s="198">
        <f>Q160*H160</f>
        <v>1.75392E-3</v>
      </c>
      <c r="S160" s="198">
        <v>0</v>
      </c>
      <c r="T160" s="199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0" t="s">
        <v>252</v>
      </c>
      <c r="AT160" s="200" t="s">
        <v>155</v>
      </c>
      <c r="AU160" s="200" t="s">
        <v>86</v>
      </c>
      <c r="AY160" s="17" t="s">
        <v>152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7" t="s">
        <v>84</v>
      </c>
      <c r="BK160" s="201">
        <f>ROUND(I160*H160,2)</f>
        <v>0</v>
      </c>
      <c r="BL160" s="17" t="s">
        <v>252</v>
      </c>
      <c r="BM160" s="200" t="s">
        <v>471</v>
      </c>
    </row>
    <row r="161" spans="1:65" s="2" customFormat="1">
      <c r="A161" s="34"/>
      <c r="B161" s="35"/>
      <c r="C161" s="36"/>
      <c r="D161" s="202" t="s">
        <v>161</v>
      </c>
      <c r="E161" s="36"/>
      <c r="F161" s="203" t="s">
        <v>472</v>
      </c>
      <c r="G161" s="36"/>
      <c r="H161" s="36"/>
      <c r="I161" s="204"/>
      <c r="J161" s="36"/>
      <c r="K161" s="36"/>
      <c r="L161" s="39"/>
      <c r="M161" s="205"/>
      <c r="N161" s="206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161</v>
      </c>
      <c r="AU161" s="17" t="s">
        <v>86</v>
      </c>
    </row>
    <row r="162" spans="1:65" s="13" customFormat="1" ht="22.5">
      <c r="B162" s="207"/>
      <c r="C162" s="208"/>
      <c r="D162" s="202" t="s">
        <v>174</v>
      </c>
      <c r="E162" s="209" t="s">
        <v>407</v>
      </c>
      <c r="F162" s="210" t="s">
        <v>473</v>
      </c>
      <c r="G162" s="208"/>
      <c r="H162" s="211">
        <v>12.528</v>
      </c>
      <c r="I162" s="212"/>
      <c r="J162" s="208"/>
      <c r="K162" s="208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174</v>
      </c>
      <c r="AU162" s="217" t="s">
        <v>86</v>
      </c>
      <c r="AV162" s="13" t="s">
        <v>86</v>
      </c>
      <c r="AW162" s="13" t="s">
        <v>32</v>
      </c>
      <c r="AX162" s="13" t="s">
        <v>84</v>
      </c>
      <c r="AY162" s="217" t="s">
        <v>152</v>
      </c>
    </row>
    <row r="163" spans="1:65" s="2" customFormat="1" ht="21.75" customHeight="1">
      <c r="A163" s="34"/>
      <c r="B163" s="35"/>
      <c r="C163" s="188" t="s">
        <v>219</v>
      </c>
      <c r="D163" s="188" t="s">
        <v>155</v>
      </c>
      <c r="E163" s="189" t="s">
        <v>474</v>
      </c>
      <c r="F163" s="190" t="s">
        <v>475</v>
      </c>
      <c r="G163" s="191" t="s">
        <v>165</v>
      </c>
      <c r="H163" s="192">
        <v>12.528</v>
      </c>
      <c r="I163" s="193"/>
      <c r="J163" s="194">
        <f>ROUND(I163*H163,2)</f>
        <v>0</v>
      </c>
      <c r="K163" s="195"/>
      <c r="L163" s="39"/>
      <c r="M163" s="196" t="s">
        <v>1</v>
      </c>
      <c r="N163" s="197" t="s">
        <v>41</v>
      </c>
      <c r="O163" s="71"/>
      <c r="P163" s="198">
        <f>O163*H163</f>
        <v>0</v>
      </c>
      <c r="Q163" s="198">
        <v>1.2E-4</v>
      </c>
      <c r="R163" s="198">
        <f>Q163*H163</f>
        <v>1.50336E-3</v>
      </c>
      <c r="S163" s="198">
        <v>0</v>
      </c>
      <c r="T163" s="199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0" t="s">
        <v>252</v>
      </c>
      <c r="AT163" s="200" t="s">
        <v>155</v>
      </c>
      <c r="AU163" s="200" t="s">
        <v>86</v>
      </c>
      <c r="AY163" s="17" t="s">
        <v>152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7" t="s">
        <v>84</v>
      </c>
      <c r="BK163" s="201">
        <f>ROUND(I163*H163,2)</f>
        <v>0</v>
      </c>
      <c r="BL163" s="17" t="s">
        <v>252</v>
      </c>
      <c r="BM163" s="200" t="s">
        <v>476</v>
      </c>
    </row>
    <row r="164" spans="1:65" s="2" customFormat="1" ht="19.5">
      <c r="A164" s="34"/>
      <c r="B164" s="35"/>
      <c r="C164" s="36"/>
      <c r="D164" s="202" t="s">
        <v>161</v>
      </c>
      <c r="E164" s="36"/>
      <c r="F164" s="203" t="s">
        <v>477</v>
      </c>
      <c r="G164" s="36"/>
      <c r="H164" s="36"/>
      <c r="I164" s="204"/>
      <c r="J164" s="36"/>
      <c r="K164" s="36"/>
      <c r="L164" s="39"/>
      <c r="M164" s="205"/>
      <c r="N164" s="206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161</v>
      </c>
      <c r="AU164" s="17" t="s">
        <v>86</v>
      </c>
    </row>
    <row r="165" spans="1:65" s="13" customFormat="1">
      <c r="B165" s="207"/>
      <c r="C165" s="208"/>
      <c r="D165" s="202" t="s">
        <v>174</v>
      </c>
      <c r="E165" s="209" t="s">
        <v>1</v>
      </c>
      <c r="F165" s="210" t="s">
        <v>407</v>
      </c>
      <c r="G165" s="208"/>
      <c r="H165" s="211">
        <v>12.528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174</v>
      </c>
      <c r="AU165" s="217" t="s">
        <v>86</v>
      </c>
      <c r="AV165" s="13" t="s">
        <v>86</v>
      </c>
      <c r="AW165" s="13" t="s">
        <v>32</v>
      </c>
      <c r="AX165" s="13" t="s">
        <v>84</v>
      </c>
      <c r="AY165" s="217" t="s">
        <v>152</v>
      </c>
    </row>
    <row r="166" spans="1:65" s="2" customFormat="1" ht="21.75" customHeight="1">
      <c r="A166" s="34"/>
      <c r="B166" s="35"/>
      <c r="C166" s="229" t="s">
        <v>226</v>
      </c>
      <c r="D166" s="229" t="s">
        <v>233</v>
      </c>
      <c r="E166" s="230" t="s">
        <v>478</v>
      </c>
      <c r="F166" s="231" t="s">
        <v>479</v>
      </c>
      <c r="G166" s="232" t="s">
        <v>462</v>
      </c>
      <c r="H166" s="233">
        <v>2.5</v>
      </c>
      <c r="I166" s="234"/>
      <c r="J166" s="235">
        <f>ROUND(I166*H166,2)</f>
        <v>0</v>
      </c>
      <c r="K166" s="236"/>
      <c r="L166" s="237"/>
      <c r="M166" s="238" t="s">
        <v>1</v>
      </c>
      <c r="N166" s="239" t="s">
        <v>41</v>
      </c>
      <c r="O166" s="71"/>
      <c r="P166" s="198">
        <f>O166*H166</f>
        <v>0</v>
      </c>
      <c r="Q166" s="198">
        <v>1E-3</v>
      </c>
      <c r="R166" s="198">
        <f>Q166*H166</f>
        <v>2.5000000000000001E-3</v>
      </c>
      <c r="S166" s="198">
        <v>0</v>
      </c>
      <c r="T166" s="199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0" t="s">
        <v>202</v>
      </c>
      <c r="AT166" s="200" t="s">
        <v>233</v>
      </c>
      <c r="AU166" s="200" t="s">
        <v>86</v>
      </c>
      <c r="AY166" s="17" t="s">
        <v>152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7" t="s">
        <v>84</v>
      </c>
      <c r="BK166" s="201">
        <f>ROUND(I166*H166,2)</f>
        <v>0</v>
      </c>
      <c r="BL166" s="17" t="s">
        <v>159</v>
      </c>
      <c r="BM166" s="200" t="s">
        <v>480</v>
      </c>
    </row>
    <row r="167" spans="1:65" s="2" customFormat="1">
      <c r="A167" s="34"/>
      <c r="B167" s="35"/>
      <c r="C167" s="36"/>
      <c r="D167" s="202" t="s">
        <v>161</v>
      </c>
      <c r="E167" s="36"/>
      <c r="F167" s="203" t="s">
        <v>479</v>
      </c>
      <c r="G167" s="36"/>
      <c r="H167" s="36"/>
      <c r="I167" s="204"/>
      <c r="J167" s="36"/>
      <c r="K167" s="36"/>
      <c r="L167" s="39"/>
      <c r="M167" s="205"/>
      <c r="N167" s="206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161</v>
      </c>
      <c r="AU167" s="17" t="s">
        <v>86</v>
      </c>
    </row>
    <row r="168" spans="1:65" s="2" customFormat="1" ht="21.75" customHeight="1">
      <c r="A168" s="34"/>
      <c r="B168" s="35"/>
      <c r="C168" s="229" t="s">
        <v>235</v>
      </c>
      <c r="D168" s="229" t="s">
        <v>233</v>
      </c>
      <c r="E168" s="230" t="s">
        <v>481</v>
      </c>
      <c r="F168" s="231" t="s">
        <v>482</v>
      </c>
      <c r="G168" s="232" t="s">
        <v>462</v>
      </c>
      <c r="H168" s="233">
        <v>2.5</v>
      </c>
      <c r="I168" s="234"/>
      <c r="J168" s="235">
        <f>ROUND(I168*H168,2)</f>
        <v>0</v>
      </c>
      <c r="K168" s="236"/>
      <c r="L168" s="237"/>
      <c r="M168" s="238" t="s">
        <v>1</v>
      </c>
      <c r="N168" s="239" t="s">
        <v>41</v>
      </c>
      <c r="O168" s="71"/>
      <c r="P168" s="198">
        <f>O168*H168</f>
        <v>0</v>
      </c>
      <c r="Q168" s="198">
        <v>1E-3</v>
      </c>
      <c r="R168" s="198">
        <f>Q168*H168</f>
        <v>2.5000000000000001E-3</v>
      </c>
      <c r="S168" s="198">
        <v>0</v>
      </c>
      <c r="T168" s="199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0" t="s">
        <v>202</v>
      </c>
      <c r="AT168" s="200" t="s">
        <v>233</v>
      </c>
      <c r="AU168" s="200" t="s">
        <v>86</v>
      </c>
      <c r="AY168" s="17" t="s">
        <v>152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7" t="s">
        <v>84</v>
      </c>
      <c r="BK168" s="201">
        <f>ROUND(I168*H168,2)</f>
        <v>0</v>
      </c>
      <c r="BL168" s="17" t="s">
        <v>159</v>
      </c>
      <c r="BM168" s="200" t="s">
        <v>483</v>
      </c>
    </row>
    <row r="169" spans="1:65" s="2" customFormat="1">
      <c r="A169" s="34"/>
      <c r="B169" s="35"/>
      <c r="C169" s="36"/>
      <c r="D169" s="202" t="s">
        <v>161</v>
      </c>
      <c r="E169" s="36"/>
      <c r="F169" s="203" t="s">
        <v>482</v>
      </c>
      <c r="G169" s="36"/>
      <c r="H169" s="36"/>
      <c r="I169" s="204"/>
      <c r="J169" s="36"/>
      <c r="K169" s="36"/>
      <c r="L169" s="39"/>
      <c r="M169" s="205"/>
      <c r="N169" s="206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161</v>
      </c>
      <c r="AU169" s="17" t="s">
        <v>86</v>
      </c>
    </row>
    <row r="170" spans="1:65" s="2" customFormat="1" ht="21.75" customHeight="1">
      <c r="A170" s="34"/>
      <c r="B170" s="35"/>
      <c r="C170" s="229" t="s">
        <v>243</v>
      </c>
      <c r="D170" s="229" t="s">
        <v>233</v>
      </c>
      <c r="E170" s="230" t="s">
        <v>484</v>
      </c>
      <c r="F170" s="231" t="s">
        <v>485</v>
      </c>
      <c r="G170" s="232" t="s">
        <v>462</v>
      </c>
      <c r="H170" s="233">
        <v>5</v>
      </c>
      <c r="I170" s="234"/>
      <c r="J170" s="235">
        <f>ROUND(I170*H170,2)</f>
        <v>0</v>
      </c>
      <c r="K170" s="236"/>
      <c r="L170" s="237"/>
      <c r="M170" s="238" t="s">
        <v>1</v>
      </c>
      <c r="N170" s="239" t="s">
        <v>41</v>
      </c>
      <c r="O170" s="71"/>
      <c r="P170" s="198">
        <f>O170*H170</f>
        <v>0</v>
      </c>
      <c r="Q170" s="198">
        <v>1E-3</v>
      </c>
      <c r="R170" s="198">
        <f>Q170*H170</f>
        <v>5.0000000000000001E-3</v>
      </c>
      <c r="S170" s="198">
        <v>0</v>
      </c>
      <c r="T170" s="199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0" t="s">
        <v>202</v>
      </c>
      <c r="AT170" s="200" t="s">
        <v>233</v>
      </c>
      <c r="AU170" s="200" t="s">
        <v>86</v>
      </c>
      <c r="AY170" s="17" t="s">
        <v>152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7" t="s">
        <v>84</v>
      </c>
      <c r="BK170" s="201">
        <f>ROUND(I170*H170,2)</f>
        <v>0</v>
      </c>
      <c r="BL170" s="17" t="s">
        <v>159</v>
      </c>
      <c r="BM170" s="200" t="s">
        <v>486</v>
      </c>
    </row>
    <row r="171" spans="1:65" s="2" customFormat="1">
      <c r="A171" s="34"/>
      <c r="B171" s="35"/>
      <c r="C171" s="36"/>
      <c r="D171" s="202" t="s">
        <v>161</v>
      </c>
      <c r="E171" s="36"/>
      <c r="F171" s="203" t="s">
        <v>485</v>
      </c>
      <c r="G171" s="36"/>
      <c r="H171" s="36"/>
      <c r="I171" s="204"/>
      <c r="J171" s="36"/>
      <c r="K171" s="36"/>
      <c r="L171" s="39"/>
      <c r="M171" s="253"/>
      <c r="N171" s="254"/>
      <c r="O171" s="255"/>
      <c r="P171" s="255"/>
      <c r="Q171" s="255"/>
      <c r="R171" s="255"/>
      <c r="S171" s="255"/>
      <c r="T171" s="256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161</v>
      </c>
      <c r="AU171" s="17" t="s">
        <v>86</v>
      </c>
    </row>
    <row r="172" spans="1:65" s="2" customFormat="1" ht="6.95" customHeight="1">
      <c r="A172" s="34"/>
      <c r="B172" s="54"/>
      <c r="C172" s="55"/>
      <c r="D172" s="55"/>
      <c r="E172" s="55"/>
      <c r="F172" s="55"/>
      <c r="G172" s="55"/>
      <c r="H172" s="55"/>
      <c r="I172" s="55"/>
      <c r="J172" s="55"/>
      <c r="K172" s="55"/>
      <c r="L172" s="39"/>
      <c r="M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</row>
  </sheetData>
  <sheetProtection algorithmName="SHA-512" hashValue="93Xf5O1tRlHn/kWxWipqucJDEuoXXpX8NWMrG0zHN/xpxVxfgy7lK1B3BSQmmV9L/jFlmefdbErvNRvLjHafEA==" saltValue="7TxlCwcD2symPxzo/qsOycUUdE5RkxFwX8S63LaBeY+j3T9STk4EwDy4JTBY7kh4T9COhehPeIIWW4G0drl8YA==" spinCount="100000" sheet="1" objects="1" scenarios="1" formatColumns="0" formatRows="0" autoFilter="0"/>
  <autoFilter ref="C123:K171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7" t="s">
        <v>95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86</v>
      </c>
    </row>
    <row r="4" spans="1:46" s="1" customFormat="1" ht="24.95" customHeight="1">
      <c r="B4" s="20"/>
      <c r="D4" s="111" t="s">
        <v>100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316" t="str">
        <f>'Rekapitulace stavby'!K6</f>
        <v>Oprava povrchu nákladiště v dopravně Halenkov</v>
      </c>
      <c r="F7" s="317"/>
      <c r="G7" s="317"/>
      <c r="H7" s="317"/>
      <c r="L7" s="20"/>
    </row>
    <row r="8" spans="1:46" s="2" customFormat="1" ht="12" customHeight="1">
      <c r="A8" s="34"/>
      <c r="B8" s="39"/>
      <c r="C8" s="34"/>
      <c r="D8" s="113" t="s">
        <v>109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8" t="s">
        <v>487</v>
      </c>
      <c r="F9" s="319"/>
      <c r="G9" s="319"/>
      <c r="H9" s="319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3" t="s">
        <v>18</v>
      </c>
      <c r="E11" s="34"/>
      <c r="F11" s="114" t="s">
        <v>1</v>
      </c>
      <c r="G11" s="34"/>
      <c r="H11" s="34"/>
      <c r="I11" s="113" t="s">
        <v>19</v>
      </c>
      <c r="J11" s="114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3" t="s">
        <v>20</v>
      </c>
      <c r="E12" s="34"/>
      <c r="F12" s="114" t="s">
        <v>21</v>
      </c>
      <c r="G12" s="34"/>
      <c r="H12" s="34"/>
      <c r="I12" s="113" t="s">
        <v>22</v>
      </c>
      <c r="J12" s="115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3" t="s">
        <v>23</v>
      </c>
      <c r="E14" s="34"/>
      <c r="F14" s="34"/>
      <c r="G14" s="34"/>
      <c r="H14" s="34"/>
      <c r="I14" s="113" t="s">
        <v>24</v>
      </c>
      <c r="J14" s="114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4" t="s">
        <v>26</v>
      </c>
      <c r="F15" s="34"/>
      <c r="G15" s="34"/>
      <c r="H15" s="34"/>
      <c r="I15" s="113" t="s">
        <v>27</v>
      </c>
      <c r="J15" s="114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3" t="s">
        <v>28</v>
      </c>
      <c r="E17" s="34"/>
      <c r="F17" s="34"/>
      <c r="G17" s="34"/>
      <c r="H17" s="34"/>
      <c r="I17" s="113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0" t="str">
        <f>'Rekapitulace stavby'!E14</f>
        <v>Vyplň údaj</v>
      </c>
      <c r="F18" s="321"/>
      <c r="G18" s="321"/>
      <c r="H18" s="321"/>
      <c r="I18" s="113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3" t="s">
        <v>30</v>
      </c>
      <c r="E20" s="34"/>
      <c r="F20" s="34"/>
      <c r="G20" s="34"/>
      <c r="H20" s="34"/>
      <c r="I20" s="113" t="s">
        <v>24</v>
      </c>
      <c r="J20" s="114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4" t="str">
        <f>IF('Rekapitulace stavby'!E17="","",'Rekapitulace stavby'!E17)</f>
        <v xml:space="preserve"> </v>
      </c>
      <c r="F21" s="34"/>
      <c r="G21" s="34"/>
      <c r="H21" s="34"/>
      <c r="I21" s="113" t="s">
        <v>27</v>
      </c>
      <c r="J21" s="114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3" t="s">
        <v>33</v>
      </c>
      <c r="E23" s="34"/>
      <c r="F23" s="34"/>
      <c r="G23" s="34"/>
      <c r="H23" s="34"/>
      <c r="I23" s="113" t="s">
        <v>24</v>
      </c>
      <c r="J23" s="114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4" t="s">
        <v>34</v>
      </c>
      <c r="F24" s="34"/>
      <c r="G24" s="34"/>
      <c r="H24" s="34"/>
      <c r="I24" s="113" t="s">
        <v>27</v>
      </c>
      <c r="J24" s="114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3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22" t="s">
        <v>1</v>
      </c>
      <c r="F27" s="322"/>
      <c r="G27" s="322"/>
      <c r="H27" s="322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9"/>
      <c r="E29" s="119"/>
      <c r="F29" s="119"/>
      <c r="G29" s="119"/>
      <c r="H29" s="119"/>
      <c r="I29" s="119"/>
      <c r="J29" s="119"/>
      <c r="K29" s="11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36</v>
      </c>
      <c r="E30" s="34"/>
      <c r="F30" s="34"/>
      <c r="G30" s="34"/>
      <c r="H30" s="34"/>
      <c r="I30" s="34"/>
      <c r="J30" s="121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9"/>
      <c r="E31" s="119"/>
      <c r="F31" s="119"/>
      <c r="G31" s="119"/>
      <c r="H31" s="119"/>
      <c r="I31" s="119"/>
      <c r="J31" s="119"/>
      <c r="K31" s="11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2" t="s">
        <v>38</v>
      </c>
      <c r="G32" s="34"/>
      <c r="H32" s="34"/>
      <c r="I32" s="122" t="s">
        <v>37</v>
      </c>
      <c r="J32" s="122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40</v>
      </c>
      <c r="E33" s="113" t="s">
        <v>41</v>
      </c>
      <c r="F33" s="124">
        <f>ROUND((SUM(BE117:BE128)),  2)</f>
        <v>0</v>
      </c>
      <c r="G33" s="34"/>
      <c r="H33" s="34"/>
      <c r="I33" s="125">
        <v>0.21</v>
      </c>
      <c r="J33" s="124">
        <f>ROUND(((SUM(BE117:BE128))*I33),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3" t="s">
        <v>42</v>
      </c>
      <c r="F34" s="124">
        <f>ROUND((SUM(BF117:BF128)),  2)</f>
        <v>0</v>
      </c>
      <c r="G34" s="34"/>
      <c r="H34" s="34"/>
      <c r="I34" s="125">
        <v>0.15</v>
      </c>
      <c r="J34" s="124">
        <f>ROUND(((SUM(BF117:BF128))*I34),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3" t="s">
        <v>43</v>
      </c>
      <c r="F35" s="124">
        <f>ROUND((SUM(BG117:BG128)),  2)</f>
        <v>0</v>
      </c>
      <c r="G35" s="34"/>
      <c r="H35" s="34"/>
      <c r="I35" s="125">
        <v>0.21</v>
      </c>
      <c r="J35" s="124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3" t="s">
        <v>44</v>
      </c>
      <c r="F36" s="124">
        <f>ROUND((SUM(BH117:BH128)),  2)</f>
        <v>0</v>
      </c>
      <c r="G36" s="34"/>
      <c r="H36" s="34"/>
      <c r="I36" s="125">
        <v>0.15</v>
      </c>
      <c r="J36" s="124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3" t="s">
        <v>45</v>
      </c>
      <c r="F37" s="124">
        <f>ROUND((SUM(BI117:BI128)),  2)</f>
        <v>0</v>
      </c>
      <c r="G37" s="34"/>
      <c r="H37" s="34"/>
      <c r="I37" s="125">
        <v>0</v>
      </c>
      <c r="J37" s="124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46</v>
      </c>
      <c r="E39" s="128"/>
      <c r="F39" s="128"/>
      <c r="G39" s="129" t="s">
        <v>47</v>
      </c>
      <c r="H39" s="130" t="s">
        <v>48</v>
      </c>
      <c r="I39" s="128"/>
      <c r="J39" s="131">
        <f>SUM(J30:J37)</f>
        <v>0</v>
      </c>
      <c r="K39" s="132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3" t="s">
        <v>49</v>
      </c>
      <c r="E50" s="134"/>
      <c r="F50" s="134"/>
      <c r="G50" s="133" t="s">
        <v>50</v>
      </c>
      <c r="H50" s="134"/>
      <c r="I50" s="134"/>
      <c r="J50" s="134"/>
      <c r="K50" s="134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5" t="s">
        <v>51</v>
      </c>
      <c r="E61" s="136"/>
      <c r="F61" s="137" t="s">
        <v>52</v>
      </c>
      <c r="G61" s="135" t="s">
        <v>51</v>
      </c>
      <c r="H61" s="136"/>
      <c r="I61" s="136"/>
      <c r="J61" s="138" t="s">
        <v>52</v>
      </c>
      <c r="K61" s="136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3" t="s">
        <v>53</v>
      </c>
      <c r="E65" s="139"/>
      <c r="F65" s="139"/>
      <c r="G65" s="133" t="s">
        <v>54</v>
      </c>
      <c r="H65" s="139"/>
      <c r="I65" s="139"/>
      <c r="J65" s="139"/>
      <c r="K65" s="13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5" t="s">
        <v>51</v>
      </c>
      <c r="E76" s="136"/>
      <c r="F76" s="137" t="s">
        <v>52</v>
      </c>
      <c r="G76" s="135" t="s">
        <v>51</v>
      </c>
      <c r="H76" s="136"/>
      <c r="I76" s="136"/>
      <c r="J76" s="138" t="s">
        <v>52</v>
      </c>
      <c r="K76" s="136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4" t="str">
        <f>E7</f>
        <v>Oprava povrchu nákladiště v dopravně Halenkov</v>
      </c>
      <c r="F85" s="315"/>
      <c r="G85" s="315"/>
      <c r="H85" s="31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2" t="str">
        <f>E9</f>
        <v>VON - Vedlejší a ostatní náklady</v>
      </c>
      <c r="F87" s="313"/>
      <c r="G87" s="313"/>
      <c r="H87" s="313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Halenkov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Jiří Vendel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4" t="s">
        <v>129</v>
      </c>
      <c r="D94" s="145"/>
      <c r="E94" s="145"/>
      <c r="F94" s="145"/>
      <c r="G94" s="145"/>
      <c r="H94" s="145"/>
      <c r="I94" s="145"/>
      <c r="J94" s="146" t="s">
        <v>130</v>
      </c>
      <c r="K94" s="14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7" t="s">
        <v>131</v>
      </c>
      <c r="D96" s="36"/>
      <c r="E96" s="36"/>
      <c r="F96" s="36"/>
      <c r="G96" s="36"/>
      <c r="H96" s="36"/>
      <c r="I96" s="3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5" customHeight="1">
      <c r="B97" s="148"/>
      <c r="C97" s="149"/>
      <c r="D97" s="150" t="s">
        <v>488</v>
      </c>
      <c r="E97" s="151"/>
      <c r="F97" s="151"/>
      <c r="G97" s="151"/>
      <c r="H97" s="151"/>
      <c r="I97" s="151"/>
      <c r="J97" s="152">
        <f>J118</f>
        <v>0</v>
      </c>
      <c r="K97" s="149"/>
      <c r="L97" s="153"/>
    </row>
    <row r="98" spans="1:31" s="2" customFormat="1" ht="21.75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137</v>
      </c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314" t="str">
        <f>E7</f>
        <v>Oprava povrchu nákladiště v dopravně Halenkov</v>
      </c>
      <c r="F107" s="315"/>
      <c r="G107" s="315"/>
      <c r="H107" s="315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109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302" t="str">
        <f>E9</f>
        <v>VON - Vedlejší a ostatní náklady</v>
      </c>
      <c r="F109" s="313"/>
      <c r="G109" s="313"/>
      <c r="H109" s="313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>Halenkov</v>
      </c>
      <c r="G111" s="36"/>
      <c r="H111" s="36"/>
      <c r="I111" s="29" t="s">
        <v>22</v>
      </c>
      <c r="J111" s="66">
        <f>IF(J12="","",J12)</f>
        <v>0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23</v>
      </c>
      <c r="D113" s="36"/>
      <c r="E113" s="36"/>
      <c r="F113" s="27" t="str">
        <f>E15</f>
        <v>Správa železnic, státní organizace</v>
      </c>
      <c r="G113" s="36"/>
      <c r="H113" s="36"/>
      <c r="I113" s="29" t="s">
        <v>30</v>
      </c>
      <c r="J113" s="32" t="str">
        <f>E21</f>
        <v xml:space="preserve"> 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28</v>
      </c>
      <c r="D114" s="36"/>
      <c r="E114" s="36"/>
      <c r="F114" s="27" t="str">
        <f>IF(E18="","",E18)</f>
        <v>Vyplň údaj</v>
      </c>
      <c r="G114" s="36"/>
      <c r="H114" s="36"/>
      <c r="I114" s="29" t="s">
        <v>33</v>
      </c>
      <c r="J114" s="32" t="str">
        <f>E24</f>
        <v>Jiří Vendel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60"/>
      <c r="B116" s="161"/>
      <c r="C116" s="162" t="s">
        <v>138</v>
      </c>
      <c r="D116" s="163" t="s">
        <v>61</v>
      </c>
      <c r="E116" s="163" t="s">
        <v>57</v>
      </c>
      <c r="F116" s="163" t="s">
        <v>58</v>
      </c>
      <c r="G116" s="163" t="s">
        <v>139</v>
      </c>
      <c r="H116" s="163" t="s">
        <v>140</v>
      </c>
      <c r="I116" s="163" t="s">
        <v>141</v>
      </c>
      <c r="J116" s="164" t="s">
        <v>130</v>
      </c>
      <c r="K116" s="165" t="s">
        <v>142</v>
      </c>
      <c r="L116" s="166"/>
      <c r="M116" s="75" t="s">
        <v>1</v>
      </c>
      <c r="N116" s="76" t="s">
        <v>40</v>
      </c>
      <c r="O116" s="76" t="s">
        <v>143</v>
      </c>
      <c r="P116" s="76" t="s">
        <v>144</v>
      </c>
      <c r="Q116" s="76" t="s">
        <v>145</v>
      </c>
      <c r="R116" s="76" t="s">
        <v>146</v>
      </c>
      <c r="S116" s="76" t="s">
        <v>147</v>
      </c>
      <c r="T116" s="77" t="s">
        <v>148</v>
      </c>
      <c r="U116" s="160"/>
      <c r="V116" s="160"/>
      <c r="W116" s="160"/>
      <c r="X116" s="160"/>
      <c r="Y116" s="160"/>
      <c r="Z116" s="160"/>
      <c r="AA116" s="160"/>
      <c r="AB116" s="160"/>
      <c r="AC116" s="160"/>
      <c r="AD116" s="160"/>
      <c r="AE116" s="160"/>
    </row>
    <row r="117" spans="1:65" s="2" customFormat="1" ht="22.9" customHeight="1">
      <c r="A117" s="34"/>
      <c r="B117" s="35"/>
      <c r="C117" s="82" t="s">
        <v>149</v>
      </c>
      <c r="D117" s="36"/>
      <c r="E117" s="36"/>
      <c r="F117" s="36"/>
      <c r="G117" s="36"/>
      <c r="H117" s="36"/>
      <c r="I117" s="36"/>
      <c r="J117" s="167">
        <f>BK117</f>
        <v>0</v>
      </c>
      <c r="K117" s="36"/>
      <c r="L117" s="39"/>
      <c r="M117" s="78"/>
      <c r="N117" s="168"/>
      <c r="O117" s="79"/>
      <c r="P117" s="169">
        <f>P118</f>
        <v>0</v>
      </c>
      <c r="Q117" s="79"/>
      <c r="R117" s="169">
        <f>R118</f>
        <v>0</v>
      </c>
      <c r="S117" s="79"/>
      <c r="T117" s="170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75</v>
      </c>
      <c r="AU117" s="17" t="s">
        <v>132</v>
      </c>
      <c r="BK117" s="171">
        <f>BK118</f>
        <v>0</v>
      </c>
    </row>
    <row r="118" spans="1:65" s="12" customFormat="1" ht="25.9" customHeight="1">
      <c r="B118" s="172"/>
      <c r="C118" s="173"/>
      <c r="D118" s="174" t="s">
        <v>75</v>
      </c>
      <c r="E118" s="175" t="s">
        <v>489</v>
      </c>
      <c r="F118" s="175" t="s">
        <v>490</v>
      </c>
      <c r="G118" s="173"/>
      <c r="H118" s="173"/>
      <c r="I118" s="176"/>
      <c r="J118" s="177">
        <f>BK118</f>
        <v>0</v>
      </c>
      <c r="K118" s="173"/>
      <c r="L118" s="178"/>
      <c r="M118" s="179"/>
      <c r="N118" s="180"/>
      <c r="O118" s="180"/>
      <c r="P118" s="181">
        <f>SUM(P119:P128)</f>
        <v>0</v>
      </c>
      <c r="Q118" s="180"/>
      <c r="R118" s="181">
        <f>SUM(R119:R128)</f>
        <v>0</v>
      </c>
      <c r="S118" s="180"/>
      <c r="T118" s="182">
        <f>SUM(T119:T128)</f>
        <v>0</v>
      </c>
      <c r="AR118" s="183" t="s">
        <v>153</v>
      </c>
      <c r="AT118" s="184" t="s">
        <v>75</v>
      </c>
      <c r="AU118" s="184" t="s">
        <v>76</v>
      </c>
      <c r="AY118" s="183" t="s">
        <v>152</v>
      </c>
      <c r="BK118" s="185">
        <f>SUM(BK119:BK128)</f>
        <v>0</v>
      </c>
    </row>
    <row r="119" spans="1:65" s="2" customFormat="1" ht="21.75" customHeight="1">
      <c r="A119" s="34"/>
      <c r="B119" s="35"/>
      <c r="C119" s="188" t="s">
        <v>84</v>
      </c>
      <c r="D119" s="188" t="s">
        <v>155</v>
      </c>
      <c r="E119" s="189" t="s">
        <v>491</v>
      </c>
      <c r="F119" s="190" t="s">
        <v>492</v>
      </c>
      <c r="G119" s="191" t="s">
        <v>493</v>
      </c>
      <c r="H119" s="257"/>
      <c r="I119" s="193"/>
      <c r="J119" s="194">
        <f>ROUND(I119*H119,2)</f>
        <v>0</v>
      </c>
      <c r="K119" s="195"/>
      <c r="L119" s="39"/>
      <c r="M119" s="196" t="s">
        <v>1</v>
      </c>
      <c r="N119" s="197" t="s">
        <v>41</v>
      </c>
      <c r="O119" s="71"/>
      <c r="P119" s="198">
        <f>O119*H119</f>
        <v>0</v>
      </c>
      <c r="Q119" s="198">
        <v>0</v>
      </c>
      <c r="R119" s="198">
        <f>Q119*H119</f>
        <v>0</v>
      </c>
      <c r="S119" s="198">
        <v>0</v>
      </c>
      <c r="T119" s="199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0" t="s">
        <v>159</v>
      </c>
      <c r="AT119" s="200" t="s">
        <v>155</v>
      </c>
      <c r="AU119" s="200" t="s">
        <v>84</v>
      </c>
      <c r="AY119" s="17" t="s">
        <v>152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17" t="s">
        <v>84</v>
      </c>
      <c r="BK119" s="201">
        <f>ROUND(I119*H119,2)</f>
        <v>0</v>
      </c>
      <c r="BL119" s="17" t="s">
        <v>159</v>
      </c>
      <c r="BM119" s="200" t="s">
        <v>494</v>
      </c>
    </row>
    <row r="120" spans="1:65" s="2" customFormat="1">
      <c r="A120" s="34"/>
      <c r="B120" s="35"/>
      <c r="C120" s="36"/>
      <c r="D120" s="202" t="s">
        <v>161</v>
      </c>
      <c r="E120" s="36"/>
      <c r="F120" s="203" t="s">
        <v>492</v>
      </c>
      <c r="G120" s="36"/>
      <c r="H120" s="36"/>
      <c r="I120" s="204"/>
      <c r="J120" s="36"/>
      <c r="K120" s="36"/>
      <c r="L120" s="39"/>
      <c r="M120" s="205"/>
      <c r="N120" s="206"/>
      <c r="O120" s="71"/>
      <c r="P120" s="71"/>
      <c r="Q120" s="71"/>
      <c r="R120" s="71"/>
      <c r="S120" s="71"/>
      <c r="T120" s="72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161</v>
      </c>
      <c r="AU120" s="17" t="s">
        <v>84</v>
      </c>
    </row>
    <row r="121" spans="1:65" s="2" customFormat="1" ht="21.75" customHeight="1">
      <c r="A121" s="34"/>
      <c r="B121" s="35"/>
      <c r="C121" s="188" t="s">
        <v>86</v>
      </c>
      <c r="D121" s="188" t="s">
        <v>155</v>
      </c>
      <c r="E121" s="189" t="s">
        <v>495</v>
      </c>
      <c r="F121" s="190" t="s">
        <v>496</v>
      </c>
      <c r="G121" s="191" t="s">
        <v>493</v>
      </c>
      <c r="H121" s="257"/>
      <c r="I121" s="193"/>
      <c r="J121" s="194">
        <f>ROUND(I121*H121,2)</f>
        <v>0</v>
      </c>
      <c r="K121" s="195"/>
      <c r="L121" s="39"/>
      <c r="M121" s="196" t="s">
        <v>1</v>
      </c>
      <c r="N121" s="197" t="s">
        <v>41</v>
      </c>
      <c r="O121" s="71"/>
      <c r="P121" s="198">
        <f>O121*H121</f>
        <v>0</v>
      </c>
      <c r="Q121" s="198">
        <v>0</v>
      </c>
      <c r="R121" s="198">
        <f>Q121*H121</f>
        <v>0</v>
      </c>
      <c r="S121" s="198">
        <v>0</v>
      </c>
      <c r="T121" s="19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0" t="s">
        <v>159</v>
      </c>
      <c r="AT121" s="200" t="s">
        <v>155</v>
      </c>
      <c r="AU121" s="200" t="s">
        <v>84</v>
      </c>
      <c r="AY121" s="17" t="s">
        <v>152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17" t="s">
        <v>84</v>
      </c>
      <c r="BK121" s="201">
        <f>ROUND(I121*H121,2)</f>
        <v>0</v>
      </c>
      <c r="BL121" s="17" t="s">
        <v>159</v>
      </c>
      <c r="BM121" s="200" t="s">
        <v>497</v>
      </c>
    </row>
    <row r="122" spans="1:65" s="2" customFormat="1" ht="48.75">
      <c r="A122" s="34"/>
      <c r="B122" s="35"/>
      <c r="C122" s="36"/>
      <c r="D122" s="202" t="s">
        <v>161</v>
      </c>
      <c r="E122" s="36"/>
      <c r="F122" s="203" t="s">
        <v>498</v>
      </c>
      <c r="G122" s="36"/>
      <c r="H122" s="36"/>
      <c r="I122" s="204"/>
      <c r="J122" s="36"/>
      <c r="K122" s="36"/>
      <c r="L122" s="39"/>
      <c r="M122" s="205"/>
      <c r="N122" s="206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161</v>
      </c>
      <c r="AU122" s="17" t="s">
        <v>84</v>
      </c>
    </row>
    <row r="123" spans="1:65" s="2" customFormat="1" ht="33" customHeight="1">
      <c r="A123" s="34"/>
      <c r="B123" s="35"/>
      <c r="C123" s="188" t="s">
        <v>168</v>
      </c>
      <c r="D123" s="188" t="s">
        <v>155</v>
      </c>
      <c r="E123" s="189" t="s">
        <v>499</v>
      </c>
      <c r="F123" s="190" t="s">
        <v>500</v>
      </c>
      <c r="G123" s="191" t="s">
        <v>493</v>
      </c>
      <c r="H123" s="257"/>
      <c r="I123" s="193"/>
      <c r="J123" s="194">
        <f>ROUND(I123*H123,2)</f>
        <v>0</v>
      </c>
      <c r="K123" s="195"/>
      <c r="L123" s="39"/>
      <c r="M123" s="196" t="s">
        <v>1</v>
      </c>
      <c r="N123" s="197" t="s">
        <v>41</v>
      </c>
      <c r="O123" s="71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0" t="s">
        <v>159</v>
      </c>
      <c r="AT123" s="200" t="s">
        <v>155</v>
      </c>
      <c r="AU123" s="200" t="s">
        <v>84</v>
      </c>
      <c r="AY123" s="17" t="s">
        <v>152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7" t="s">
        <v>84</v>
      </c>
      <c r="BK123" s="201">
        <f>ROUND(I123*H123,2)</f>
        <v>0</v>
      </c>
      <c r="BL123" s="17" t="s">
        <v>159</v>
      </c>
      <c r="BM123" s="200" t="s">
        <v>501</v>
      </c>
    </row>
    <row r="124" spans="1:65" s="2" customFormat="1" ht="19.5">
      <c r="A124" s="34"/>
      <c r="B124" s="35"/>
      <c r="C124" s="36"/>
      <c r="D124" s="202" t="s">
        <v>161</v>
      </c>
      <c r="E124" s="36"/>
      <c r="F124" s="203" t="s">
        <v>500</v>
      </c>
      <c r="G124" s="36"/>
      <c r="H124" s="36"/>
      <c r="I124" s="204"/>
      <c r="J124" s="36"/>
      <c r="K124" s="36"/>
      <c r="L124" s="39"/>
      <c r="M124" s="205"/>
      <c r="N124" s="206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161</v>
      </c>
      <c r="AU124" s="17" t="s">
        <v>84</v>
      </c>
    </row>
    <row r="125" spans="1:65" s="2" customFormat="1" ht="66.75" customHeight="1">
      <c r="A125" s="34"/>
      <c r="B125" s="35"/>
      <c r="C125" s="188" t="s">
        <v>159</v>
      </c>
      <c r="D125" s="188" t="s">
        <v>155</v>
      </c>
      <c r="E125" s="189" t="s">
        <v>502</v>
      </c>
      <c r="F125" s="190" t="s">
        <v>503</v>
      </c>
      <c r="G125" s="191" t="s">
        <v>493</v>
      </c>
      <c r="H125" s="257"/>
      <c r="I125" s="193"/>
      <c r="J125" s="194">
        <f>ROUND(I125*H125,2)</f>
        <v>0</v>
      </c>
      <c r="K125" s="195"/>
      <c r="L125" s="39"/>
      <c r="M125" s="196" t="s">
        <v>1</v>
      </c>
      <c r="N125" s="197" t="s">
        <v>41</v>
      </c>
      <c r="O125" s="71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0" t="s">
        <v>159</v>
      </c>
      <c r="AT125" s="200" t="s">
        <v>155</v>
      </c>
      <c r="AU125" s="200" t="s">
        <v>84</v>
      </c>
      <c r="AY125" s="17" t="s">
        <v>152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7" t="s">
        <v>84</v>
      </c>
      <c r="BK125" s="201">
        <f>ROUND(I125*H125,2)</f>
        <v>0</v>
      </c>
      <c r="BL125" s="17" t="s">
        <v>159</v>
      </c>
      <c r="BM125" s="200" t="s">
        <v>504</v>
      </c>
    </row>
    <row r="126" spans="1:65" s="2" customFormat="1" ht="39">
      <c r="A126" s="34"/>
      <c r="B126" s="35"/>
      <c r="C126" s="36"/>
      <c r="D126" s="202" t="s">
        <v>161</v>
      </c>
      <c r="E126" s="36"/>
      <c r="F126" s="203" t="s">
        <v>503</v>
      </c>
      <c r="G126" s="36"/>
      <c r="H126" s="36"/>
      <c r="I126" s="204"/>
      <c r="J126" s="36"/>
      <c r="K126" s="36"/>
      <c r="L126" s="39"/>
      <c r="M126" s="205"/>
      <c r="N126" s="206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161</v>
      </c>
      <c r="AU126" s="17" t="s">
        <v>84</v>
      </c>
    </row>
    <row r="127" spans="1:65" s="2" customFormat="1" ht="33" customHeight="1">
      <c r="A127" s="34"/>
      <c r="B127" s="35"/>
      <c r="C127" s="188" t="s">
        <v>153</v>
      </c>
      <c r="D127" s="188" t="s">
        <v>155</v>
      </c>
      <c r="E127" s="189" t="s">
        <v>505</v>
      </c>
      <c r="F127" s="190" t="s">
        <v>506</v>
      </c>
      <c r="G127" s="191" t="s">
        <v>507</v>
      </c>
      <c r="H127" s="192">
        <v>200</v>
      </c>
      <c r="I127" s="193"/>
      <c r="J127" s="194">
        <f>ROUND(I127*H127,2)</f>
        <v>0</v>
      </c>
      <c r="K127" s="195"/>
      <c r="L127" s="39"/>
      <c r="M127" s="196" t="s">
        <v>1</v>
      </c>
      <c r="N127" s="197" t="s">
        <v>41</v>
      </c>
      <c r="O127" s="71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0" t="s">
        <v>159</v>
      </c>
      <c r="AT127" s="200" t="s">
        <v>155</v>
      </c>
      <c r="AU127" s="200" t="s">
        <v>84</v>
      </c>
      <c r="AY127" s="17" t="s">
        <v>152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7" t="s">
        <v>84</v>
      </c>
      <c r="BK127" s="201">
        <f>ROUND(I127*H127,2)</f>
        <v>0</v>
      </c>
      <c r="BL127" s="17" t="s">
        <v>159</v>
      </c>
      <c r="BM127" s="200" t="s">
        <v>508</v>
      </c>
    </row>
    <row r="128" spans="1:65" s="2" customFormat="1" ht="19.5">
      <c r="A128" s="34"/>
      <c r="B128" s="35"/>
      <c r="C128" s="36"/>
      <c r="D128" s="202" t="s">
        <v>161</v>
      </c>
      <c r="E128" s="36"/>
      <c r="F128" s="203" t="s">
        <v>506</v>
      </c>
      <c r="G128" s="36"/>
      <c r="H128" s="36"/>
      <c r="I128" s="204"/>
      <c r="J128" s="36"/>
      <c r="K128" s="36"/>
      <c r="L128" s="39"/>
      <c r="M128" s="253"/>
      <c r="N128" s="254"/>
      <c r="O128" s="255"/>
      <c r="P128" s="255"/>
      <c r="Q128" s="255"/>
      <c r="R128" s="255"/>
      <c r="S128" s="255"/>
      <c r="T128" s="256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161</v>
      </c>
      <c r="AU128" s="17" t="s">
        <v>84</v>
      </c>
    </row>
    <row r="129" spans="1:31" s="2" customFormat="1" ht="6.95" customHeight="1">
      <c r="A129" s="34"/>
      <c r="B129" s="54"/>
      <c r="C129" s="55"/>
      <c r="D129" s="55"/>
      <c r="E129" s="55"/>
      <c r="F129" s="55"/>
      <c r="G129" s="55"/>
      <c r="H129" s="55"/>
      <c r="I129" s="55"/>
      <c r="J129" s="55"/>
      <c r="K129" s="55"/>
      <c r="L129" s="39"/>
      <c r="M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</sheetData>
  <sheetProtection algorithmName="SHA-512" hashValue="PgJMuY4zcHHRFE2dmqDePTjJzBjzki7AIIz7lJOhNfqkjStAFb3MMtUnyahbN17fB1FoijuyFnW+ZITADycGeA==" saltValue="KqHhtkkhMRTqiNeTxw4HUC43iud0xTMbLzG08z464RFfhWWontOUB6sw5LP393u0fWAJbcKjhVM0QBzv5Lm4lw==" spinCount="100000" sheet="1" objects="1" scenarios="1" formatColumns="0" formatRows="0" autoFilter="0"/>
  <autoFilter ref="C116:K128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9"/>
      <c r="C3" s="110"/>
      <c r="D3" s="110"/>
      <c r="E3" s="110"/>
      <c r="F3" s="110"/>
      <c r="G3" s="110"/>
      <c r="H3" s="20"/>
    </row>
    <row r="4" spans="1:8" s="1" customFormat="1" ht="24.95" customHeight="1">
      <c r="B4" s="20"/>
      <c r="C4" s="111" t="s">
        <v>509</v>
      </c>
      <c r="H4" s="20"/>
    </row>
    <row r="5" spans="1:8" s="1" customFormat="1" ht="12" customHeight="1">
      <c r="B5" s="20"/>
      <c r="C5" s="258" t="s">
        <v>13</v>
      </c>
      <c r="D5" s="322" t="s">
        <v>14</v>
      </c>
      <c r="E5" s="272"/>
      <c r="F5" s="272"/>
      <c r="H5" s="20"/>
    </row>
    <row r="6" spans="1:8" s="1" customFormat="1" ht="36.950000000000003" customHeight="1">
      <c r="B6" s="20"/>
      <c r="C6" s="259" t="s">
        <v>16</v>
      </c>
      <c r="D6" s="323" t="s">
        <v>17</v>
      </c>
      <c r="E6" s="272"/>
      <c r="F6" s="272"/>
      <c r="H6" s="20"/>
    </row>
    <row r="7" spans="1:8" s="1" customFormat="1" ht="16.5" customHeight="1">
      <c r="B7" s="20"/>
      <c r="C7" s="113" t="s">
        <v>22</v>
      </c>
      <c r="D7" s="115">
        <f>'Rekapitulace stavby'!AN8</f>
        <v>0</v>
      </c>
      <c r="H7" s="20"/>
    </row>
    <row r="8" spans="1:8" s="2" customFormat="1" ht="10.9" customHeight="1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>
      <c r="A9" s="160"/>
      <c r="B9" s="260"/>
      <c r="C9" s="261" t="s">
        <v>57</v>
      </c>
      <c r="D9" s="262" t="s">
        <v>58</v>
      </c>
      <c r="E9" s="262" t="s">
        <v>139</v>
      </c>
      <c r="F9" s="263" t="s">
        <v>510</v>
      </c>
      <c r="G9" s="160"/>
      <c r="H9" s="260"/>
    </row>
    <row r="10" spans="1:8" s="2" customFormat="1" ht="26.45" customHeight="1">
      <c r="A10" s="34"/>
      <c r="B10" s="39"/>
      <c r="C10" s="264" t="s">
        <v>511</v>
      </c>
      <c r="D10" s="264" t="s">
        <v>82</v>
      </c>
      <c r="E10" s="34"/>
      <c r="F10" s="34"/>
      <c r="G10" s="34"/>
      <c r="H10" s="39"/>
    </row>
    <row r="11" spans="1:8" s="2" customFormat="1" ht="16.899999999999999" customHeight="1">
      <c r="A11" s="34"/>
      <c r="B11" s="39"/>
      <c r="C11" s="265" t="s">
        <v>107</v>
      </c>
      <c r="D11" s="266" t="s">
        <v>1</v>
      </c>
      <c r="E11" s="267" t="s">
        <v>1</v>
      </c>
      <c r="F11" s="268">
        <v>224.249</v>
      </c>
      <c r="G11" s="34"/>
      <c r="H11" s="39"/>
    </row>
    <row r="12" spans="1:8" s="2" customFormat="1" ht="16.899999999999999" customHeight="1">
      <c r="A12" s="34"/>
      <c r="B12" s="39"/>
      <c r="C12" s="269" t="s">
        <v>107</v>
      </c>
      <c r="D12" s="269" t="s">
        <v>270</v>
      </c>
      <c r="E12" s="17" t="s">
        <v>1</v>
      </c>
      <c r="F12" s="270">
        <v>224.249</v>
      </c>
      <c r="G12" s="34"/>
      <c r="H12" s="39"/>
    </row>
    <row r="13" spans="1:8" s="2" customFormat="1" ht="16.899999999999999" customHeight="1">
      <c r="A13" s="34"/>
      <c r="B13" s="39"/>
      <c r="C13" s="271" t="s">
        <v>512</v>
      </c>
      <c r="D13" s="34"/>
      <c r="E13" s="34"/>
      <c r="F13" s="34"/>
      <c r="G13" s="34"/>
      <c r="H13" s="39"/>
    </row>
    <row r="14" spans="1:8" s="2" customFormat="1" ht="16.899999999999999" customHeight="1">
      <c r="A14" s="34"/>
      <c r="B14" s="39"/>
      <c r="C14" s="269" t="s">
        <v>267</v>
      </c>
      <c r="D14" s="269" t="s">
        <v>268</v>
      </c>
      <c r="E14" s="17" t="s">
        <v>238</v>
      </c>
      <c r="F14" s="270">
        <v>224.249</v>
      </c>
      <c r="G14" s="34"/>
      <c r="H14" s="39"/>
    </row>
    <row r="15" spans="1:8" s="2" customFormat="1" ht="33.75">
      <c r="A15" s="34"/>
      <c r="B15" s="39"/>
      <c r="C15" s="269" t="s">
        <v>294</v>
      </c>
      <c r="D15" s="269" t="s">
        <v>295</v>
      </c>
      <c r="E15" s="17" t="s">
        <v>238</v>
      </c>
      <c r="F15" s="270">
        <v>1166.711</v>
      </c>
      <c r="G15" s="34"/>
      <c r="H15" s="39"/>
    </row>
    <row r="16" spans="1:8" s="2" customFormat="1" ht="16.899999999999999" customHeight="1">
      <c r="A16" s="34"/>
      <c r="B16" s="39"/>
      <c r="C16" s="265" t="s">
        <v>105</v>
      </c>
      <c r="D16" s="266" t="s">
        <v>1</v>
      </c>
      <c r="E16" s="267" t="s">
        <v>1</v>
      </c>
      <c r="F16" s="268">
        <v>128.142</v>
      </c>
      <c r="G16" s="34"/>
      <c r="H16" s="39"/>
    </row>
    <row r="17" spans="1:8" s="2" customFormat="1" ht="16.899999999999999" customHeight="1">
      <c r="A17" s="34"/>
      <c r="B17" s="39"/>
      <c r="C17" s="269" t="s">
        <v>105</v>
      </c>
      <c r="D17" s="269" t="s">
        <v>265</v>
      </c>
      <c r="E17" s="17" t="s">
        <v>1</v>
      </c>
      <c r="F17" s="270">
        <v>128.142</v>
      </c>
      <c r="G17" s="34"/>
      <c r="H17" s="39"/>
    </row>
    <row r="18" spans="1:8" s="2" customFormat="1" ht="16.899999999999999" customHeight="1">
      <c r="A18" s="34"/>
      <c r="B18" s="39"/>
      <c r="C18" s="271" t="s">
        <v>512</v>
      </c>
      <c r="D18" s="34"/>
      <c r="E18" s="34"/>
      <c r="F18" s="34"/>
      <c r="G18" s="34"/>
      <c r="H18" s="39"/>
    </row>
    <row r="19" spans="1:8" s="2" customFormat="1" ht="16.899999999999999" customHeight="1">
      <c r="A19" s="34"/>
      <c r="B19" s="39"/>
      <c r="C19" s="269" t="s">
        <v>262</v>
      </c>
      <c r="D19" s="269" t="s">
        <v>263</v>
      </c>
      <c r="E19" s="17" t="s">
        <v>238</v>
      </c>
      <c r="F19" s="270">
        <v>128.142</v>
      </c>
      <c r="G19" s="34"/>
      <c r="H19" s="39"/>
    </row>
    <row r="20" spans="1:8" s="2" customFormat="1" ht="33.75">
      <c r="A20" s="34"/>
      <c r="B20" s="39"/>
      <c r="C20" s="269" t="s">
        <v>294</v>
      </c>
      <c r="D20" s="269" t="s">
        <v>295</v>
      </c>
      <c r="E20" s="17" t="s">
        <v>238</v>
      </c>
      <c r="F20" s="270">
        <v>1166.711</v>
      </c>
      <c r="G20" s="34"/>
      <c r="H20" s="39"/>
    </row>
    <row r="21" spans="1:8" s="2" customFormat="1" ht="16.899999999999999" customHeight="1">
      <c r="A21" s="34"/>
      <c r="B21" s="39"/>
      <c r="C21" s="265" t="s">
        <v>117</v>
      </c>
      <c r="D21" s="266" t="s">
        <v>1</v>
      </c>
      <c r="E21" s="267" t="s">
        <v>1</v>
      </c>
      <c r="F21" s="268">
        <v>21.454999999999998</v>
      </c>
      <c r="G21" s="34"/>
      <c r="H21" s="39"/>
    </row>
    <row r="22" spans="1:8" s="2" customFormat="1" ht="16.899999999999999" customHeight="1">
      <c r="A22" s="34"/>
      <c r="B22" s="39"/>
      <c r="C22" s="269" t="s">
        <v>117</v>
      </c>
      <c r="D22" s="269" t="s">
        <v>279</v>
      </c>
      <c r="E22" s="17" t="s">
        <v>1</v>
      </c>
      <c r="F22" s="270">
        <v>21.454999999999998</v>
      </c>
      <c r="G22" s="34"/>
      <c r="H22" s="39"/>
    </row>
    <row r="23" spans="1:8" s="2" customFormat="1" ht="16.899999999999999" customHeight="1">
      <c r="A23" s="34"/>
      <c r="B23" s="39"/>
      <c r="C23" s="271" t="s">
        <v>512</v>
      </c>
      <c r="D23" s="34"/>
      <c r="E23" s="34"/>
      <c r="F23" s="34"/>
      <c r="G23" s="34"/>
      <c r="H23" s="39"/>
    </row>
    <row r="24" spans="1:8" s="2" customFormat="1" ht="16.899999999999999" customHeight="1">
      <c r="A24" s="34"/>
      <c r="B24" s="39"/>
      <c r="C24" s="269" t="s">
        <v>276</v>
      </c>
      <c r="D24" s="269" t="s">
        <v>277</v>
      </c>
      <c r="E24" s="17" t="s">
        <v>171</v>
      </c>
      <c r="F24" s="270">
        <v>21.454999999999998</v>
      </c>
      <c r="G24" s="34"/>
      <c r="H24" s="39"/>
    </row>
    <row r="25" spans="1:8" s="2" customFormat="1" ht="33.75">
      <c r="A25" s="34"/>
      <c r="B25" s="39"/>
      <c r="C25" s="269" t="s">
        <v>287</v>
      </c>
      <c r="D25" s="269" t="s">
        <v>288</v>
      </c>
      <c r="E25" s="17" t="s">
        <v>238</v>
      </c>
      <c r="F25" s="270">
        <v>57.432000000000002</v>
      </c>
      <c r="G25" s="34"/>
      <c r="H25" s="39"/>
    </row>
    <row r="26" spans="1:8" s="2" customFormat="1" ht="16.899999999999999" customHeight="1">
      <c r="A26" s="34"/>
      <c r="B26" s="39"/>
      <c r="C26" s="265" t="s">
        <v>115</v>
      </c>
      <c r="D26" s="266" t="s">
        <v>1</v>
      </c>
      <c r="E26" s="267" t="s">
        <v>1</v>
      </c>
      <c r="F26" s="268">
        <v>35.924999999999997</v>
      </c>
      <c r="G26" s="34"/>
      <c r="H26" s="39"/>
    </row>
    <row r="27" spans="1:8" s="2" customFormat="1" ht="16.899999999999999" customHeight="1">
      <c r="A27" s="34"/>
      <c r="B27" s="39"/>
      <c r="C27" s="269" t="s">
        <v>115</v>
      </c>
      <c r="D27" s="269" t="s">
        <v>207</v>
      </c>
      <c r="E27" s="17" t="s">
        <v>1</v>
      </c>
      <c r="F27" s="270">
        <v>35.924999999999997</v>
      </c>
      <c r="G27" s="34"/>
      <c r="H27" s="39"/>
    </row>
    <row r="28" spans="1:8" s="2" customFormat="1" ht="16.899999999999999" customHeight="1">
      <c r="A28" s="34"/>
      <c r="B28" s="39"/>
      <c r="C28" s="271" t="s">
        <v>512</v>
      </c>
      <c r="D28" s="34"/>
      <c r="E28" s="34"/>
      <c r="F28" s="34"/>
      <c r="G28" s="34"/>
      <c r="H28" s="39"/>
    </row>
    <row r="29" spans="1:8" s="2" customFormat="1" ht="16.899999999999999" customHeight="1">
      <c r="A29" s="34"/>
      <c r="B29" s="39"/>
      <c r="C29" s="269" t="s">
        <v>203</v>
      </c>
      <c r="D29" s="269" t="s">
        <v>204</v>
      </c>
      <c r="E29" s="17" t="s">
        <v>171</v>
      </c>
      <c r="F29" s="270">
        <v>35.924999999999997</v>
      </c>
      <c r="G29" s="34"/>
      <c r="H29" s="39"/>
    </row>
    <row r="30" spans="1:8" s="2" customFormat="1" ht="33.75">
      <c r="A30" s="34"/>
      <c r="B30" s="39"/>
      <c r="C30" s="269" t="s">
        <v>294</v>
      </c>
      <c r="D30" s="269" t="s">
        <v>295</v>
      </c>
      <c r="E30" s="17" t="s">
        <v>238</v>
      </c>
      <c r="F30" s="270">
        <v>1166.711</v>
      </c>
      <c r="G30" s="34"/>
      <c r="H30" s="39"/>
    </row>
    <row r="31" spans="1:8" s="2" customFormat="1" ht="16.899999999999999" customHeight="1">
      <c r="A31" s="34"/>
      <c r="B31" s="39"/>
      <c r="C31" s="269" t="s">
        <v>326</v>
      </c>
      <c r="D31" s="269" t="s">
        <v>327</v>
      </c>
      <c r="E31" s="17" t="s">
        <v>238</v>
      </c>
      <c r="F31" s="270">
        <v>814.32</v>
      </c>
      <c r="G31" s="34"/>
      <c r="H31" s="39"/>
    </row>
    <row r="32" spans="1:8" s="2" customFormat="1" ht="16.899999999999999" customHeight="1">
      <c r="A32" s="34"/>
      <c r="B32" s="39"/>
      <c r="C32" s="265" t="s">
        <v>122</v>
      </c>
      <c r="D32" s="266" t="s">
        <v>1</v>
      </c>
      <c r="E32" s="267" t="s">
        <v>1</v>
      </c>
      <c r="F32" s="268">
        <v>60</v>
      </c>
      <c r="G32" s="34"/>
      <c r="H32" s="39"/>
    </row>
    <row r="33" spans="1:8" s="2" customFormat="1" ht="16.899999999999999" customHeight="1">
      <c r="A33" s="34"/>
      <c r="B33" s="39"/>
      <c r="C33" s="269" t="s">
        <v>122</v>
      </c>
      <c r="D33" s="269" t="s">
        <v>123</v>
      </c>
      <c r="E33" s="17" t="s">
        <v>1</v>
      </c>
      <c r="F33" s="270">
        <v>60</v>
      </c>
      <c r="G33" s="34"/>
      <c r="H33" s="39"/>
    </row>
    <row r="34" spans="1:8" s="2" customFormat="1" ht="16.899999999999999" customHeight="1">
      <c r="A34" s="34"/>
      <c r="B34" s="39"/>
      <c r="C34" s="271" t="s">
        <v>512</v>
      </c>
      <c r="D34" s="34"/>
      <c r="E34" s="34"/>
      <c r="F34" s="34"/>
      <c r="G34" s="34"/>
      <c r="H34" s="39"/>
    </row>
    <row r="35" spans="1:8" s="2" customFormat="1" ht="16.899999999999999" customHeight="1">
      <c r="A35" s="34"/>
      <c r="B35" s="39"/>
      <c r="C35" s="269" t="s">
        <v>281</v>
      </c>
      <c r="D35" s="269" t="s">
        <v>282</v>
      </c>
      <c r="E35" s="17" t="s">
        <v>191</v>
      </c>
      <c r="F35" s="270">
        <v>60</v>
      </c>
      <c r="G35" s="34"/>
      <c r="H35" s="39"/>
    </row>
    <row r="36" spans="1:8" s="2" customFormat="1" ht="16.899999999999999" customHeight="1">
      <c r="A36" s="34"/>
      <c r="B36" s="39"/>
      <c r="C36" s="269" t="s">
        <v>220</v>
      </c>
      <c r="D36" s="269" t="s">
        <v>221</v>
      </c>
      <c r="E36" s="17" t="s">
        <v>171</v>
      </c>
      <c r="F36" s="270">
        <v>416.47500000000002</v>
      </c>
      <c r="G36" s="34"/>
      <c r="H36" s="39"/>
    </row>
    <row r="37" spans="1:8" s="2" customFormat="1" ht="16.899999999999999" customHeight="1">
      <c r="A37" s="34"/>
      <c r="B37" s="39"/>
      <c r="C37" s="265" t="s">
        <v>110</v>
      </c>
      <c r="D37" s="266" t="s">
        <v>1</v>
      </c>
      <c r="E37" s="267" t="s">
        <v>1</v>
      </c>
      <c r="F37" s="268">
        <v>40.5</v>
      </c>
      <c r="G37" s="34"/>
      <c r="H37" s="39"/>
    </row>
    <row r="38" spans="1:8" s="2" customFormat="1" ht="16.899999999999999" customHeight="1">
      <c r="A38" s="34"/>
      <c r="B38" s="39"/>
      <c r="C38" s="269" t="s">
        <v>110</v>
      </c>
      <c r="D38" s="269" t="s">
        <v>242</v>
      </c>
      <c r="E38" s="17" t="s">
        <v>1</v>
      </c>
      <c r="F38" s="270">
        <v>40.5</v>
      </c>
      <c r="G38" s="34"/>
      <c r="H38" s="39"/>
    </row>
    <row r="39" spans="1:8" s="2" customFormat="1" ht="16.899999999999999" customHeight="1">
      <c r="A39" s="34"/>
      <c r="B39" s="39"/>
      <c r="C39" s="271" t="s">
        <v>512</v>
      </c>
      <c r="D39" s="34"/>
      <c r="E39" s="34"/>
      <c r="F39" s="34"/>
      <c r="G39" s="34"/>
      <c r="H39" s="39"/>
    </row>
    <row r="40" spans="1:8" s="2" customFormat="1" ht="16.899999999999999" customHeight="1">
      <c r="A40" s="34"/>
      <c r="B40" s="39"/>
      <c r="C40" s="269" t="s">
        <v>236</v>
      </c>
      <c r="D40" s="269" t="s">
        <v>237</v>
      </c>
      <c r="E40" s="17" t="s">
        <v>238</v>
      </c>
      <c r="F40" s="270">
        <v>40.5</v>
      </c>
      <c r="G40" s="34"/>
      <c r="H40" s="39"/>
    </row>
    <row r="41" spans="1:8" s="2" customFormat="1" ht="33.75">
      <c r="A41" s="34"/>
      <c r="B41" s="39"/>
      <c r="C41" s="269" t="s">
        <v>301</v>
      </c>
      <c r="D41" s="269" t="s">
        <v>302</v>
      </c>
      <c r="E41" s="17" t="s">
        <v>238</v>
      </c>
      <c r="F41" s="270">
        <v>912.87</v>
      </c>
      <c r="G41" s="34"/>
      <c r="H41" s="39"/>
    </row>
    <row r="42" spans="1:8" s="2" customFormat="1" ht="16.899999999999999" customHeight="1">
      <c r="A42" s="34"/>
      <c r="B42" s="39"/>
      <c r="C42" s="265" t="s">
        <v>121</v>
      </c>
      <c r="D42" s="266" t="s">
        <v>1</v>
      </c>
      <c r="E42" s="267" t="s">
        <v>1</v>
      </c>
      <c r="F42" s="268">
        <v>436.185</v>
      </c>
      <c r="G42" s="34"/>
      <c r="H42" s="39"/>
    </row>
    <row r="43" spans="1:8" s="2" customFormat="1" ht="16.899999999999999" customHeight="1">
      <c r="A43" s="34"/>
      <c r="B43" s="39"/>
      <c r="C43" s="269" t="s">
        <v>121</v>
      </c>
      <c r="D43" s="269" t="s">
        <v>251</v>
      </c>
      <c r="E43" s="17" t="s">
        <v>1</v>
      </c>
      <c r="F43" s="270">
        <v>436.185</v>
      </c>
      <c r="G43" s="34"/>
      <c r="H43" s="39"/>
    </row>
    <row r="44" spans="1:8" s="2" customFormat="1" ht="16.899999999999999" customHeight="1">
      <c r="A44" s="34"/>
      <c r="B44" s="39"/>
      <c r="C44" s="271" t="s">
        <v>512</v>
      </c>
      <c r="D44" s="34"/>
      <c r="E44" s="34"/>
      <c r="F44" s="34"/>
      <c r="G44" s="34"/>
      <c r="H44" s="39"/>
    </row>
    <row r="45" spans="1:8" s="2" customFormat="1" ht="16.899999999999999" customHeight="1">
      <c r="A45" s="34"/>
      <c r="B45" s="39"/>
      <c r="C45" s="269" t="s">
        <v>253</v>
      </c>
      <c r="D45" s="269" t="s">
        <v>254</v>
      </c>
      <c r="E45" s="17" t="s">
        <v>238</v>
      </c>
      <c r="F45" s="270">
        <v>436.185</v>
      </c>
      <c r="G45" s="34"/>
      <c r="H45" s="39"/>
    </row>
    <row r="46" spans="1:8" s="2" customFormat="1" ht="33.75">
      <c r="A46" s="34"/>
      <c r="B46" s="39"/>
      <c r="C46" s="269" t="s">
        <v>301</v>
      </c>
      <c r="D46" s="269" t="s">
        <v>302</v>
      </c>
      <c r="E46" s="17" t="s">
        <v>238</v>
      </c>
      <c r="F46" s="270">
        <v>912.87</v>
      </c>
      <c r="G46" s="34"/>
      <c r="H46" s="39"/>
    </row>
    <row r="47" spans="1:8" s="2" customFormat="1" ht="16.899999999999999" customHeight="1">
      <c r="A47" s="34"/>
      <c r="B47" s="39"/>
      <c r="C47" s="265" t="s">
        <v>103</v>
      </c>
      <c r="D47" s="266" t="s">
        <v>1</v>
      </c>
      <c r="E47" s="267" t="s">
        <v>1</v>
      </c>
      <c r="F47" s="268">
        <v>306.5</v>
      </c>
      <c r="G47" s="34"/>
      <c r="H47" s="39"/>
    </row>
    <row r="48" spans="1:8" s="2" customFormat="1" ht="16.899999999999999" customHeight="1">
      <c r="A48" s="34"/>
      <c r="B48" s="39"/>
      <c r="C48" s="269" t="s">
        <v>1</v>
      </c>
      <c r="D48" s="269" t="s">
        <v>194</v>
      </c>
      <c r="E48" s="17" t="s">
        <v>1</v>
      </c>
      <c r="F48" s="270">
        <v>207.5</v>
      </c>
      <c r="G48" s="34"/>
      <c r="H48" s="39"/>
    </row>
    <row r="49" spans="1:8" s="2" customFormat="1" ht="16.899999999999999" customHeight="1">
      <c r="A49" s="34"/>
      <c r="B49" s="39"/>
      <c r="C49" s="269" t="s">
        <v>1</v>
      </c>
      <c r="D49" s="269" t="s">
        <v>195</v>
      </c>
      <c r="E49" s="17" t="s">
        <v>1</v>
      </c>
      <c r="F49" s="270">
        <v>99</v>
      </c>
      <c r="G49" s="34"/>
      <c r="H49" s="39"/>
    </row>
    <row r="50" spans="1:8" s="2" customFormat="1" ht="16.899999999999999" customHeight="1">
      <c r="A50" s="34"/>
      <c r="B50" s="39"/>
      <c r="C50" s="269" t="s">
        <v>103</v>
      </c>
      <c r="D50" s="269" t="s">
        <v>187</v>
      </c>
      <c r="E50" s="17" t="s">
        <v>1</v>
      </c>
      <c r="F50" s="270">
        <v>306.5</v>
      </c>
      <c r="G50" s="34"/>
      <c r="H50" s="39"/>
    </row>
    <row r="51" spans="1:8" s="2" customFormat="1" ht="16.899999999999999" customHeight="1">
      <c r="A51" s="34"/>
      <c r="B51" s="39"/>
      <c r="C51" s="271" t="s">
        <v>512</v>
      </c>
      <c r="D51" s="34"/>
      <c r="E51" s="34"/>
      <c r="F51" s="34"/>
      <c r="G51" s="34"/>
      <c r="H51" s="39"/>
    </row>
    <row r="52" spans="1:8" s="2" customFormat="1" ht="16.899999999999999" customHeight="1">
      <c r="A52" s="34"/>
      <c r="B52" s="39"/>
      <c r="C52" s="269" t="s">
        <v>189</v>
      </c>
      <c r="D52" s="269" t="s">
        <v>190</v>
      </c>
      <c r="E52" s="17" t="s">
        <v>191</v>
      </c>
      <c r="F52" s="270">
        <v>306.5</v>
      </c>
      <c r="G52" s="34"/>
      <c r="H52" s="39"/>
    </row>
    <row r="53" spans="1:8" s="2" customFormat="1" ht="33.75">
      <c r="A53" s="34"/>
      <c r="B53" s="39"/>
      <c r="C53" s="269" t="s">
        <v>307</v>
      </c>
      <c r="D53" s="269" t="s">
        <v>308</v>
      </c>
      <c r="E53" s="17" t="s">
        <v>238</v>
      </c>
      <c r="F53" s="270">
        <v>59.052999999999997</v>
      </c>
      <c r="G53" s="34"/>
      <c r="H53" s="39"/>
    </row>
    <row r="54" spans="1:8" s="2" customFormat="1" ht="16.899999999999999" customHeight="1">
      <c r="A54" s="34"/>
      <c r="B54" s="39"/>
      <c r="C54" s="269" t="s">
        <v>272</v>
      </c>
      <c r="D54" s="269" t="s">
        <v>273</v>
      </c>
      <c r="E54" s="17" t="s">
        <v>259</v>
      </c>
      <c r="F54" s="270">
        <v>306.5</v>
      </c>
      <c r="G54" s="34"/>
      <c r="H54" s="39"/>
    </row>
    <row r="55" spans="1:8" s="2" customFormat="1" ht="16.899999999999999" customHeight="1">
      <c r="A55" s="34"/>
      <c r="B55" s="39"/>
      <c r="C55" s="269" t="s">
        <v>276</v>
      </c>
      <c r="D55" s="269" t="s">
        <v>277</v>
      </c>
      <c r="E55" s="17" t="s">
        <v>171</v>
      </c>
      <c r="F55" s="270">
        <v>21.454999999999998</v>
      </c>
      <c r="G55" s="34"/>
      <c r="H55" s="39"/>
    </row>
    <row r="56" spans="1:8" s="2" customFormat="1" ht="16.899999999999999" customHeight="1">
      <c r="A56" s="34"/>
      <c r="B56" s="39"/>
      <c r="C56" s="265" t="s">
        <v>119</v>
      </c>
      <c r="D56" s="266" t="s">
        <v>1</v>
      </c>
      <c r="E56" s="267" t="s">
        <v>1</v>
      </c>
      <c r="F56" s="268">
        <v>30</v>
      </c>
      <c r="G56" s="34"/>
      <c r="H56" s="39"/>
    </row>
    <row r="57" spans="1:8" s="2" customFormat="1" ht="16.899999999999999" customHeight="1">
      <c r="A57" s="34"/>
      <c r="B57" s="39"/>
      <c r="C57" s="269" t="s">
        <v>119</v>
      </c>
      <c r="D57" s="269" t="s">
        <v>120</v>
      </c>
      <c r="E57" s="17" t="s">
        <v>1</v>
      </c>
      <c r="F57" s="270">
        <v>30</v>
      </c>
      <c r="G57" s="34"/>
      <c r="H57" s="39"/>
    </row>
    <row r="58" spans="1:8" s="2" customFormat="1" ht="16.899999999999999" customHeight="1">
      <c r="A58" s="34"/>
      <c r="B58" s="39"/>
      <c r="C58" s="271" t="s">
        <v>512</v>
      </c>
      <c r="D58" s="34"/>
      <c r="E58" s="34"/>
      <c r="F58" s="34"/>
      <c r="G58" s="34"/>
      <c r="H58" s="39"/>
    </row>
    <row r="59" spans="1:8" s="2" customFormat="1" ht="16.899999999999999" customHeight="1">
      <c r="A59" s="34"/>
      <c r="B59" s="39"/>
      <c r="C59" s="269" t="s">
        <v>257</v>
      </c>
      <c r="D59" s="269" t="s">
        <v>258</v>
      </c>
      <c r="E59" s="17" t="s">
        <v>259</v>
      </c>
      <c r="F59" s="270">
        <v>30</v>
      </c>
      <c r="G59" s="34"/>
      <c r="H59" s="39"/>
    </row>
    <row r="60" spans="1:8" s="2" customFormat="1" ht="16.899999999999999" customHeight="1">
      <c r="A60" s="34"/>
      <c r="B60" s="39"/>
      <c r="C60" s="269" t="s">
        <v>180</v>
      </c>
      <c r="D60" s="269" t="s">
        <v>181</v>
      </c>
      <c r="E60" s="17" t="s">
        <v>165</v>
      </c>
      <c r="F60" s="270">
        <v>1525.5</v>
      </c>
      <c r="G60" s="34"/>
      <c r="H60" s="39"/>
    </row>
    <row r="61" spans="1:8" s="2" customFormat="1" ht="16.899999999999999" customHeight="1">
      <c r="A61" s="34"/>
      <c r="B61" s="39"/>
      <c r="C61" s="269" t="s">
        <v>197</v>
      </c>
      <c r="D61" s="269" t="s">
        <v>198</v>
      </c>
      <c r="E61" s="17" t="s">
        <v>165</v>
      </c>
      <c r="F61" s="270">
        <v>90</v>
      </c>
      <c r="G61" s="34"/>
      <c r="H61" s="39"/>
    </row>
    <row r="62" spans="1:8" s="2" customFormat="1" ht="33.75">
      <c r="A62" s="34"/>
      <c r="B62" s="39"/>
      <c r="C62" s="269" t="s">
        <v>307</v>
      </c>
      <c r="D62" s="269" t="s">
        <v>308</v>
      </c>
      <c r="E62" s="17" t="s">
        <v>238</v>
      </c>
      <c r="F62" s="270">
        <v>59.052999999999997</v>
      </c>
      <c r="G62" s="34"/>
      <c r="H62" s="39"/>
    </row>
    <row r="63" spans="1:8" s="2" customFormat="1" ht="16.899999999999999" customHeight="1">
      <c r="A63" s="34"/>
      <c r="B63" s="39"/>
      <c r="C63" s="265" t="s">
        <v>126</v>
      </c>
      <c r="D63" s="266" t="s">
        <v>1</v>
      </c>
      <c r="E63" s="267" t="s">
        <v>1</v>
      </c>
      <c r="F63" s="268">
        <v>5.94</v>
      </c>
      <c r="G63" s="34"/>
      <c r="H63" s="39"/>
    </row>
    <row r="64" spans="1:8" s="2" customFormat="1" ht="16.899999999999999" customHeight="1">
      <c r="A64" s="34"/>
      <c r="B64" s="39"/>
      <c r="C64" s="269" t="s">
        <v>126</v>
      </c>
      <c r="D64" s="269" t="s">
        <v>247</v>
      </c>
      <c r="E64" s="17" t="s">
        <v>1</v>
      </c>
      <c r="F64" s="270">
        <v>5.94</v>
      </c>
      <c r="G64" s="34"/>
      <c r="H64" s="39"/>
    </row>
    <row r="65" spans="1:8" s="2" customFormat="1" ht="16.899999999999999" customHeight="1">
      <c r="A65" s="34"/>
      <c r="B65" s="39"/>
      <c r="C65" s="271" t="s">
        <v>512</v>
      </c>
      <c r="D65" s="34"/>
      <c r="E65" s="34"/>
      <c r="F65" s="34"/>
      <c r="G65" s="34"/>
      <c r="H65" s="39"/>
    </row>
    <row r="66" spans="1:8" s="2" customFormat="1" ht="16.899999999999999" customHeight="1">
      <c r="A66" s="34"/>
      <c r="B66" s="39"/>
      <c r="C66" s="269" t="s">
        <v>244</v>
      </c>
      <c r="D66" s="269" t="s">
        <v>245</v>
      </c>
      <c r="E66" s="17" t="s">
        <v>238</v>
      </c>
      <c r="F66" s="270">
        <v>5.94</v>
      </c>
      <c r="G66" s="34"/>
      <c r="H66" s="39"/>
    </row>
    <row r="67" spans="1:8" s="2" customFormat="1" ht="33.75">
      <c r="A67" s="34"/>
      <c r="B67" s="39"/>
      <c r="C67" s="269" t="s">
        <v>287</v>
      </c>
      <c r="D67" s="269" t="s">
        <v>288</v>
      </c>
      <c r="E67" s="17" t="s">
        <v>238</v>
      </c>
      <c r="F67" s="270">
        <v>57.432000000000002</v>
      </c>
      <c r="G67" s="34"/>
      <c r="H67" s="39"/>
    </row>
    <row r="68" spans="1:8" s="2" customFormat="1" ht="16.899999999999999" customHeight="1">
      <c r="A68" s="34"/>
      <c r="B68" s="39"/>
      <c r="C68" s="265" t="s">
        <v>113</v>
      </c>
      <c r="D68" s="266" t="s">
        <v>1</v>
      </c>
      <c r="E68" s="267" t="s">
        <v>1</v>
      </c>
      <c r="F68" s="268">
        <v>436.185</v>
      </c>
      <c r="G68" s="34"/>
      <c r="H68" s="39"/>
    </row>
    <row r="69" spans="1:8" s="2" customFormat="1" ht="16.899999999999999" customHeight="1">
      <c r="A69" s="34"/>
      <c r="B69" s="39"/>
      <c r="C69" s="269" t="s">
        <v>113</v>
      </c>
      <c r="D69" s="269" t="s">
        <v>251</v>
      </c>
      <c r="E69" s="17" t="s">
        <v>1</v>
      </c>
      <c r="F69" s="270">
        <v>436.185</v>
      </c>
      <c r="G69" s="34"/>
      <c r="H69" s="39"/>
    </row>
    <row r="70" spans="1:8" s="2" customFormat="1" ht="16.899999999999999" customHeight="1">
      <c r="A70" s="34"/>
      <c r="B70" s="39"/>
      <c r="C70" s="271" t="s">
        <v>512</v>
      </c>
      <c r="D70" s="34"/>
      <c r="E70" s="34"/>
      <c r="F70" s="34"/>
      <c r="G70" s="34"/>
      <c r="H70" s="39"/>
    </row>
    <row r="71" spans="1:8" s="2" customFormat="1" ht="16.899999999999999" customHeight="1">
      <c r="A71" s="34"/>
      <c r="B71" s="39"/>
      <c r="C71" s="269" t="s">
        <v>248</v>
      </c>
      <c r="D71" s="269" t="s">
        <v>249</v>
      </c>
      <c r="E71" s="17" t="s">
        <v>238</v>
      </c>
      <c r="F71" s="270">
        <v>436.185</v>
      </c>
      <c r="G71" s="34"/>
      <c r="H71" s="39"/>
    </row>
    <row r="72" spans="1:8" s="2" customFormat="1" ht="33.75">
      <c r="A72" s="34"/>
      <c r="B72" s="39"/>
      <c r="C72" s="269" t="s">
        <v>301</v>
      </c>
      <c r="D72" s="269" t="s">
        <v>302</v>
      </c>
      <c r="E72" s="17" t="s">
        <v>238</v>
      </c>
      <c r="F72" s="270">
        <v>912.87</v>
      </c>
      <c r="G72" s="34"/>
      <c r="H72" s="39"/>
    </row>
    <row r="73" spans="1:8" s="2" customFormat="1" ht="16.899999999999999" customHeight="1">
      <c r="A73" s="34"/>
      <c r="B73" s="39"/>
      <c r="C73" s="265" t="s">
        <v>96</v>
      </c>
      <c r="D73" s="266" t="s">
        <v>1</v>
      </c>
      <c r="E73" s="267" t="s">
        <v>1</v>
      </c>
      <c r="F73" s="268">
        <v>22.5</v>
      </c>
      <c r="G73" s="34"/>
      <c r="H73" s="39"/>
    </row>
    <row r="74" spans="1:8" s="2" customFormat="1" ht="16.899999999999999" customHeight="1">
      <c r="A74" s="34"/>
      <c r="B74" s="39"/>
      <c r="C74" s="269" t="s">
        <v>96</v>
      </c>
      <c r="D74" s="269" t="s">
        <v>175</v>
      </c>
      <c r="E74" s="17" t="s">
        <v>1</v>
      </c>
      <c r="F74" s="270">
        <v>22.5</v>
      </c>
      <c r="G74" s="34"/>
      <c r="H74" s="39"/>
    </row>
    <row r="75" spans="1:8" s="2" customFormat="1" ht="16.899999999999999" customHeight="1">
      <c r="A75" s="34"/>
      <c r="B75" s="39"/>
      <c r="C75" s="271" t="s">
        <v>512</v>
      </c>
      <c r="D75" s="34"/>
      <c r="E75" s="34"/>
      <c r="F75" s="34"/>
      <c r="G75" s="34"/>
      <c r="H75" s="39"/>
    </row>
    <row r="76" spans="1:8" s="2" customFormat="1" ht="22.5">
      <c r="A76" s="34"/>
      <c r="B76" s="39"/>
      <c r="C76" s="269" t="s">
        <v>169</v>
      </c>
      <c r="D76" s="269" t="s">
        <v>170</v>
      </c>
      <c r="E76" s="17" t="s">
        <v>171</v>
      </c>
      <c r="F76" s="270">
        <v>22.5</v>
      </c>
      <c r="G76" s="34"/>
      <c r="H76" s="39"/>
    </row>
    <row r="77" spans="1:8" s="2" customFormat="1" ht="16.899999999999999" customHeight="1">
      <c r="A77" s="34"/>
      <c r="B77" s="39"/>
      <c r="C77" s="269" t="s">
        <v>176</v>
      </c>
      <c r="D77" s="269" t="s">
        <v>177</v>
      </c>
      <c r="E77" s="17" t="s">
        <v>171</v>
      </c>
      <c r="F77" s="270">
        <v>22.5</v>
      </c>
      <c r="G77" s="34"/>
      <c r="H77" s="39"/>
    </row>
    <row r="78" spans="1:8" s="2" customFormat="1" ht="16.899999999999999" customHeight="1">
      <c r="A78" s="34"/>
      <c r="B78" s="39"/>
      <c r="C78" s="269" t="s">
        <v>236</v>
      </c>
      <c r="D78" s="269" t="s">
        <v>237</v>
      </c>
      <c r="E78" s="17" t="s">
        <v>238</v>
      </c>
      <c r="F78" s="270">
        <v>40.5</v>
      </c>
      <c r="G78" s="34"/>
      <c r="H78" s="39"/>
    </row>
    <row r="79" spans="1:8" s="2" customFormat="1" ht="16.899999999999999" customHeight="1">
      <c r="A79" s="34"/>
      <c r="B79" s="39"/>
      <c r="C79" s="265" t="s">
        <v>124</v>
      </c>
      <c r="D79" s="266" t="s">
        <v>1</v>
      </c>
      <c r="E79" s="267" t="s">
        <v>1</v>
      </c>
      <c r="F79" s="268">
        <v>416.47500000000002</v>
      </c>
      <c r="G79" s="34"/>
      <c r="H79" s="39"/>
    </row>
    <row r="80" spans="1:8" s="2" customFormat="1" ht="16.899999999999999" customHeight="1">
      <c r="A80" s="34"/>
      <c r="B80" s="39"/>
      <c r="C80" s="269" t="s">
        <v>1</v>
      </c>
      <c r="D80" s="269" t="s">
        <v>224</v>
      </c>
      <c r="E80" s="17" t="s">
        <v>1</v>
      </c>
      <c r="F80" s="270">
        <v>12.6</v>
      </c>
      <c r="G80" s="34"/>
      <c r="H80" s="39"/>
    </row>
    <row r="81" spans="1:8" s="2" customFormat="1" ht="16.899999999999999" customHeight="1">
      <c r="A81" s="34"/>
      <c r="B81" s="39"/>
      <c r="C81" s="269" t="s">
        <v>1</v>
      </c>
      <c r="D81" s="269" t="s">
        <v>225</v>
      </c>
      <c r="E81" s="17" t="s">
        <v>1</v>
      </c>
      <c r="F81" s="270">
        <v>403.875</v>
      </c>
      <c r="G81" s="34"/>
      <c r="H81" s="39"/>
    </row>
    <row r="82" spans="1:8" s="2" customFormat="1" ht="16.899999999999999" customHeight="1">
      <c r="A82" s="34"/>
      <c r="B82" s="39"/>
      <c r="C82" s="269" t="s">
        <v>124</v>
      </c>
      <c r="D82" s="269" t="s">
        <v>187</v>
      </c>
      <c r="E82" s="17" t="s">
        <v>1</v>
      </c>
      <c r="F82" s="270">
        <v>416.47500000000002</v>
      </c>
      <c r="G82" s="34"/>
      <c r="H82" s="39"/>
    </row>
    <row r="83" spans="1:8" s="2" customFormat="1" ht="16.899999999999999" customHeight="1">
      <c r="A83" s="34"/>
      <c r="B83" s="39"/>
      <c r="C83" s="271" t="s">
        <v>512</v>
      </c>
      <c r="D83" s="34"/>
      <c r="E83" s="34"/>
      <c r="F83" s="34"/>
      <c r="G83" s="34"/>
      <c r="H83" s="39"/>
    </row>
    <row r="84" spans="1:8" s="2" customFormat="1" ht="16.899999999999999" customHeight="1">
      <c r="A84" s="34"/>
      <c r="B84" s="39"/>
      <c r="C84" s="269" t="s">
        <v>220</v>
      </c>
      <c r="D84" s="269" t="s">
        <v>221</v>
      </c>
      <c r="E84" s="17" t="s">
        <v>171</v>
      </c>
      <c r="F84" s="270">
        <v>416.47500000000002</v>
      </c>
      <c r="G84" s="34"/>
      <c r="H84" s="39"/>
    </row>
    <row r="85" spans="1:8" s="2" customFormat="1" ht="33.75">
      <c r="A85" s="34"/>
      <c r="B85" s="39"/>
      <c r="C85" s="269" t="s">
        <v>294</v>
      </c>
      <c r="D85" s="269" t="s">
        <v>295</v>
      </c>
      <c r="E85" s="17" t="s">
        <v>238</v>
      </c>
      <c r="F85" s="270">
        <v>1166.711</v>
      </c>
      <c r="G85" s="34"/>
      <c r="H85" s="39"/>
    </row>
    <row r="86" spans="1:8" s="2" customFormat="1" ht="16.899999999999999" customHeight="1">
      <c r="A86" s="34"/>
      <c r="B86" s="39"/>
      <c r="C86" s="269" t="s">
        <v>326</v>
      </c>
      <c r="D86" s="269" t="s">
        <v>327</v>
      </c>
      <c r="E86" s="17" t="s">
        <v>238</v>
      </c>
      <c r="F86" s="270">
        <v>814.32</v>
      </c>
      <c r="G86" s="34"/>
      <c r="H86" s="39"/>
    </row>
    <row r="87" spans="1:8" s="2" customFormat="1" ht="16.899999999999999" customHeight="1">
      <c r="A87" s="34"/>
      <c r="B87" s="39"/>
      <c r="C87" s="265" t="s">
        <v>98</v>
      </c>
      <c r="D87" s="266" t="s">
        <v>1</v>
      </c>
      <c r="E87" s="267" t="s">
        <v>1</v>
      </c>
      <c r="F87" s="268">
        <v>1525.5</v>
      </c>
      <c r="G87" s="34"/>
      <c r="H87" s="39"/>
    </row>
    <row r="88" spans="1:8" s="2" customFormat="1" ht="16.899999999999999" customHeight="1">
      <c r="A88" s="34"/>
      <c r="B88" s="39"/>
      <c r="C88" s="269" t="s">
        <v>1</v>
      </c>
      <c r="D88" s="269" t="s">
        <v>184</v>
      </c>
      <c r="E88" s="17" t="s">
        <v>1</v>
      </c>
      <c r="F88" s="270">
        <v>1417.5</v>
      </c>
      <c r="G88" s="34"/>
      <c r="H88" s="39"/>
    </row>
    <row r="89" spans="1:8" s="2" customFormat="1" ht="16.899999999999999" customHeight="1">
      <c r="A89" s="34"/>
      <c r="B89" s="39"/>
      <c r="C89" s="269" t="s">
        <v>1</v>
      </c>
      <c r="D89" s="269" t="s">
        <v>185</v>
      </c>
      <c r="E89" s="17" t="s">
        <v>1</v>
      </c>
      <c r="F89" s="270">
        <v>198</v>
      </c>
      <c r="G89" s="34"/>
      <c r="H89" s="39"/>
    </row>
    <row r="90" spans="1:8" s="2" customFormat="1" ht="16.899999999999999" customHeight="1">
      <c r="A90" s="34"/>
      <c r="B90" s="39"/>
      <c r="C90" s="269" t="s">
        <v>1</v>
      </c>
      <c r="D90" s="269" t="s">
        <v>186</v>
      </c>
      <c r="E90" s="17" t="s">
        <v>1</v>
      </c>
      <c r="F90" s="270">
        <v>-90</v>
      </c>
      <c r="G90" s="34"/>
      <c r="H90" s="39"/>
    </row>
    <row r="91" spans="1:8" s="2" customFormat="1" ht="16.899999999999999" customHeight="1">
      <c r="A91" s="34"/>
      <c r="B91" s="39"/>
      <c r="C91" s="269" t="s">
        <v>98</v>
      </c>
      <c r="D91" s="269" t="s">
        <v>187</v>
      </c>
      <c r="E91" s="17" t="s">
        <v>1</v>
      </c>
      <c r="F91" s="270">
        <v>1525.5</v>
      </c>
      <c r="G91" s="34"/>
      <c r="H91" s="39"/>
    </row>
    <row r="92" spans="1:8" s="2" customFormat="1" ht="16.899999999999999" customHeight="1">
      <c r="A92" s="34"/>
      <c r="B92" s="39"/>
      <c r="C92" s="271" t="s">
        <v>512</v>
      </c>
      <c r="D92" s="34"/>
      <c r="E92" s="34"/>
      <c r="F92" s="34"/>
      <c r="G92" s="34"/>
      <c r="H92" s="39"/>
    </row>
    <row r="93" spans="1:8" s="2" customFormat="1" ht="16.899999999999999" customHeight="1">
      <c r="A93" s="34"/>
      <c r="B93" s="39"/>
      <c r="C93" s="269" t="s">
        <v>180</v>
      </c>
      <c r="D93" s="269" t="s">
        <v>181</v>
      </c>
      <c r="E93" s="17" t="s">
        <v>165</v>
      </c>
      <c r="F93" s="270">
        <v>1525.5</v>
      </c>
      <c r="G93" s="34"/>
      <c r="H93" s="39"/>
    </row>
    <row r="94" spans="1:8" s="2" customFormat="1" ht="16.899999999999999" customHeight="1">
      <c r="A94" s="34"/>
      <c r="B94" s="39"/>
      <c r="C94" s="269" t="s">
        <v>262</v>
      </c>
      <c r="D94" s="269" t="s">
        <v>263</v>
      </c>
      <c r="E94" s="17" t="s">
        <v>238</v>
      </c>
      <c r="F94" s="270">
        <v>128.142</v>
      </c>
      <c r="G94" s="34"/>
      <c r="H94" s="39"/>
    </row>
    <row r="95" spans="1:8" s="2" customFormat="1" ht="16.899999999999999" customHeight="1">
      <c r="A95" s="34"/>
      <c r="B95" s="39"/>
      <c r="C95" s="269" t="s">
        <v>267</v>
      </c>
      <c r="D95" s="269" t="s">
        <v>268</v>
      </c>
      <c r="E95" s="17" t="s">
        <v>238</v>
      </c>
      <c r="F95" s="270">
        <v>224.249</v>
      </c>
      <c r="G95" s="34"/>
      <c r="H95" s="39"/>
    </row>
    <row r="96" spans="1:8" s="2" customFormat="1" ht="16.899999999999999" customHeight="1">
      <c r="A96" s="34"/>
      <c r="B96" s="39"/>
      <c r="C96" s="265" t="s">
        <v>101</v>
      </c>
      <c r="D96" s="266" t="s">
        <v>1</v>
      </c>
      <c r="E96" s="267" t="s">
        <v>1</v>
      </c>
      <c r="F96" s="268">
        <v>1615.5</v>
      </c>
      <c r="G96" s="34"/>
      <c r="H96" s="39"/>
    </row>
    <row r="97" spans="1:8" s="2" customFormat="1" ht="16.899999999999999" customHeight="1">
      <c r="A97" s="34"/>
      <c r="B97" s="39"/>
      <c r="C97" s="269" t="s">
        <v>1</v>
      </c>
      <c r="D97" s="269" t="s">
        <v>184</v>
      </c>
      <c r="E97" s="17" t="s">
        <v>1</v>
      </c>
      <c r="F97" s="270">
        <v>1417.5</v>
      </c>
      <c r="G97" s="34"/>
      <c r="H97" s="39"/>
    </row>
    <row r="98" spans="1:8" s="2" customFormat="1" ht="16.899999999999999" customHeight="1">
      <c r="A98" s="34"/>
      <c r="B98" s="39"/>
      <c r="C98" s="269" t="s">
        <v>1</v>
      </c>
      <c r="D98" s="269" t="s">
        <v>185</v>
      </c>
      <c r="E98" s="17" t="s">
        <v>1</v>
      </c>
      <c r="F98" s="270">
        <v>198</v>
      </c>
      <c r="G98" s="34"/>
      <c r="H98" s="39"/>
    </row>
    <row r="99" spans="1:8" s="2" customFormat="1" ht="16.899999999999999" customHeight="1">
      <c r="A99" s="34"/>
      <c r="B99" s="39"/>
      <c r="C99" s="269" t="s">
        <v>101</v>
      </c>
      <c r="D99" s="269" t="s">
        <v>187</v>
      </c>
      <c r="E99" s="17" t="s">
        <v>1</v>
      </c>
      <c r="F99" s="270">
        <v>1615.5</v>
      </c>
      <c r="G99" s="34"/>
      <c r="H99" s="39"/>
    </row>
    <row r="100" spans="1:8" s="2" customFormat="1" ht="16.899999999999999" customHeight="1">
      <c r="A100" s="34"/>
      <c r="B100" s="39"/>
      <c r="C100" s="271" t="s">
        <v>512</v>
      </c>
      <c r="D100" s="34"/>
      <c r="E100" s="34"/>
      <c r="F100" s="34"/>
      <c r="G100" s="34"/>
      <c r="H100" s="39"/>
    </row>
    <row r="101" spans="1:8" s="2" customFormat="1" ht="16.899999999999999" customHeight="1">
      <c r="A101" s="34"/>
      <c r="B101" s="39"/>
      <c r="C101" s="269" t="s">
        <v>209</v>
      </c>
      <c r="D101" s="269" t="s">
        <v>210</v>
      </c>
      <c r="E101" s="17" t="s">
        <v>165</v>
      </c>
      <c r="F101" s="270">
        <v>1615.5</v>
      </c>
      <c r="G101" s="34"/>
      <c r="H101" s="39"/>
    </row>
    <row r="102" spans="1:8" s="2" customFormat="1" ht="16.899999999999999" customHeight="1">
      <c r="A102" s="34"/>
      <c r="B102" s="39"/>
      <c r="C102" s="269" t="s">
        <v>220</v>
      </c>
      <c r="D102" s="269" t="s">
        <v>221</v>
      </c>
      <c r="E102" s="17" t="s">
        <v>171</v>
      </c>
      <c r="F102" s="270">
        <v>416.47500000000002</v>
      </c>
      <c r="G102" s="34"/>
      <c r="H102" s="39"/>
    </row>
    <row r="103" spans="1:8" s="2" customFormat="1" ht="16.899999999999999" customHeight="1">
      <c r="A103" s="34"/>
      <c r="B103" s="39"/>
      <c r="C103" s="269" t="s">
        <v>227</v>
      </c>
      <c r="D103" s="269" t="s">
        <v>228</v>
      </c>
      <c r="E103" s="17" t="s">
        <v>165</v>
      </c>
      <c r="F103" s="270">
        <v>1884.25</v>
      </c>
      <c r="G103" s="34"/>
      <c r="H103" s="39"/>
    </row>
    <row r="104" spans="1:8" s="2" customFormat="1" ht="16.899999999999999" customHeight="1">
      <c r="A104" s="34"/>
      <c r="B104" s="39"/>
      <c r="C104" s="269" t="s">
        <v>248</v>
      </c>
      <c r="D104" s="269" t="s">
        <v>249</v>
      </c>
      <c r="E104" s="17" t="s">
        <v>238</v>
      </c>
      <c r="F104" s="270">
        <v>436.185</v>
      </c>
      <c r="G104" s="34"/>
      <c r="H104" s="39"/>
    </row>
    <row r="105" spans="1:8" s="2" customFormat="1" ht="16.899999999999999" customHeight="1">
      <c r="A105" s="34"/>
      <c r="B105" s="39"/>
      <c r="C105" s="269" t="s">
        <v>253</v>
      </c>
      <c r="D105" s="269" t="s">
        <v>254</v>
      </c>
      <c r="E105" s="17" t="s">
        <v>238</v>
      </c>
      <c r="F105" s="270">
        <v>436.185</v>
      </c>
      <c r="G105" s="34"/>
      <c r="H105" s="39"/>
    </row>
    <row r="106" spans="1:8" s="2" customFormat="1" ht="26.45" customHeight="1">
      <c r="A106" s="34"/>
      <c r="B106" s="39"/>
      <c r="C106" s="264" t="s">
        <v>513</v>
      </c>
      <c r="D106" s="264" t="s">
        <v>88</v>
      </c>
      <c r="E106" s="34"/>
      <c r="F106" s="34"/>
      <c r="G106" s="34"/>
      <c r="H106" s="39"/>
    </row>
    <row r="107" spans="1:8" s="2" customFormat="1" ht="16.899999999999999" customHeight="1">
      <c r="A107" s="34"/>
      <c r="B107" s="39"/>
      <c r="C107" s="265" t="s">
        <v>337</v>
      </c>
      <c r="D107" s="266" t="s">
        <v>1</v>
      </c>
      <c r="E107" s="267" t="s">
        <v>1</v>
      </c>
      <c r="F107" s="268">
        <v>1.956</v>
      </c>
      <c r="G107" s="34"/>
      <c r="H107" s="39"/>
    </row>
    <row r="108" spans="1:8" s="2" customFormat="1" ht="16.899999999999999" customHeight="1">
      <c r="A108" s="34"/>
      <c r="B108" s="39"/>
      <c r="C108" s="269" t="s">
        <v>337</v>
      </c>
      <c r="D108" s="269" t="s">
        <v>378</v>
      </c>
      <c r="E108" s="17" t="s">
        <v>1</v>
      </c>
      <c r="F108" s="270">
        <v>1.956</v>
      </c>
      <c r="G108" s="34"/>
      <c r="H108" s="39"/>
    </row>
    <row r="109" spans="1:8" s="2" customFormat="1" ht="16.899999999999999" customHeight="1">
      <c r="A109" s="34"/>
      <c r="B109" s="39"/>
      <c r="C109" s="271" t="s">
        <v>512</v>
      </c>
      <c r="D109" s="34"/>
      <c r="E109" s="34"/>
      <c r="F109" s="34"/>
      <c r="G109" s="34"/>
      <c r="H109" s="39"/>
    </row>
    <row r="110" spans="1:8" s="2" customFormat="1" ht="16.899999999999999" customHeight="1">
      <c r="A110" s="34"/>
      <c r="B110" s="39"/>
      <c r="C110" s="269" t="s">
        <v>276</v>
      </c>
      <c r="D110" s="269" t="s">
        <v>277</v>
      </c>
      <c r="E110" s="17" t="s">
        <v>171</v>
      </c>
      <c r="F110" s="270">
        <v>1.956</v>
      </c>
      <c r="G110" s="34"/>
      <c r="H110" s="39"/>
    </row>
    <row r="111" spans="1:8" s="2" customFormat="1" ht="33.75">
      <c r="A111" s="34"/>
      <c r="B111" s="39"/>
      <c r="C111" s="269" t="s">
        <v>287</v>
      </c>
      <c r="D111" s="269" t="s">
        <v>288</v>
      </c>
      <c r="E111" s="17" t="s">
        <v>238</v>
      </c>
      <c r="F111" s="270">
        <v>19.558</v>
      </c>
      <c r="G111" s="34"/>
      <c r="H111" s="39"/>
    </row>
    <row r="112" spans="1:8" s="2" customFormat="1" ht="16.899999999999999" customHeight="1">
      <c r="A112" s="34"/>
      <c r="B112" s="39"/>
      <c r="C112" s="265" t="s">
        <v>341</v>
      </c>
      <c r="D112" s="266" t="s">
        <v>1</v>
      </c>
      <c r="E112" s="267" t="s">
        <v>1</v>
      </c>
      <c r="F112" s="268">
        <v>30</v>
      </c>
      <c r="G112" s="34"/>
      <c r="H112" s="39"/>
    </row>
    <row r="113" spans="1:8" s="2" customFormat="1" ht="16.899999999999999" customHeight="1">
      <c r="A113" s="34"/>
      <c r="B113" s="39"/>
      <c r="C113" s="269" t="s">
        <v>341</v>
      </c>
      <c r="D113" s="269" t="s">
        <v>359</v>
      </c>
      <c r="E113" s="17" t="s">
        <v>1</v>
      </c>
      <c r="F113" s="270">
        <v>30</v>
      </c>
      <c r="G113" s="34"/>
      <c r="H113" s="39"/>
    </row>
    <row r="114" spans="1:8" s="2" customFormat="1" ht="16.899999999999999" customHeight="1">
      <c r="A114" s="34"/>
      <c r="B114" s="39"/>
      <c r="C114" s="271" t="s">
        <v>512</v>
      </c>
      <c r="D114" s="34"/>
      <c r="E114" s="34"/>
      <c r="F114" s="34"/>
      <c r="G114" s="34"/>
      <c r="H114" s="39"/>
    </row>
    <row r="115" spans="1:8" s="2" customFormat="1" ht="16.899999999999999" customHeight="1">
      <c r="A115" s="34"/>
      <c r="B115" s="39"/>
      <c r="C115" s="269" t="s">
        <v>355</v>
      </c>
      <c r="D115" s="269" t="s">
        <v>356</v>
      </c>
      <c r="E115" s="17" t="s">
        <v>165</v>
      </c>
      <c r="F115" s="270">
        <v>30</v>
      </c>
      <c r="G115" s="34"/>
      <c r="H115" s="39"/>
    </row>
    <row r="116" spans="1:8" s="2" customFormat="1" ht="16.899999999999999" customHeight="1">
      <c r="A116" s="34"/>
      <c r="B116" s="39"/>
      <c r="C116" s="269" t="s">
        <v>227</v>
      </c>
      <c r="D116" s="269" t="s">
        <v>228</v>
      </c>
      <c r="E116" s="17" t="s">
        <v>165</v>
      </c>
      <c r="F116" s="270">
        <v>109.8</v>
      </c>
      <c r="G116" s="34"/>
      <c r="H116" s="39"/>
    </row>
    <row r="117" spans="1:8" s="2" customFormat="1" ht="16.899999999999999" customHeight="1">
      <c r="A117" s="34"/>
      <c r="B117" s="39"/>
      <c r="C117" s="265" t="s">
        <v>122</v>
      </c>
      <c r="D117" s="266" t="s">
        <v>1</v>
      </c>
      <c r="E117" s="267" t="s">
        <v>1</v>
      </c>
      <c r="F117" s="268">
        <v>60</v>
      </c>
      <c r="G117" s="34"/>
      <c r="H117" s="39"/>
    </row>
    <row r="118" spans="1:8" s="2" customFormat="1" ht="16.899999999999999" customHeight="1">
      <c r="A118" s="34"/>
      <c r="B118" s="39"/>
      <c r="C118" s="265" t="s">
        <v>345</v>
      </c>
      <c r="D118" s="266" t="s">
        <v>1</v>
      </c>
      <c r="E118" s="267" t="s">
        <v>1</v>
      </c>
      <c r="F118" s="268">
        <v>79.8</v>
      </c>
      <c r="G118" s="34"/>
      <c r="H118" s="39"/>
    </row>
    <row r="119" spans="1:8" s="2" customFormat="1" ht="16.899999999999999" customHeight="1">
      <c r="A119" s="34"/>
      <c r="B119" s="39"/>
      <c r="C119" s="269" t="s">
        <v>345</v>
      </c>
      <c r="D119" s="269" t="s">
        <v>331</v>
      </c>
      <c r="E119" s="17" t="s">
        <v>1</v>
      </c>
      <c r="F119" s="270">
        <v>79.8</v>
      </c>
      <c r="G119" s="34"/>
      <c r="H119" s="39"/>
    </row>
    <row r="120" spans="1:8" s="2" customFormat="1" ht="16.899999999999999" customHeight="1">
      <c r="A120" s="34"/>
      <c r="B120" s="39"/>
      <c r="C120" s="271" t="s">
        <v>512</v>
      </c>
      <c r="D120" s="34"/>
      <c r="E120" s="34"/>
      <c r="F120" s="34"/>
      <c r="G120" s="34"/>
      <c r="H120" s="39"/>
    </row>
    <row r="121" spans="1:8" s="2" customFormat="1" ht="16.899999999999999" customHeight="1">
      <c r="A121" s="34"/>
      <c r="B121" s="39"/>
      <c r="C121" s="269" t="s">
        <v>369</v>
      </c>
      <c r="D121" s="269" t="s">
        <v>370</v>
      </c>
      <c r="E121" s="17" t="s">
        <v>165</v>
      </c>
      <c r="F121" s="270">
        <v>79.8</v>
      </c>
      <c r="G121" s="34"/>
      <c r="H121" s="39"/>
    </row>
    <row r="122" spans="1:8" s="2" customFormat="1" ht="22.5">
      <c r="A122" s="34"/>
      <c r="B122" s="39"/>
      <c r="C122" s="269" t="s">
        <v>389</v>
      </c>
      <c r="D122" s="269" t="s">
        <v>390</v>
      </c>
      <c r="E122" s="17" t="s">
        <v>238</v>
      </c>
      <c r="F122" s="270">
        <v>10.773</v>
      </c>
      <c r="G122" s="34"/>
      <c r="H122" s="39"/>
    </row>
    <row r="123" spans="1:8" s="2" customFormat="1" ht="16.899999999999999" customHeight="1">
      <c r="A123" s="34"/>
      <c r="B123" s="39"/>
      <c r="C123" s="265" t="s">
        <v>346</v>
      </c>
      <c r="D123" s="266" t="s">
        <v>1</v>
      </c>
      <c r="E123" s="267" t="s">
        <v>1</v>
      </c>
      <c r="F123" s="268">
        <v>0.5</v>
      </c>
      <c r="G123" s="34"/>
      <c r="H123" s="39"/>
    </row>
    <row r="124" spans="1:8" s="2" customFormat="1" ht="16.899999999999999" customHeight="1">
      <c r="A124" s="34"/>
      <c r="B124" s="39"/>
      <c r="C124" s="269" t="s">
        <v>346</v>
      </c>
      <c r="D124" s="269" t="s">
        <v>364</v>
      </c>
      <c r="E124" s="17" t="s">
        <v>1</v>
      </c>
      <c r="F124" s="270">
        <v>0.5</v>
      </c>
      <c r="G124" s="34"/>
      <c r="H124" s="39"/>
    </row>
    <row r="125" spans="1:8" s="2" customFormat="1" ht="16.899999999999999" customHeight="1">
      <c r="A125" s="34"/>
      <c r="B125" s="39"/>
      <c r="C125" s="271" t="s">
        <v>512</v>
      </c>
      <c r="D125" s="34"/>
      <c r="E125" s="34"/>
      <c r="F125" s="34"/>
      <c r="G125" s="34"/>
      <c r="H125" s="39"/>
    </row>
    <row r="126" spans="1:8" s="2" customFormat="1" ht="16.899999999999999" customHeight="1">
      <c r="A126" s="34"/>
      <c r="B126" s="39"/>
      <c r="C126" s="269" t="s">
        <v>244</v>
      </c>
      <c r="D126" s="269" t="s">
        <v>245</v>
      </c>
      <c r="E126" s="17" t="s">
        <v>238</v>
      </c>
      <c r="F126" s="270">
        <v>0.5</v>
      </c>
      <c r="G126" s="34"/>
      <c r="H126" s="39"/>
    </row>
    <row r="127" spans="1:8" s="2" customFormat="1" ht="33.75">
      <c r="A127" s="34"/>
      <c r="B127" s="39"/>
      <c r="C127" s="269" t="s">
        <v>287</v>
      </c>
      <c r="D127" s="269" t="s">
        <v>288</v>
      </c>
      <c r="E127" s="17" t="s">
        <v>238</v>
      </c>
      <c r="F127" s="270">
        <v>19.558</v>
      </c>
      <c r="G127" s="34"/>
      <c r="H127" s="39"/>
    </row>
    <row r="128" spans="1:8" s="2" customFormat="1" ht="16.899999999999999" customHeight="1">
      <c r="A128" s="34"/>
      <c r="B128" s="39"/>
      <c r="C128" s="265" t="s">
        <v>333</v>
      </c>
      <c r="D128" s="266" t="s">
        <v>1</v>
      </c>
      <c r="E128" s="267" t="s">
        <v>1</v>
      </c>
      <c r="F128" s="268">
        <v>14.364000000000001</v>
      </c>
      <c r="G128" s="34"/>
      <c r="H128" s="39"/>
    </row>
    <row r="129" spans="1:8" s="2" customFormat="1" ht="16.899999999999999" customHeight="1">
      <c r="A129" s="34"/>
      <c r="B129" s="39"/>
      <c r="C129" s="269" t="s">
        <v>333</v>
      </c>
      <c r="D129" s="269" t="s">
        <v>368</v>
      </c>
      <c r="E129" s="17" t="s">
        <v>1</v>
      </c>
      <c r="F129" s="270">
        <v>14.364000000000001</v>
      </c>
      <c r="G129" s="34"/>
      <c r="H129" s="39"/>
    </row>
    <row r="130" spans="1:8" s="2" customFormat="1" ht="16.899999999999999" customHeight="1">
      <c r="A130" s="34"/>
      <c r="B130" s="39"/>
      <c r="C130" s="271" t="s">
        <v>512</v>
      </c>
      <c r="D130" s="34"/>
      <c r="E130" s="34"/>
      <c r="F130" s="34"/>
      <c r="G130" s="34"/>
      <c r="H130" s="39"/>
    </row>
    <row r="131" spans="1:8" s="2" customFormat="1" ht="16.899999999999999" customHeight="1">
      <c r="A131" s="34"/>
      <c r="B131" s="39"/>
      <c r="C131" s="269" t="s">
        <v>365</v>
      </c>
      <c r="D131" s="269" t="s">
        <v>366</v>
      </c>
      <c r="E131" s="17" t="s">
        <v>238</v>
      </c>
      <c r="F131" s="270">
        <v>14.364000000000001</v>
      </c>
      <c r="G131" s="34"/>
      <c r="H131" s="39"/>
    </row>
    <row r="132" spans="1:8" s="2" customFormat="1" ht="33.75">
      <c r="A132" s="34"/>
      <c r="B132" s="39"/>
      <c r="C132" s="269" t="s">
        <v>287</v>
      </c>
      <c r="D132" s="269" t="s">
        <v>288</v>
      </c>
      <c r="E132" s="17" t="s">
        <v>238</v>
      </c>
      <c r="F132" s="270">
        <v>19.558</v>
      </c>
      <c r="G132" s="34"/>
      <c r="H132" s="39"/>
    </row>
    <row r="133" spans="1:8" s="2" customFormat="1" ht="16.899999999999999" customHeight="1">
      <c r="A133" s="34"/>
      <c r="B133" s="39"/>
      <c r="C133" s="265" t="s">
        <v>331</v>
      </c>
      <c r="D133" s="266" t="s">
        <v>1</v>
      </c>
      <c r="E133" s="267" t="s">
        <v>1</v>
      </c>
      <c r="F133" s="268">
        <v>79.8</v>
      </c>
      <c r="G133" s="34"/>
      <c r="H133" s="39"/>
    </row>
    <row r="134" spans="1:8" s="2" customFormat="1" ht="16.899999999999999" customHeight="1">
      <c r="A134" s="34"/>
      <c r="B134" s="39"/>
      <c r="C134" s="269" t="s">
        <v>331</v>
      </c>
      <c r="D134" s="269" t="s">
        <v>352</v>
      </c>
      <c r="E134" s="17" t="s">
        <v>1</v>
      </c>
      <c r="F134" s="270">
        <v>79.8</v>
      </c>
      <c r="G134" s="34"/>
      <c r="H134" s="39"/>
    </row>
    <row r="135" spans="1:8" s="2" customFormat="1" ht="16.899999999999999" customHeight="1">
      <c r="A135" s="34"/>
      <c r="B135" s="39"/>
      <c r="C135" s="271" t="s">
        <v>512</v>
      </c>
      <c r="D135" s="34"/>
      <c r="E135" s="34"/>
      <c r="F135" s="34"/>
      <c r="G135" s="34"/>
      <c r="H135" s="39"/>
    </row>
    <row r="136" spans="1:8" s="2" customFormat="1" ht="16.899999999999999" customHeight="1">
      <c r="A136" s="34"/>
      <c r="B136" s="39"/>
      <c r="C136" s="269" t="s">
        <v>348</v>
      </c>
      <c r="D136" s="269" t="s">
        <v>349</v>
      </c>
      <c r="E136" s="17" t="s">
        <v>165</v>
      </c>
      <c r="F136" s="270">
        <v>79.8</v>
      </c>
      <c r="G136" s="34"/>
      <c r="H136" s="39"/>
    </row>
    <row r="137" spans="1:8" s="2" customFormat="1" ht="16.899999999999999" customHeight="1">
      <c r="A137" s="34"/>
      <c r="B137" s="39"/>
      <c r="C137" s="269" t="s">
        <v>220</v>
      </c>
      <c r="D137" s="269" t="s">
        <v>221</v>
      </c>
      <c r="E137" s="17" t="s">
        <v>171</v>
      </c>
      <c r="F137" s="270">
        <v>7.98</v>
      </c>
      <c r="G137" s="34"/>
      <c r="H137" s="39"/>
    </row>
    <row r="138" spans="1:8" s="2" customFormat="1" ht="16.899999999999999" customHeight="1">
      <c r="A138" s="34"/>
      <c r="B138" s="39"/>
      <c r="C138" s="269" t="s">
        <v>227</v>
      </c>
      <c r="D138" s="269" t="s">
        <v>228</v>
      </c>
      <c r="E138" s="17" t="s">
        <v>165</v>
      </c>
      <c r="F138" s="270">
        <v>109.8</v>
      </c>
      <c r="G138" s="34"/>
      <c r="H138" s="39"/>
    </row>
    <row r="139" spans="1:8" s="2" customFormat="1" ht="16.899999999999999" customHeight="1">
      <c r="A139" s="34"/>
      <c r="B139" s="39"/>
      <c r="C139" s="269" t="s">
        <v>365</v>
      </c>
      <c r="D139" s="269" t="s">
        <v>366</v>
      </c>
      <c r="E139" s="17" t="s">
        <v>238</v>
      </c>
      <c r="F139" s="270">
        <v>14.364000000000001</v>
      </c>
      <c r="G139" s="34"/>
      <c r="H139" s="39"/>
    </row>
    <row r="140" spans="1:8" s="2" customFormat="1" ht="16.899999999999999" customHeight="1">
      <c r="A140" s="34"/>
      <c r="B140" s="39"/>
      <c r="C140" s="269" t="s">
        <v>369</v>
      </c>
      <c r="D140" s="269" t="s">
        <v>370</v>
      </c>
      <c r="E140" s="17" t="s">
        <v>165</v>
      </c>
      <c r="F140" s="270">
        <v>79.8</v>
      </c>
      <c r="G140" s="34"/>
      <c r="H140" s="39"/>
    </row>
    <row r="141" spans="1:8" s="2" customFormat="1" ht="16.899999999999999" customHeight="1">
      <c r="A141" s="34"/>
      <c r="B141" s="39"/>
      <c r="C141" s="265" t="s">
        <v>335</v>
      </c>
      <c r="D141" s="266" t="s">
        <v>1</v>
      </c>
      <c r="E141" s="267" t="s">
        <v>1</v>
      </c>
      <c r="F141" s="268">
        <v>32.6</v>
      </c>
      <c r="G141" s="34"/>
      <c r="H141" s="39"/>
    </row>
    <row r="142" spans="1:8" s="2" customFormat="1" ht="16.899999999999999" customHeight="1">
      <c r="A142" s="34"/>
      <c r="B142" s="39"/>
      <c r="C142" s="269" t="s">
        <v>335</v>
      </c>
      <c r="D142" s="269" t="s">
        <v>354</v>
      </c>
      <c r="E142" s="17" t="s">
        <v>1</v>
      </c>
      <c r="F142" s="270">
        <v>32.6</v>
      </c>
      <c r="G142" s="34"/>
      <c r="H142" s="39"/>
    </row>
    <row r="143" spans="1:8" s="2" customFormat="1" ht="16.899999999999999" customHeight="1">
      <c r="A143" s="34"/>
      <c r="B143" s="39"/>
      <c r="C143" s="271" t="s">
        <v>512</v>
      </c>
      <c r="D143" s="34"/>
      <c r="E143" s="34"/>
      <c r="F143" s="34"/>
      <c r="G143" s="34"/>
      <c r="H143" s="39"/>
    </row>
    <row r="144" spans="1:8" s="2" customFormat="1" ht="16.899999999999999" customHeight="1">
      <c r="A144" s="34"/>
      <c r="B144" s="39"/>
      <c r="C144" s="269" t="s">
        <v>189</v>
      </c>
      <c r="D144" s="269" t="s">
        <v>190</v>
      </c>
      <c r="E144" s="17" t="s">
        <v>191</v>
      </c>
      <c r="F144" s="270">
        <v>32.6</v>
      </c>
      <c r="G144" s="34"/>
      <c r="H144" s="39"/>
    </row>
    <row r="145" spans="1:8" s="2" customFormat="1" ht="16.899999999999999" customHeight="1">
      <c r="A145" s="34"/>
      <c r="B145" s="39"/>
      <c r="C145" s="269" t="s">
        <v>276</v>
      </c>
      <c r="D145" s="269" t="s">
        <v>277</v>
      </c>
      <c r="E145" s="17" t="s">
        <v>171</v>
      </c>
      <c r="F145" s="270">
        <v>1.956</v>
      </c>
      <c r="G145" s="34"/>
      <c r="H145" s="39"/>
    </row>
    <row r="146" spans="1:8" s="2" customFormat="1" ht="16.899999999999999" customHeight="1">
      <c r="A146" s="34"/>
      <c r="B146" s="39"/>
      <c r="C146" s="265" t="s">
        <v>339</v>
      </c>
      <c r="D146" s="266" t="s">
        <v>1</v>
      </c>
      <c r="E146" s="267" t="s">
        <v>1</v>
      </c>
      <c r="F146" s="268">
        <v>33</v>
      </c>
      <c r="G146" s="34"/>
      <c r="H146" s="39"/>
    </row>
    <row r="147" spans="1:8" s="2" customFormat="1" ht="16.899999999999999" customHeight="1">
      <c r="A147" s="34"/>
      <c r="B147" s="39"/>
      <c r="C147" s="269" t="s">
        <v>339</v>
      </c>
      <c r="D147" s="269" t="s">
        <v>376</v>
      </c>
      <c r="E147" s="17" t="s">
        <v>1</v>
      </c>
      <c r="F147" s="270">
        <v>33</v>
      </c>
      <c r="G147" s="34"/>
      <c r="H147" s="39"/>
    </row>
    <row r="148" spans="1:8" s="2" customFormat="1" ht="16.899999999999999" customHeight="1">
      <c r="A148" s="34"/>
      <c r="B148" s="39"/>
      <c r="C148" s="271" t="s">
        <v>512</v>
      </c>
      <c r="D148" s="34"/>
      <c r="E148" s="34"/>
      <c r="F148" s="34"/>
      <c r="G148" s="34"/>
      <c r="H148" s="39"/>
    </row>
    <row r="149" spans="1:8" s="2" customFormat="1" ht="16.899999999999999" customHeight="1">
      <c r="A149" s="34"/>
      <c r="B149" s="39"/>
      <c r="C149" s="269" t="s">
        <v>373</v>
      </c>
      <c r="D149" s="269" t="s">
        <v>374</v>
      </c>
      <c r="E149" s="17" t="s">
        <v>259</v>
      </c>
      <c r="F149" s="270">
        <v>33</v>
      </c>
      <c r="G149" s="34"/>
      <c r="H149" s="39"/>
    </row>
    <row r="150" spans="1:8" s="2" customFormat="1" ht="33.75">
      <c r="A150" s="34"/>
      <c r="B150" s="39"/>
      <c r="C150" s="269" t="s">
        <v>384</v>
      </c>
      <c r="D150" s="269" t="s">
        <v>385</v>
      </c>
      <c r="E150" s="17" t="s">
        <v>238</v>
      </c>
      <c r="F150" s="270">
        <v>1.5509999999999999</v>
      </c>
      <c r="G150" s="34"/>
      <c r="H150" s="39"/>
    </row>
    <row r="151" spans="1:8" s="2" customFormat="1" ht="16.899999999999999" customHeight="1">
      <c r="A151" s="34"/>
      <c r="B151" s="39"/>
      <c r="C151" s="265" t="s">
        <v>342</v>
      </c>
      <c r="D151" s="266" t="s">
        <v>1</v>
      </c>
      <c r="E151" s="267" t="s">
        <v>1</v>
      </c>
      <c r="F151" s="268">
        <v>7.98</v>
      </c>
      <c r="G151" s="34"/>
      <c r="H151" s="39"/>
    </row>
    <row r="152" spans="1:8" s="2" customFormat="1" ht="16.899999999999999" customHeight="1">
      <c r="A152" s="34"/>
      <c r="B152" s="39"/>
      <c r="C152" s="269" t="s">
        <v>1</v>
      </c>
      <c r="D152" s="269" t="s">
        <v>361</v>
      </c>
      <c r="E152" s="17" t="s">
        <v>1</v>
      </c>
      <c r="F152" s="270">
        <v>7.98</v>
      </c>
      <c r="G152" s="34"/>
      <c r="H152" s="39"/>
    </row>
    <row r="153" spans="1:8" s="2" customFormat="1" ht="16.899999999999999" customHeight="1">
      <c r="A153" s="34"/>
      <c r="B153" s="39"/>
      <c r="C153" s="269" t="s">
        <v>342</v>
      </c>
      <c r="D153" s="269" t="s">
        <v>187</v>
      </c>
      <c r="E153" s="17" t="s">
        <v>1</v>
      </c>
      <c r="F153" s="270">
        <v>7.98</v>
      </c>
      <c r="G153" s="34"/>
      <c r="H153" s="39"/>
    </row>
    <row r="154" spans="1:8" s="2" customFormat="1" ht="16.899999999999999" customHeight="1">
      <c r="A154" s="34"/>
      <c r="B154" s="39"/>
      <c r="C154" s="271" t="s">
        <v>512</v>
      </c>
      <c r="D154" s="34"/>
      <c r="E154" s="34"/>
      <c r="F154" s="34"/>
      <c r="G154" s="34"/>
      <c r="H154" s="39"/>
    </row>
    <row r="155" spans="1:8" s="2" customFormat="1" ht="16.899999999999999" customHeight="1">
      <c r="A155" s="34"/>
      <c r="B155" s="39"/>
      <c r="C155" s="269" t="s">
        <v>220</v>
      </c>
      <c r="D155" s="269" t="s">
        <v>221</v>
      </c>
      <c r="E155" s="17" t="s">
        <v>171</v>
      </c>
      <c r="F155" s="270">
        <v>7.98</v>
      </c>
      <c r="G155" s="34"/>
      <c r="H155" s="39"/>
    </row>
    <row r="156" spans="1:8" s="2" customFormat="1" ht="33.75">
      <c r="A156" s="34"/>
      <c r="B156" s="39"/>
      <c r="C156" s="269" t="s">
        <v>294</v>
      </c>
      <c r="D156" s="269" t="s">
        <v>295</v>
      </c>
      <c r="E156" s="17" t="s">
        <v>238</v>
      </c>
      <c r="F156" s="270">
        <v>14.364000000000001</v>
      </c>
      <c r="G156" s="34"/>
      <c r="H156" s="39"/>
    </row>
    <row r="157" spans="1:8" s="2" customFormat="1" ht="16.899999999999999" customHeight="1">
      <c r="A157" s="34"/>
      <c r="B157" s="39"/>
      <c r="C157" s="269" t="s">
        <v>326</v>
      </c>
      <c r="D157" s="269" t="s">
        <v>327</v>
      </c>
      <c r="E157" s="17" t="s">
        <v>238</v>
      </c>
      <c r="F157" s="270">
        <v>14.364000000000001</v>
      </c>
      <c r="G157" s="34"/>
      <c r="H157" s="39"/>
    </row>
    <row r="158" spans="1:8" s="2" customFormat="1" ht="16.899999999999999" customHeight="1">
      <c r="A158" s="34"/>
      <c r="B158" s="39"/>
      <c r="C158" s="265" t="s">
        <v>101</v>
      </c>
      <c r="D158" s="266" t="s">
        <v>1</v>
      </c>
      <c r="E158" s="267" t="s">
        <v>1</v>
      </c>
      <c r="F158" s="268">
        <v>1536.75</v>
      </c>
      <c r="G158" s="34"/>
      <c r="H158" s="39"/>
    </row>
    <row r="159" spans="1:8" s="2" customFormat="1" ht="26.45" customHeight="1">
      <c r="A159" s="34"/>
      <c r="B159" s="39"/>
      <c r="C159" s="264" t="s">
        <v>514</v>
      </c>
      <c r="D159" s="264" t="s">
        <v>91</v>
      </c>
      <c r="E159" s="34"/>
      <c r="F159" s="34"/>
      <c r="G159" s="34"/>
      <c r="H159" s="39"/>
    </row>
    <row r="160" spans="1:8" s="2" customFormat="1" ht="16.899999999999999" customHeight="1">
      <c r="A160" s="34"/>
      <c r="B160" s="39"/>
      <c r="C160" s="265" t="s">
        <v>403</v>
      </c>
      <c r="D160" s="266" t="s">
        <v>1</v>
      </c>
      <c r="E160" s="267" t="s">
        <v>1</v>
      </c>
      <c r="F160" s="268">
        <v>13.2</v>
      </c>
      <c r="G160" s="34"/>
      <c r="H160" s="39"/>
    </row>
    <row r="161" spans="1:8" s="2" customFormat="1" ht="16.899999999999999" customHeight="1">
      <c r="A161" s="34"/>
      <c r="B161" s="39"/>
      <c r="C161" s="269" t="s">
        <v>403</v>
      </c>
      <c r="D161" s="269" t="s">
        <v>436</v>
      </c>
      <c r="E161" s="17" t="s">
        <v>1</v>
      </c>
      <c r="F161" s="270">
        <v>13.2</v>
      </c>
      <c r="G161" s="34"/>
      <c r="H161" s="39"/>
    </row>
    <row r="162" spans="1:8" s="2" customFormat="1" ht="16.899999999999999" customHeight="1">
      <c r="A162" s="34"/>
      <c r="B162" s="39"/>
      <c r="C162" s="271" t="s">
        <v>512</v>
      </c>
      <c r="D162" s="34"/>
      <c r="E162" s="34"/>
      <c r="F162" s="34"/>
      <c r="G162" s="34"/>
      <c r="H162" s="39"/>
    </row>
    <row r="163" spans="1:8" s="2" customFormat="1" ht="16.899999999999999" customHeight="1">
      <c r="A163" s="34"/>
      <c r="B163" s="39"/>
      <c r="C163" s="269" t="s">
        <v>432</v>
      </c>
      <c r="D163" s="269" t="s">
        <v>433</v>
      </c>
      <c r="E163" s="17" t="s">
        <v>165</v>
      </c>
      <c r="F163" s="270">
        <v>13.2</v>
      </c>
      <c r="G163" s="34"/>
      <c r="H163" s="39"/>
    </row>
    <row r="164" spans="1:8" s="2" customFormat="1" ht="16.899999999999999" customHeight="1">
      <c r="A164" s="34"/>
      <c r="B164" s="39"/>
      <c r="C164" s="269" t="s">
        <v>437</v>
      </c>
      <c r="D164" s="269" t="s">
        <v>438</v>
      </c>
      <c r="E164" s="17" t="s">
        <v>165</v>
      </c>
      <c r="F164" s="270">
        <v>13.2</v>
      </c>
      <c r="G164" s="34"/>
      <c r="H164" s="39"/>
    </row>
    <row r="165" spans="1:8" s="2" customFormat="1" ht="16.899999999999999" customHeight="1">
      <c r="A165" s="34"/>
      <c r="B165" s="39"/>
      <c r="C165" s="265" t="s">
        <v>122</v>
      </c>
      <c r="D165" s="266" t="s">
        <v>1</v>
      </c>
      <c r="E165" s="267" t="s">
        <v>1</v>
      </c>
      <c r="F165" s="268">
        <v>60</v>
      </c>
      <c r="G165" s="34"/>
      <c r="H165" s="39"/>
    </row>
    <row r="166" spans="1:8" s="2" customFormat="1" ht="16.899999999999999" customHeight="1">
      <c r="A166" s="34"/>
      <c r="B166" s="39"/>
      <c r="C166" s="269" t="s">
        <v>122</v>
      </c>
      <c r="D166" s="269" t="s">
        <v>123</v>
      </c>
      <c r="E166" s="17" t="s">
        <v>1</v>
      </c>
      <c r="F166" s="270">
        <v>60</v>
      </c>
      <c r="G166" s="34"/>
      <c r="H166" s="39"/>
    </row>
    <row r="167" spans="1:8" s="2" customFormat="1" ht="16.899999999999999" customHeight="1">
      <c r="A167" s="34"/>
      <c r="B167" s="39"/>
      <c r="C167" s="265" t="s">
        <v>405</v>
      </c>
      <c r="D167" s="266" t="s">
        <v>1</v>
      </c>
      <c r="E167" s="267" t="s">
        <v>1</v>
      </c>
      <c r="F167" s="268">
        <v>532.79999999999995</v>
      </c>
      <c r="G167" s="34"/>
      <c r="H167" s="39"/>
    </row>
    <row r="168" spans="1:8" s="2" customFormat="1" ht="22.5">
      <c r="A168" s="34"/>
      <c r="B168" s="39"/>
      <c r="C168" s="269" t="s">
        <v>1</v>
      </c>
      <c r="D168" s="269" t="s">
        <v>465</v>
      </c>
      <c r="E168" s="17" t="s">
        <v>1</v>
      </c>
      <c r="F168" s="270">
        <v>0</v>
      </c>
      <c r="G168" s="34"/>
      <c r="H168" s="39"/>
    </row>
    <row r="169" spans="1:8" s="2" customFormat="1" ht="16.899999999999999" customHeight="1">
      <c r="A169" s="34"/>
      <c r="B169" s="39"/>
      <c r="C169" s="269" t="s">
        <v>405</v>
      </c>
      <c r="D169" s="269" t="s">
        <v>466</v>
      </c>
      <c r="E169" s="17" t="s">
        <v>1</v>
      </c>
      <c r="F169" s="270">
        <v>532.79999999999995</v>
      </c>
      <c r="G169" s="34"/>
      <c r="H169" s="39"/>
    </row>
    <row r="170" spans="1:8" s="2" customFormat="1" ht="16.899999999999999" customHeight="1">
      <c r="A170" s="34"/>
      <c r="B170" s="39"/>
      <c r="C170" s="271" t="s">
        <v>512</v>
      </c>
      <c r="D170" s="34"/>
      <c r="E170" s="34"/>
      <c r="F170" s="34"/>
      <c r="G170" s="34"/>
      <c r="H170" s="39"/>
    </row>
    <row r="171" spans="1:8" s="2" customFormat="1" ht="16.899999999999999" customHeight="1">
      <c r="A171" s="34"/>
      <c r="B171" s="39"/>
      <c r="C171" s="269" t="s">
        <v>460</v>
      </c>
      <c r="D171" s="269" t="s">
        <v>461</v>
      </c>
      <c r="E171" s="17" t="s">
        <v>462</v>
      </c>
      <c r="F171" s="270">
        <v>532.79999999999995</v>
      </c>
      <c r="G171" s="34"/>
      <c r="H171" s="39"/>
    </row>
    <row r="172" spans="1:8" s="2" customFormat="1" ht="16.899999999999999" customHeight="1">
      <c r="A172" s="34"/>
      <c r="B172" s="39"/>
      <c r="C172" s="269" t="s">
        <v>456</v>
      </c>
      <c r="D172" s="269" t="s">
        <v>457</v>
      </c>
      <c r="E172" s="17" t="s">
        <v>238</v>
      </c>
      <c r="F172" s="270">
        <v>0.53300000000000003</v>
      </c>
      <c r="G172" s="34"/>
      <c r="H172" s="39"/>
    </row>
    <row r="173" spans="1:8" s="2" customFormat="1" ht="16.899999999999999" customHeight="1">
      <c r="A173" s="34"/>
      <c r="B173" s="39"/>
      <c r="C173" s="265" t="s">
        <v>515</v>
      </c>
      <c r="D173" s="266" t="s">
        <v>1</v>
      </c>
      <c r="E173" s="267" t="s">
        <v>1</v>
      </c>
      <c r="F173" s="268">
        <v>12.6</v>
      </c>
      <c r="G173" s="34"/>
      <c r="H173" s="39"/>
    </row>
    <row r="174" spans="1:8" s="2" customFormat="1" ht="16.899999999999999" customHeight="1">
      <c r="A174" s="34"/>
      <c r="B174" s="39"/>
      <c r="C174" s="269" t="s">
        <v>515</v>
      </c>
      <c r="D174" s="269" t="s">
        <v>516</v>
      </c>
      <c r="E174" s="17" t="s">
        <v>1</v>
      </c>
      <c r="F174" s="270">
        <v>12.6</v>
      </c>
      <c r="G174" s="34"/>
      <c r="H174" s="39"/>
    </row>
    <row r="175" spans="1:8" s="2" customFormat="1" ht="16.899999999999999" customHeight="1">
      <c r="A175" s="34"/>
      <c r="B175" s="39"/>
      <c r="C175" s="265" t="s">
        <v>401</v>
      </c>
      <c r="D175" s="266" t="s">
        <v>1</v>
      </c>
      <c r="E175" s="267" t="s">
        <v>1</v>
      </c>
      <c r="F175" s="268">
        <v>0.86399999999999999</v>
      </c>
      <c r="G175" s="34"/>
      <c r="H175" s="39"/>
    </row>
    <row r="176" spans="1:8" s="2" customFormat="1" ht="16.899999999999999" customHeight="1">
      <c r="A176" s="34"/>
      <c r="B176" s="39"/>
      <c r="C176" s="269" t="s">
        <v>1</v>
      </c>
      <c r="D176" s="269" t="s">
        <v>431</v>
      </c>
      <c r="E176" s="17" t="s">
        <v>1</v>
      </c>
      <c r="F176" s="270">
        <v>0.86399999999999999</v>
      </c>
      <c r="G176" s="34"/>
      <c r="H176" s="39"/>
    </row>
    <row r="177" spans="1:8" s="2" customFormat="1" ht="16.899999999999999" customHeight="1">
      <c r="A177" s="34"/>
      <c r="B177" s="39"/>
      <c r="C177" s="269" t="s">
        <v>401</v>
      </c>
      <c r="D177" s="269" t="s">
        <v>187</v>
      </c>
      <c r="E177" s="17" t="s">
        <v>1</v>
      </c>
      <c r="F177" s="270">
        <v>0.86399999999999999</v>
      </c>
      <c r="G177" s="34"/>
      <c r="H177" s="39"/>
    </row>
    <row r="178" spans="1:8" s="2" customFormat="1" ht="16.899999999999999" customHeight="1">
      <c r="A178" s="34"/>
      <c r="B178" s="39"/>
      <c r="C178" s="271" t="s">
        <v>512</v>
      </c>
      <c r="D178" s="34"/>
      <c r="E178" s="34"/>
      <c r="F178" s="34"/>
      <c r="G178" s="34"/>
      <c r="H178" s="39"/>
    </row>
    <row r="179" spans="1:8" s="2" customFormat="1" ht="16.899999999999999" customHeight="1">
      <c r="A179" s="34"/>
      <c r="B179" s="39"/>
      <c r="C179" s="269" t="s">
        <v>427</v>
      </c>
      <c r="D179" s="269" t="s">
        <v>428</v>
      </c>
      <c r="E179" s="17" t="s">
        <v>171</v>
      </c>
      <c r="F179" s="270">
        <v>0.86399999999999999</v>
      </c>
      <c r="G179" s="34"/>
      <c r="H179" s="39"/>
    </row>
    <row r="180" spans="1:8" s="2" customFormat="1" ht="22.5">
      <c r="A180" s="34"/>
      <c r="B180" s="39"/>
      <c r="C180" s="269" t="s">
        <v>418</v>
      </c>
      <c r="D180" s="269" t="s">
        <v>419</v>
      </c>
      <c r="E180" s="17" t="s">
        <v>171</v>
      </c>
      <c r="F180" s="270">
        <v>0.86399999999999999</v>
      </c>
      <c r="G180" s="34"/>
      <c r="H180" s="39"/>
    </row>
    <row r="181" spans="1:8" s="2" customFormat="1" ht="16.899999999999999" customHeight="1">
      <c r="A181" s="34"/>
      <c r="B181" s="39"/>
      <c r="C181" s="269" t="s">
        <v>442</v>
      </c>
      <c r="D181" s="269" t="s">
        <v>443</v>
      </c>
      <c r="E181" s="17" t="s">
        <v>171</v>
      </c>
      <c r="F181" s="270">
        <v>1</v>
      </c>
      <c r="G181" s="34"/>
      <c r="H181" s="39"/>
    </row>
    <row r="182" spans="1:8" s="2" customFormat="1" ht="16.899999999999999" customHeight="1">
      <c r="A182" s="34"/>
      <c r="B182" s="39"/>
      <c r="C182" s="269" t="s">
        <v>450</v>
      </c>
      <c r="D182" s="269" t="s">
        <v>451</v>
      </c>
      <c r="E182" s="17" t="s">
        <v>171</v>
      </c>
      <c r="F182" s="270">
        <v>0.86399999999999999</v>
      </c>
      <c r="G182" s="34"/>
      <c r="H182" s="39"/>
    </row>
    <row r="183" spans="1:8" s="2" customFormat="1" ht="16.899999999999999" customHeight="1">
      <c r="A183" s="34"/>
      <c r="B183" s="39"/>
      <c r="C183" s="265" t="s">
        <v>407</v>
      </c>
      <c r="D183" s="266" t="s">
        <v>1</v>
      </c>
      <c r="E183" s="267" t="s">
        <v>1</v>
      </c>
      <c r="F183" s="268">
        <v>12.528</v>
      </c>
      <c r="G183" s="34"/>
      <c r="H183" s="39"/>
    </row>
    <row r="184" spans="1:8" s="2" customFormat="1" ht="16.899999999999999" customHeight="1">
      <c r="A184" s="34"/>
      <c r="B184" s="39"/>
      <c r="C184" s="269" t="s">
        <v>407</v>
      </c>
      <c r="D184" s="269" t="s">
        <v>473</v>
      </c>
      <c r="E184" s="17" t="s">
        <v>1</v>
      </c>
      <c r="F184" s="270">
        <v>12.528</v>
      </c>
      <c r="G184" s="34"/>
      <c r="H184" s="39"/>
    </row>
    <row r="185" spans="1:8" s="2" customFormat="1" ht="16.899999999999999" customHeight="1">
      <c r="A185" s="34"/>
      <c r="B185" s="39"/>
      <c r="C185" s="271" t="s">
        <v>512</v>
      </c>
      <c r="D185" s="34"/>
      <c r="E185" s="34"/>
      <c r="F185" s="34"/>
      <c r="G185" s="34"/>
      <c r="H185" s="39"/>
    </row>
    <row r="186" spans="1:8" s="2" customFormat="1" ht="16.899999999999999" customHeight="1">
      <c r="A186" s="34"/>
      <c r="B186" s="39"/>
      <c r="C186" s="269" t="s">
        <v>469</v>
      </c>
      <c r="D186" s="269" t="s">
        <v>470</v>
      </c>
      <c r="E186" s="17" t="s">
        <v>165</v>
      </c>
      <c r="F186" s="270">
        <v>12.528</v>
      </c>
      <c r="G186" s="34"/>
      <c r="H186" s="39"/>
    </row>
    <row r="187" spans="1:8" s="2" customFormat="1" ht="16.899999999999999" customHeight="1">
      <c r="A187" s="34"/>
      <c r="B187" s="39"/>
      <c r="C187" s="269" t="s">
        <v>474</v>
      </c>
      <c r="D187" s="269" t="s">
        <v>475</v>
      </c>
      <c r="E187" s="17" t="s">
        <v>165</v>
      </c>
      <c r="F187" s="270">
        <v>12.528</v>
      </c>
      <c r="G187" s="34"/>
      <c r="H187" s="39"/>
    </row>
    <row r="188" spans="1:8" s="2" customFormat="1" ht="16.899999999999999" customHeight="1">
      <c r="A188" s="34"/>
      <c r="B188" s="39"/>
      <c r="C188" s="265" t="s">
        <v>517</v>
      </c>
      <c r="D188" s="266" t="s">
        <v>1</v>
      </c>
      <c r="E188" s="267" t="s">
        <v>1</v>
      </c>
      <c r="F188" s="268">
        <v>1.26</v>
      </c>
      <c r="G188" s="34"/>
      <c r="H188" s="39"/>
    </row>
    <row r="189" spans="1:8" s="2" customFormat="1" ht="16.899999999999999" customHeight="1">
      <c r="A189" s="34"/>
      <c r="B189" s="39"/>
      <c r="C189" s="269" t="s">
        <v>1</v>
      </c>
      <c r="D189" s="269" t="s">
        <v>518</v>
      </c>
      <c r="E189" s="17" t="s">
        <v>1</v>
      </c>
      <c r="F189" s="270">
        <v>0</v>
      </c>
      <c r="G189" s="34"/>
      <c r="H189" s="39"/>
    </row>
    <row r="190" spans="1:8" s="2" customFormat="1" ht="16.899999999999999" customHeight="1">
      <c r="A190" s="34"/>
      <c r="B190" s="39"/>
      <c r="C190" s="269" t="s">
        <v>1</v>
      </c>
      <c r="D190" s="269" t="s">
        <v>519</v>
      </c>
      <c r="E190" s="17" t="s">
        <v>1</v>
      </c>
      <c r="F190" s="270">
        <v>1.26</v>
      </c>
      <c r="G190" s="34"/>
      <c r="H190" s="39"/>
    </row>
    <row r="191" spans="1:8" s="2" customFormat="1" ht="16.899999999999999" customHeight="1">
      <c r="A191" s="34"/>
      <c r="B191" s="39"/>
      <c r="C191" s="269" t="s">
        <v>517</v>
      </c>
      <c r="D191" s="269" t="s">
        <v>187</v>
      </c>
      <c r="E191" s="17" t="s">
        <v>1</v>
      </c>
      <c r="F191" s="270">
        <v>1.26</v>
      </c>
      <c r="G191" s="34"/>
      <c r="H191" s="39"/>
    </row>
    <row r="192" spans="1:8" s="2" customFormat="1" ht="7.35" customHeight="1">
      <c r="A192" s="34"/>
      <c r="B192" s="140"/>
      <c r="C192" s="141"/>
      <c r="D192" s="141"/>
      <c r="E192" s="141"/>
      <c r="F192" s="141"/>
      <c r="G192" s="141"/>
      <c r="H192" s="39"/>
    </row>
    <row r="193" spans="1:8" s="2" customFormat="1">
      <c r="A193" s="34"/>
      <c r="B193" s="34"/>
      <c r="C193" s="34"/>
      <c r="D193" s="34"/>
      <c r="E193" s="34"/>
      <c r="F193" s="34"/>
      <c r="G193" s="34"/>
      <c r="H193" s="34"/>
    </row>
  </sheetData>
  <sheetProtection algorithmName="SHA-512" hashValue="czpQM0YfXjR0H//oM5N4v8SSXkEHQGg8BTtmWjX+hv3ppr3K2q0zy/1/qtal0jSB8r08uo0gr6b1tUCYhrKsAw==" saltValue="5Kkyz2ssIrtchlH4r1IfK7giL4CugESfLahcor6HXxjzZMTp1IpwRhHK75/0dzidk8OJ28ow/M/j1a9raeKX3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 01 - Oprava povrchu</vt:lpstr>
      <vt:lpstr>SO 02 - Oprava parkovací ...</vt:lpstr>
      <vt:lpstr>SO 03 - Zřízení ochrany s...</vt:lpstr>
      <vt:lpstr>VON - Vedlejší a ostatní ...</vt:lpstr>
      <vt:lpstr>Seznam figur</vt:lpstr>
      <vt:lpstr>'Rekapitulace stavby'!Názvy_tisku</vt:lpstr>
      <vt:lpstr>'Seznam figur'!Názvy_tisku</vt:lpstr>
      <vt:lpstr>'SO 01 - Oprava povrchu'!Názvy_tisku</vt:lpstr>
      <vt:lpstr>'SO 02 - Oprava parkovací ...'!Názvy_tisku</vt:lpstr>
      <vt:lpstr>'SO 03 - Zřízení ochrany s...'!Názvy_tisku</vt:lpstr>
      <vt:lpstr>'VON - Vedlejší a ostatní ...'!Názvy_tisku</vt:lpstr>
      <vt:lpstr>'Rekapitulace stavby'!Oblast_tisku</vt:lpstr>
      <vt:lpstr>'Seznam figur'!Oblast_tisku</vt:lpstr>
      <vt:lpstr>'SO 01 - Oprava povrchu'!Oblast_tisku</vt:lpstr>
      <vt:lpstr>'SO 02 - Oprava parkovací ...'!Oblast_tisku</vt:lpstr>
      <vt:lpstr>'SO 03 - Zřízení ochrany s...'!Oblast_tisku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Vendel Jiří, Ing.</dc:creator>
  <cp:lastModifiedBy>Duda Vlastimil, Ing.</cp:lastModifiedBy>
  <dcterms:created xsi:type="dcterms:W3CDTF">2021-03-29T09:54:13Z</dcterms:created>
  <dcterms:modified xsi:type="dcterms:W3CDTF">2021-03-30T11:26:26Z</dcterms:modified>
</cp:coreProperties>
</file>