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0" windowHeight="0"/>
  </bookViews>
  <sheets>
    <sheet name="Rekapitulace stavby" sheetId="1" r:id="rId1"/>
    <sheet name="SO.01 - Oprava vnějšího p..." sheetId="2" r:id="rId2"/>
    <sheet name="SO.02 - Oprava střechy" sheetId="3" r:id="rId3"/>
    <sheet name="SO.03 - Oprava čekárny" sheetId="4" r:id="rId4"/>
    <sheet name="SO.04 - Oprava dopravní k..." sheetId="5" r:id="rId5"/>
    <sheet name="SO.05 - Oprava elektroins..." sheetId="6" r:id="rId6"/>
    <sheet name="SO.06 - Oprava zpevněných..." sheetId="7" r:id="rId7"/>
    <sheet name="SO.07 - Demolice přísluše..." sheetId="8" r:id="rId8"/>
    <sheet name="SO.08 - Demolice útulku T..." sheetId="9" r:id="rId9"/>
    <sheet name="SO.09 - Demolice hradla č..." sheetId="10" r:id="rId10"/>
    <sheet name="SO.10 - VRN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'SO.01 - Oprava vnějšího p...'!$C$134:$K$401</definedName>
    <definedName name="_xlnm.Print_Area" localSheetId="1">'SO.01 - Oprava vnějšího p...'!$C$4:$J$76,'SO.01 - Oprava vnějšího p...'!$C$82:$J$116,'SO.01 - Oprava vnějšího p...'!$C$122:$J$401</definedName>
    <definedName name="_xlnm.Print_Titles" localSheetId="1">'SO.01 - Oprava vnějšího p...'!$134:$134</definedName>
    <definedName name="_xlnm._FilterDatabase" localSheetId="2" hidden="1">'SO.02 - Oprava střechy'!$C$123:$K$165</definedName>
    <definedName name="_xlnm.Print_Area" localSheetId="2">'SO.02 - Oprava střechy'!$C$4:$J$76,'SO.02 - Oprava střechy'!$C$82:$J$105,'SO.02 - Oprava střechy'!$C$111:$J$165</definedName>
    <definedName name="_xlnm.Print_Titles" localSheetId="2">'SO.02 - Oprava střechy'!$123:$123</definedName>
    <definedName name="_xlnm._FilterDatabase" localSheetId="3" hidden="1">'SO.03 - Oprava čekárny'!$C$129:$K$225</definedName>
    <definedName name="_xlnm.Print_Area" localSheetId="3">'SO.03 - Oprava čekárny'!$C$4:$J$76,'SO.03 - Oprava čekárny'!$C$82:$J$111,'SO.03 - Oprava čekárny'!$C$117:$J$225</definedName>
    <definedName name="_xlnm.Print_Titles" localSheetId="3">'SO.03 - Oprava čekárny'!$129:$129</definedName>
    <definedName name="_xlnm._FilterDatabase" localSheetId="4" hidden="1">'SO.04 - Oprava dopravní k...'!$C$141:$K$440</definedName>
    <definedName name="_xlnm.Print_Area" localSheetId="4">'SO.04 - Oprava dopravní k...'!$C$4:$J$76,'SO.04 - Oprava dopravní k...'!$C$82:$J$123,'SO.04 - Oprava dopravní k...'!$C$129:$J$440</definedName>
    <definedName name="_xlnm.Print_Titles" localSheetId="4">'SO.04 - Oprava dopravní k...'!$141:$141</definedName>
    <definedName name="_xlnm._FilterDatabase" localSheetId="5" hidden="1">'SO.05 - Oprava elektroins...'!$C$174:$K$345</definedName>
    <definedName name="_xlnm.Print_Area" localSheetId="5">'SO.05 - Oprava elektroins...'!$C$4:$J$76,'SO.05 - Oprava elektroins...'!$C$82:$J$156,'SO.05 - Oprava elektroins...'!$C$162:$J$345</definedName>
    <definedName name="_xlnm.Print_Titles" localSheetId="5">'SO.05 - Oprava elektroins...'!$174:$174</definedName>
    <definedName name="_xlnm._FilterDatabase" localSheetId="6" hidden="1">'SO.06 - Oprava zpevněných...'!$C$134:$K$281</definedName>
    <definedName name="_xlnm.Print_Area" localSheetId="6">'SO.06 - Oprava zpevněných...'!$C$4:$J$76,'SO.06 - Oprava zpevněných...'!$C$82:$J$116,'SO.06 - Oprava zpevněných...'!$C$122:$J$281</definedName>
    <definedName name="_xlnm.Print_Titles" localSheetId="6">'SO.06 - Oprava zpevněných...'!$134:$134</definedName>
    <definedName name="_xlnm._FilterDatabase" localSheetId="7" hidden="1">'SO.07 - Demolice přísluše...'!$C$125:$K$199</definedName>
    <definedName name="_xlnm.Print_Area" localSheetId="7">'SO.07 - Demolice přísluše...'!$C$4:$J$76,'SO.07 - Demolice přísluše...'!$C$82:$J$107,'SO.07 - Demolice přísluše...'!$C$113:$J$199</definedName>
    <definedName name="_xlnm.Print_Titles" localSheetId="7">'SO.07 - Demolice přísluše...'!$125:$125</definedName>
    <definedName name="_xlnm._FilterDatabase" localSheetId="8" hidden="1">'SO.08 - Demolice útulku T...'!$C$128:$K$189</definedName>
    <definedName name="_xlnm.Print_Area" localSheetId="8">'SO.08 - Demolice útulku T...'!$C$4:$J$76,'SO.08 - Demolice útulku T...'!$C$82:$J$110,'SO.08 - Demolice útulku T...'!$C$116:$J$189</definedName>
    <definedName name="_xlnm.Print_Titles" localSheetId="8">'SO.08 - Demolice útulku T...'!$128:$128</definedName>
    <definedName name="_xlnm._FilterDatabase" localSheetId="9" hidden="1">'SO.09 - Demolice hradla č...'!$C$126:$K$185</definedName>
    <definedName name="_xlnm.Print_Area" localSheetId="9">'SO.09 - Demolice hradla č...'!$C$4:$J$76,'SO.09 - Demolice hradla č...'!$C$82:$J$108,'SO.09 - Demolice hradla č...'!$C$114:$J$185</definedName>
    <definedName name="_xlnm.Print_Titles" localSheetId="9">'SO.09 - Demolice hradla č...'!$126:$126</definedName>
    <definedName name="_xlnm._FilterDatabase" localSheetId="10" hidden="1">'SO.10 - VRN'!$C$120:$K$134</definedName>
    <definedName name="_xlnm.Print_Area" localSheetId="10">'SO.10 - VRN'!$C$4:$J$76,'SO.10 - VRN'!$C$82:$J$102,'SO.10 - VRN'!$C$108:$J$134</definedName>
    <definedName name="_xlnm.Print_Titles" localSheetId="10">'SO.10 - VRN'!$120:$120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117"/>
  <c r="J20"/>
  <c r="J18"/>
  <c r="E18"/>
  <c r="F118"/>
  <c r="J17"/>
  <c r="J12"/>
  <c r="J115"/>
  <c r="E7"/>
  <c r="E111"/>
  <c i="10" r="J37"/>
  <c r="J36"/>
  <c i="1" r="AY103"/>
  <c i="10" r="J35"/>
  <c i="1" r="AX103"/>
  <c i="10"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8"/>
  <c r="BH178"/>
  <c r="BG178"/>
  <c r="BF178"/>
  <c r="T178"/>
  <c r="T177"/>
  <c r="R178"/>
  <c r="R177"/>
  <c r="P178"/>
  <c r="P177"/>
  <c r="BI175"/>
  <c r="BH175"/>
  <c r="BG175"/>
  <c r="BF175"/>
  <c r="T175"/>
  <c r="T174"/>
  <c r="T173"/>
  <c r="R175"/>
  <c r="R174"/>
  <c r="R173"/>
  <c r="P175"/>
  <c r="P174"/>
  <c r="P173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F123"/>
  <c r="F121"/>
  <c r="E119"/>
  <c r="J92"/>
  <c r="F91"/>
  <c r="F89"/>
  <c r="E87"/>
  <c r="J21"/>
  <c r="E21"/>
  <c r="J91"/>
  <c r="J20"/>
  <c r="J18"/>
  <c r="E18"/>
  <c r="F124"/>
  <c r="J17"/>
  <c r="J12"/>
  <c r="J89"/>
  <c r="E7"/>
  <c r="E117"/>
  <c i="9" r="J37"/>
  <c r="J36"/>
  <c i="1" r="AY102"/>
  <c i="9" r="J35"/>
  <c i="1" r="AX102"/>
  <c i="9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T183"/>
  <c r="R184"/>
  <c r="R183"/>
  <c r="P184"/>
  <c r="P183"/>
  <c r="BI182"/>
  <c r="BH182"/>
  <c r="BG182"/>
  <c r="BF182"/>
  <c r="T182"/>
  <c r="T181"/>
  <c r="R182"/>
  <c r="R181"/>
  <c r="P182"/>
  <c r="P181"/>
  <c r="BI180"/>
  <c r="BH180"/>
  <c r="BG180"/>
  <c r="BF180"/>
  <c r="T180"/>
  <c r="T179"/>
  <c r="R180"/>
  <c r="R179"/>
  <c r="P180"/>
  <c r="P179"/>
  <c r="BI177"/>
  <c r="BH177"/>
  <c r="BG177"/>
  <c r="BF177"/>
  <c r="T177"/>
  <c r="T176"/>
  <c r="T175"/>
  <c r="R177"/>
  <c r="R176"/>
  <c r="R175"/>
  <c r="P177"/>
  <c r="P176"/>
  <c r="P175"/>
  <c r="BI174"/>
  <c r="BH174"/>
  <c r="BG174"/>
  <c r="BF174"/>
  <c r="T174"/>
  <c r="T173"/>
  <c r="R174"/>
  <c r="R173"/>
  <c r="P174"/>
  <c r="P173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91"/>
  <c r="J20"/>
  <c r="J18"/>
  <c r="E18"/>
  <c r="F92"/>
  <c r="J17"/>
  <c r="J12"/>
  <c r="J123"/>
  <c r="E7"/>
  <c r="E119"/>
  <c i="8" r="J37"/>
  <c r="J36"/>
  <c i="1" r="AY101"/>
  <c i="8" r="J35"/>
  <c i="1" r="AX101"/>
  <c i="8" r="BI199"/>
  <c r="BH199"/>
  <c r="BG199"/>
  <c r="BF199"/>
  <c r="T199"/>
  <c r="T198"/>
  <c r="R199"/>
  <c r="R198"/>
  <c r="P199"/>
  <c r="P198"/>
  <c r="BI197"/>
  <c r="BH197"/>
  <c r="BG197"/>
  <c r="BF197"/>
  <c r="T197"/>
  <c r="T196"/>
  <c r="T195"/>
  <c r="R197"/>
  <c r="R196"/>
  <c r="R195"/>
  <c r="P197"/>
  <c r="P196"/>
  <c r="P195"/>
  <c r="BI194"/>
  <c r="BH194"/>
  <c r="BG194"/>
  <c r="BF194"/>
  <c r="T194"/>
  <c r="T193"/>
  <c r="R194"/>
  <c r="R193"/>
  <c r="P194"/>
  <c r="P193"/>
  <c r="BI189"/>
  <c r="BH189"/>
  <c r="BG189"/>
  <c r="BF189"/>
  <c r="T189"/>
  <c r="T188"/>
  <c r="T187"/>
  <c r="R189"/>
  <c r="R188"/>
  <c r="R187"/>
  <c r="P189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91"/>
  <c r="J20"/>
  <c r="J18"/>
  <c r="E18"/>
  <c r="F123"/>
  <c r="J17"/>
  <c r="J12"/>
  <c r="J89"/>
  <c r="E7"/>
  <c r="E85"/>
  <c i="7" r="J37"/>
  <c r="J36"/>
  <c i="1" r="AY100"/>
  <c i="7" r="J35"/>
  <c i="1" r="AX100"/>
  <c i="7" r="BI281"/>
  <c r="BH281"/>
  <c r="BG281"/>
  <c r="BF281"/>
  <c r="T281"/>
  <c r="T280"/>
  <c r="R281"/>
  <c r="R280"/>
  <c r="P281"/>
  <c r="P280"/>
  <c r="BI278"/>
  <c r="BH278"/>
  <c r="BG278"/>
  <c r="BF278"/>
  <c r="T278"/>
  <c r="R278"/>
  <c r="P278"/>
  <c r="BI272"/>
  <c r="BH272"/>
  <c r="BG272"/>
  <c r="BF272"/>
  <c r="T272"/>
  <c r="R272"/>
  <c r="P272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0"/>
  <c r="BH220"/>
  <c r="BG220"/>
  <c r="BF220"/>
  <c r="T220"/>
  <c r="R220"/>
  <c r="P220"/>
  <c r="BI219"/>
  <c r="BH219"/>
  <c r="BG219"/>
  <c r="BF219"/>
  <c r="T219"/>
  <c r="R219"/>
  <c r="P219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T204"/>
  <c r="R205"/>
  <c r="R204"/>
  <c r="P205"/>
  <c r="P204"/>
  <c r="BI202"/>
  <c r="BH202"/>
  <c r="BG202"/>
  <c r="BF202"/>
  <c r="T202"/>
  <c r="T201"/>
  <c r="R202"/>
  <c r="R201"/>
  <c r="P202"/>
  <c r="P201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39"/>
  <c r="BH139"/>
  <c r="BG139"/>
  <c r="BF139"/>
  <c r="T139"/>
  <c r="R139"/>
  <c r="P139"/>
  <c r="BI138"/>
  <c r="BH138"/>
  <c r="BG138"/>
  <c r="BF138"/>
  <c r="T138"/>
  <c r="R138"/>
  <c r="P138"/>
  <c r="J132"/>
  <c r="F131"/>
  <c r="F129"/>
  <c r="E127"/>
  <c r="J92"/>
  <c r="F91"/>
  <c r="F89"/>
  <c r="E87"/>
  <c r="J21"/>
  <c r="E21"/>
  <c r="J91"/>
  <c r="J20"/>
  <c r="J18"/>
  <c r="E18"/>
  <c r="F132"/>
  <c r="J17"/>
  <c r="J12"/>
  <c r="J129"/>
  <c r="E7"/>
  <c r="E125"/>
  <c i="6" r="J278"/>
  <c r="J37"/>
  <c r="J36"/>
  <c i="1" r="AY99"/>
  <c i="6" r="J35"/>
  <c i="1" r="AX99"/>
  <c i="6"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T341"/>
  <c r="R342"/>
  <c r="R341"/>
  <c r="P342"/>
  <c r="P341"/>
  <c r="BI340"/>
  <c r="BH340"/>
  <c r="BG340"/>
  <c r="BF340"/>
  <c r="T340"/>
  <c r="T339"/>
  <c r="R340"/>
  <c r="R339"/>
  <c r="P340"/>
  <c r="P339"/>
  <c r="BI337"/>
  <c r="BH337"/>
  <c r="BG337"/>
  <c r="BF337"/>
  <c r="T337"/>
  <c r="T336"/>
  <c r="R337"/>
  <c r="R336"/>
  <c r="P337"/>
  <c r="P336"/>
  <c r="BI335"/>
  <c r="BH335"/>
  <c r="BG335"/>
  <c r="BF335"/>
  <c r="T335"/>
  <c r="T334"/>
  <c r="R335"/>
  <c r="R334"/>
  <c r="P335"/>
  <c r="P334"/>
  <c r="BI333"/>
  <c r="BH333"/>
  <c r="BG333"/>
  <c r="BF333"/>
  <c r="T333"/>
  <c r="T332"/>
  <c r="R333"/>
  <c r="R332"/>
  <c r="P333"/>
  <c r="P332"/>
  <c r="BI331"/>
  <c r="BH331"/>
  <c r="BG331"/>
  <c r="BF331"/>
  <c r="T331"/>
  <c r="T330"/>
  <c r="T329"/>
  <c r="R331"/>
  <c r="R330"/>
  <c r="R329"/>
  <c r="P331"/>
  <c r="P330"/>
  <c r="P329"/>
  <c r="BI328"/>
  <c r="BH328"/>
  <c r="BG328"/>
  <c r="BF328"/>
  <c r="T328"/>
  <c r="T327"/>
  <c r="R328"/>
  <c r="R327"/>
  <c r="P328"/>
  <c r="P327"/>
  <c r="BI326"/>
  <c r="BH326"/>
  <c r="BG326"/>
  <c r="BF326"/>
  <c r="T326"/>
  <c r="T325"/>
  <c r="R326"/>
  <c r="R325"/>
  <c r="P326"/>
  <c r="P325"/>
  <c r="BI324"/>
  <c r="BH324"/>
  <c r="BG324"/>
  <c r="BF324"/>
  <c r="T324"/>
  <c r="T323"/>
  <c r="R324"/>
  <c r="R323"/>
  <c r="P324"/>
  <c r="P323"/>
  <c r="BI322"/>
  <c r="BH322"/>
  <c r="BG322"/>
  <c r="BF322"/>
  <c r="T322"/>
  <c r="T321"/>
  <c r="R322"/>
  <c r="R321"/>
  <c r="P322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T310"/>
  <c r="R311"/>
  <c r="R310"/>
  <c r="P311"/>
  <c r="P310"/>
  <c r="BI309"/>
  <c r="BH309"/>
  <c r="BG309"/>
  <c r="BF309"/>
  <c r="T309"/>
  <c r="T308"/>
  <c r="R309"/>
  <c r="R308"/>
  <c r="P309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1"/>
  <c r="BH281"/>
  <c r="BG281"/>
  <c r="BF281"/>
  <c r="T281"/>
  <c r="R281"/>
  <c r="P281"/>
  <c r="BI280"/>
  <c r="BH280"/>
  <c r="BG280"/>
  <c r="BF280"/>
  <c r="T280"/>
  <c r="R280"/>
  <c r="P280"/>
  <c r="J12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T273"/>
  <c r="R274"/>
  <c r="R273"/>
  <c r="P274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T256"/>
  <c r="R257"/>
  <c r="R256"/>
  <c r="P257"/>
  <c r="P256"/>
  <c r="BI255"/>
  <c r="BH255"/>
  <c r="BG255"/>
  <c r="BF255"/>
  <c r="T255"/>
  <c r="T254"/>
  <c r="R255"/>
  <c r="R254"/>
  <c r="P255"/>
  <c r="P254"/>
  <c r="BI253"/>
  <c r="BH253"/>
  <c r="BG253"/>
  <c r="BF253"/>
  <c r="T253"/>
  <c r="T252"/>
  <c r="R253"/>
  <c r="R252"/>
  <c r="P253"/>
  <c r="P252"/>
  <c r="BI251"/>
  <c r="BH251"/>
  <c r="BG251"/>
  <c r="BF251"/>
  <c r="T251"/>
  <c r="T250"/>
  <c r="R251"/>
  <c r="R250"/>
  <c r="P251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T245"/>
  <c r="R246"/>
  <c r="R245"/>
  <c r="P246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T240"/>
  <c r="R241"/>
  <c r="R240"/>
  <c r="P241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T235"/>
  <c r="R236"/>
  <c r="R235"/>
  <c r="P236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T230"/>
  <c r="R231"/>
  <c r="R230"/>
  <c r="P231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T222"/>
  <c r="R223"/>
  <c r="R222"/>
  <c r="P223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T211"/>
  <c r="R212"/>
  <c r="R211"/>
  <c r="P212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T186"/>
  <c r="R187"/>
  <c r="R186"/>
  <c r="P187"/>
  <c r="P186"/>
  <c r="BI184"/>
  <c r="BH184"/>
  <c r="BG184"/>
  <c r="BF184"/>
  <c r="T184"/>
  <c r="T183"/>
  <c r="R184"/>
  <c r="R183"/>
  <c r="P184"/>
  <c r="P183"/>
  <c r="BI182"/>
  <c r="BH182"/>
  <c r="BG182"/>
  <c r="BF182"/>
  <c r="T182"/>
  <c r="T181"/>
  <c r="R182"/>
  <c r="R181"/>
  <c r="P182"/>
  <c r="P181"/>
  <c r="BI180"/>
  <c r="BH180"/>
  <c r="BG180"/>
  <c r="BF180"/>
  <c r="T180"/>
  <c r="T179"/>
  <c r="R180"/>
  <c r="R179"/>
  <c r="P180"/>
  <c r="P179"/>
  <c r="BI178"/>
  <c r="BH178"/>
  <c r="BG178"/>
  <c r="BF178"/>
  <c r="T178"/>
  <c r="T177"/>
  <c r="T176"/>
  <c r="R178"/>
  <c r="R177"/>
  <c r="R176"/>
  <c r="P178"/>
  <c r="P177"/>
  <c r="P176"/>
  <c r="J172"/>
  <c r="F171"/>
  <c r="F169"/>
  <c r="E167"/>
  <c r="J92"/>
  <c r="F91"/>
  <c r="F89"/>
  <c r="E87"/>
  <c r="J21"/>
  <c r="E21"/>
  <c r="J171"/>
  <c r="J20"/>
  <c r="J18"/>
  <c r="E18"/>
  <c r="F92"/>
  <c r="J17"/>
  <c r="J12"/>
  <c r="J169"/>
  <c r="E7"/>
  <c r="E85"/>
  <c i="5" r="J37"/>
  <c r="J36"/>
  <c i="1" r="AY98"/>
  <c i="5" r="J35"/>
  <c i="1" r="AX98"/>
  <c i="5" r="BI439"/>
  <c r="BH439"/>
  <c r="BG439"/>
  <c r="BF439"/>
  <c r="T439"/>
  <c r="T438"/>
  <c r="R439"/>
  <c r="R438"/>
  <c r="P439"/>
  <c r="P438"/>
  <c r="BI436"/>
  <c r="BH436"/>
  <c r="BG436"/>
  <c r="BF436"/>
  <c r="T436"/>
  <c r="T435"/>
  <c r="T434"/>
  <c r="R436"/>
  <c r="R435"/>
  <c r="R434"/>
  <c r="P436"/>
  <c r="P435"/>
  <c r="P434"/>
  <c r="BI421"/>
  <c r="BH421"/>
  <c r="BG421"/>
  <c r="BF421"/>
  <c r="T421"/>
  <c r="R421"/>
  <c r="P421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8"/>
  <c r="BH368"/>
  <c r="BG368"/>
  <c r="BF368"/>
  <c r="T368"/>
  <c r="R368"/>
  <c r="P368"/>
  <c r="BI362"/>
  <c r="BH362"/>
  <c r="BG362"/>
  <c r="BF362"/>
  <c r="T362"/>
  <c r="R362"/>
  <c r="P362"/>
  <c r="BI361"/>
  <c r="BH361"/>
  <c r="BG361"/>
  <c r="BF361"/>
  <c r="T361"/>
  <c r="R361"/>
  <c r="P361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49"/>
  <c r="BH349"/>
  <c r="BG349"/>
  <c r="BF349"/>
  <c r="T349"/>
  <c r="R349"/>
  <c r="P349"/>
  <c r="BI343"/>
  <c r="BH343"/>
  <c r="BG343"/>
  <c r="BF343"/>
  <c r="T343"/>
  <c r="R343"/>
  <c r="P343"/>
  <c r="BI342"/>
  <c r="BH342"/>
  <c r="BG342"/>
  <c r="BF342"/>
  <c r="T342"/>
  <c r="R342"/>
  <c r="P342"/>
  <c r="BI336"/>
  <c r="BH336"/>
  <c r="BG336"/>
  <c r="BF336"/>
  <c r="T336"/>
  <c r="R336"/>
  <c r="P336"/>
  <c r="BI333"/>
  <c r="BH333"/>
  <c r="BG333"/>
  <c r="BF333"/>
  <c r="T333"/>
  <c r="T332"/>
  <c r="R333"/>
  <c r="R332"/>
  <c r="P333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06"/>
  <c r="BH306"/>
  <c r="BG306"/>
  <c r="BF306"/>
  <c r="T306"/>
  <c r="R306"/>
  <c r="P306"/>
  <c r="BI304"/>
  <c r="BH304"/>
  <c r="BG304"/>
  <c r="BF304"/>
  <c r="T304"/>
  <c r="R304"/>
  <c r="P304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T216"/>
  <c r="R217"/>
  <c r="R216"/>
  <c r="P217"/>
  <c r="P216"/>
  <c r="BI212"/>
  <c r="BH212"/>
  <c r="BG212"/>
  <c r="BF212"/>
  <c r="T212"/>
  <c r="R212"/>
  <c r="P212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3"/>
  <c r="BH183"/>
  <c r="BG183"/>
  <c r="BF183"/>
  <c r="T183"/>
  <c r="R183"/>
  <c r="P183"/>
  <c r="BI182"/>
  <c r="BH182"/>
  <c r="BG182"/>
  <c r="BF182"/>
  <c r="T182"/>
  <c r="R182"/>
  <c r="P182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J139"/>
  <c r="F138"/>
  <c r="F136"/>
  <c r="E134"/>
  <c r="J92"/>
  <c r="F91"/>
  <c r="F89"/>
  <c r="E87"/>
  <c r="J21"/>
  <c r="E21"/>
  <c r="J138"/>
  <c r="J20"/>
  <c r="J18"/>
  <c r="E18"/>
  <c r="F92"/>
  <c r="J17"/>
  <c r="J12"/>
  <c r="J136"/>
  <c r="E7"/>
  <c r="E132"/>
  <c i="4" r="J37"/>
  <c r="J36"/>
  <c i="1" r="AY97"/>
  <c i="4" r="J35"/>
  <c i="1" r="AX97"/>
  <c i="4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J127"/>
  <c r="F126"/>
  <c r="F124"/>
  <c r="E122"/>
  <c r="J92"/>
  <c r="F91"/>
  <c r="F89"/>
  <c r="E87"/>
  <c r="J21"/>
  <c r="E21"/>
  <c r="J91"/>
  <c r="J20"/>
  <c r="J18"/>
  <c r="E18"/>
  <c r="F92"/>
  <c r="J17"/>
  <c r="J12"/>
  <c r="J124"/>
  <c r="E7"/>
  <c r="E120"/>
  <c i="3" r="J37"/>
  <c r="J36"/>
  <c i="1" r="AY96"/>
  <c i="3" r="J35"/>
  <c i="1" r="AX96"/>
  <c i="3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7"/>
  <c r="BH127"/>
  <c r="BG127"/>
  <c r="BF127"/>
  <c r="T127"/>
  <c r="R127"/>
  <c r="P127"/>
  <c r="J121"/>
  <c r="F120"/>
  <c r="F118"/>
  <c r="E116"/>
  <c r="J92"/>
  <c r="F91"/>
  <c r="F89"/>
  <c r="E87"/>
  <c r="J21"/>
  <c r="E21"/>
  <c r="J91"/>
  <c r="J20"/>
  <c r="J18"/>
  <c r="E18"/>
  <c r="F121"/>
  <c r="J17"/>
  <c r="J12"/>
  <c r="J118"/>
  <c r="E7"/>
  <c r="E114"/>
  <c i="2" r="J37"/>
  <c r="J36"/>
  <c i="1" r="AY95"/>
  <c i="2" r="J35"/>
  <c i="1" r="AX95"/>
  <c i="2"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T369"/>
  <c r="R370"/>
  <c r="R369"/>
  <c r="P370"/>
  <c r="P369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01"/>
  <c r="BH301"/>
  <c r="BG301"/>
  <c r="BF301"/>
  <c r="T301"/>
  <c r="R301"/>
  <c r="P301"/>
  <c r="BI298"/>
  <c r="BH298"/>
  <c r="BG298"/>
  <c r="BF298"/>
  <c r="T298"/>
  <c r="T297"/>
  <c r="R298"/>
  <c r="R297"/>
  <c r="P298"/>
  <c r="P297"/>
  <c r="BI295"/>
  <c r="BH295"/>
  <c r="BG295"/>
  <c r="BF295"/>
  <c r="T295"/>
  <c r="R295"/>
  <c r="P295"/>
  <c r="BI294"/>
  <c r="BH294"/>
  <c r="BG294"/>
  <c r="BF294"/>
  <c r="T294"/>
  <c r="R294"/>
  <c r="P294"/>
  <c r="BI290"/>
  <c r="BH290"/>
  <c r="BG290"/>
  <c r="BF290"/>
  <c r="T290"/>
  <c r="R290"/>
  <c r="P290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T277"/>
  <c r="R278"/>
  <c r="R277"/>
  <c r="P278"/>
  <c r="P277"/>
  <c r="BI275"/>
  <c r="BH275"/>
  <c r="BG275"/>
  <c r="BF275"/>
  <c r="T275"/>
  <c r="T274"/>
  <c r="R275"/>
  <c r="R274"/>
  <c r="P275"/>
  <c r="P274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84"/>
  <c r="BH184"/>
  <c r="BG184"/>
  <c r="BF184"/>
  <c r="T184"/>
  <c r="R184"/>
  <c r="P184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57"/>
  <c r="BH157"/>
  <c r="BG157"/>
  <c r="BF157"/>
  <c r="T157"/>
  <c r="R157"/>
  <c r="P157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J132"/>
  <c r="F131"/>
  <c r="F129"/>
  <c r="E127"/>
  <c r="J92"/>
  <c r="F91"/>
  <c r="F89"/>
  <c r="E87"/>
  <c r="J21"/>
  <c r="E21"/>
  <c r="J131"/>
  <c r="J20"/>
  <c r="J18"/>
  <c r="E18"/>
  <c r="F92"/>
  <c r="J17"/>
  <c r="J12"/>
  <c r="J89"/>
  <c r="E7"/>
  <c r="E125"/>
  <c i="1" r="L90"/>
  <c r="AM90"/>
  <c r="AM89"/>
  <c r="L89"/>
  <c r="AM87"/>
  <c r="L87"/>
  <c r="L85"/>
  <c r="L84"/>
  <c i="11" r="BK134"/>
  <c r="J134"/>
  <c r="BK133"/>
  <c r="J131"/>
  <c r="BK128"/>
  <c r="J128"/>
  <c r="BK126"/>
  <c r="J126"/>
  <c r="BK124"/>
  <c r="J124"/>
  <c i="10" r="J180"/>
  <c r="J164"/>
  <c r="J161"/>
  <c r="J157"/>
  <c r="BK154"/>
  <c r="BK153"/>
  <c r="J145"/>
  <c r="J144"/>
  <c r="BK141"/>
  <c r="BK138"/>
  <c r="BK132"/>
  <c r="J131"/>
  <c r="J130"/>
  <c i="9" r="J189"/>
  <c r="BK187"/>
  <c r="BK186"/>
  <c r="J184"/>
  <c r="BK177"/>
  <c r="BK164"/>
  <c r="BK163"/>
  <c r="J162"/>
  <c r="J160"/>
  <c r="J158"/>
  <c r="BK156"/>
  <c r="J155"/>
  <c r="BK148"/>
  <c r="J147"/>
  <c r="BK146"/>
  <c r="J145"/>
  <c r="BK140"/>
  <c r="BK136"/>
  <c r="BK134"/>
  <c r="BK133"/>
  <c r="BK132"/>
  <c i="8" r="J199"/>
  <c r="J186"/>
  <c r="BK185"/>
  <c r="BK183"/>
  <c r="J181"/>
  <c r="J178"/>
  <c r="J177"/>
  <c r="BK162"/>
  <c r="BK156"/>
  <c r="BK152"/>
  <c r="BK151"/>
  <c r="J144"/>
  <c r="BK137"/>
  <c r="BK129"/>
  <c i="7" r="BK232"/>
  <c r="BK227"/>
  <c r="J226"/>
  <c r="BK220"/>
  <c r="BK219"/>
  <c r="J214"/>
  <c r="BK211"/>
  <c r="BK195"/>
  <c r="BK193"/>
  <c r="BK191"/>
  <c r="BK185"/>
  <c r="BK183"/>
  <c r="BK181"/>
  <c r="J180"/>
  <c r="BK177"/>
  <c r="BK176"/>
  <c r="J175"/>
  <c r="J174"/>
  <c r="J173"/>
  <c r="J169"/>
  <c r="BK168"/>
  <c r="BK165"/>
  <c r="BK161"/>
  <c r="J160"/>
  <c r="J157"/>
  <c r="BK152"/>
  <c r="J147"/>
  <c r="BK139"/>
  <c i="6" r="BK345"/>
  <c r="J344"/>
  <c r="BK342"/>
  <c r="BK340"/>
  <c r="BK337"/>
  <c r="BK335"/>
  <c r="BK331"/>
  <c r="J324"/>
  <c r="BK322"/>
  <c r="BK320"/>
  <c r="BK319"/>
  <c r="J314"/>
  <c r="J313"/>
  <c r="J309"/>
  <c r="J307"/>
  <c r="J304"/>
  <c r="J303"/>
  <c r="BK301"/>
  <c r="J298"/>
  <c r="BK297"/>
  <c r="BK296"/>
  <c r="BK295"/>
  <c r="J294"/>
  <c r="BK293"/>
  <c r="BK290"/>
  <c r="BK288"/>
  <c r="J284"/>
  <c r="BK281"/>
  <c r="J277"/>
  <c r="J276"/>
  <c r="J272"/>
  <c r="J271"/>
  <c r="J269"/>
  <c r="J268"/>
  <c r="J267"/>
  <c r="J264"/>
  <c r="BK263"/>
  <c r="J260"/>
  <c r="J259"/>
  <c r="J257"/>
  <c r="BK255"/>
  <c r="BK253"/>
  <c r="BK251"/>
  <c r="J249"/>
  <c r="J243"/>
  <c r="J239"/>
  <c r="BK236"/>
  <c r="J234"/>
  <c r="J233"/>
  <c r="BK228"/>
  <c r="BK226"/>
  <c r="BK223"/>
  <c r="BK220"/>
  <c r="BK219"/>
  <c r="BK218"/>
  <c r="BK216"/>
  <c r="J215"/>
  <c r="BK214"/>
  <c r="J212"/>
  <c r="J210"/>
  <c r="BK208"/>
  <c r="BK204"/>
  <c r="BK200"/>
  <c r="J198"/>
  <c r="BK197"/>
  <c r="BK194"/>
  <c r="BK193"/>
  <c r="BK191"/>
  <c r="J190"/>
  <c r="J189"/>
  <c r="J187"/>
  <c r="BK184"/>
  <c r="J182"/>
  <c r="BK178"/>
  <c i="5" r="BK406"/>
  <c r="BK404"/>
  <c r="J403"/>
  <c r="J401"/>
  <c r="J399"/>
  <c r="J397"/>
  <c r="BK395"/>
  <c r="BK390"/>
  <c r="BK386"/>
  <c r="BK378"/>
  <c r="BK377"/>
  <c r="BK376"/>
  <c r="J374"/>
  <c r="J368"/>
  <c r="J351"/>
  <c r="BK331"/>
  <c r="J330"/>
  <c r="J327"/>
  <c r="BK321"/>
  <c r="BK320"/>
  <c r="J316"/>
  <c r="BK288"/>
  <c r="BK286"/>
  <c r="J285"/>
  <c r="BK284"/>
  <c r="J283"/>
  <c r="BK278"/>
  <c r="BK274"/>
  <c r="J273"/>
  <c r="J271"/>
  <c r="BK265"/>
  <c r="BK262"/>
  <c r="J261"/>
  <c r="J259"/>
  <c r="J258"/>
  <c r="BK254"/>
  <c r="J253"/>
  <c r="J246"/>
  <c r="BK243"/>
  <c r="J242"/>
  <c r="J239"/>
  <c r="J236"/>
  <c r="J235"/>
  <c r="BK234"/>
  <c r="BK230"/>
  <c r="BK226"/>
  <c r="J224"/>
  <c r="BK220"/>
  <c r="BK217"/>
  <c r="BK205"/>
  <c r="BK204"/>
  <c r="BK172"/>
  <c r="J155"/>
  <c r="J151"/>
  <c r="J149"/>
  <c r="J148"/>
  <c r="BK146"/>
  <c i="4" r="J224"/>
  <c r="J222"/>
  <c r="J220"/>
  <c r="J215"/>
  <c r="J214"/>
  <c r="J212"/>
  <c r="J202"/>
  <c r="BK189"/>
  <c r="BK184"/>
  <c r="BK182"/>
  <c r="BK178"/>
  <c r="BK175"/>
  <c r="J168"/>
  <c r="J157"/>
  <c r="J150"/>
  <c r="BK144"/>
  <c r="BK142"/>
  <c r="J140"/>
  <c r="J139"/>
  <c r="BK138"/>
  <c r="BK133"/>
  <c i="3" r="BK163"/>
  <c r="J162"/>
  <c r="BK158"/>
  <c i="11" r="F37"/>
  <c i="10" r="J185"/>
  <c r="BK183"/>
  <c r="BK182"/>
  <c r="BK180"/>
  <c r="J178"/>
  <c r="BK162"/>
  <c r="BK161"/>
  <c r="BK159"/>
  <c r="BK157"/>
  <c r="BK152"/>
  <c r="BK143"/>
  <c r="BK139"/>
  <c r="BK137"/>
  <c r="BK134"/>
  <c r="BK131"/>
  <c r="BK130"/>
  <c i="9" r="BK189"/>
  <c r="J187"/>
  <c r="J180"/>
  <c r="BK174"/>
  <c r="J164"/>
  <c r="J163"/>
  <c r="J161"/>
  <c r="BK159"/>
  <c r="BK158"/>
  <c r="BK155"/>
  <c r="BK154"/>
  <c r="BK147"/>
  <c r="BK145"/>
  <c r="BK137"/>
  <c r="J136"/>
  <c r="J134"/>
  <c r="J133"/>
  <c i="8" r="BK194"/>
  <c r="J189"/>
  <c r="BK184"/>
  <c r="J183"/>
  <c r="BK182"/>
  <c r="J180"/>
  <c r="J176"/>
  <c r="BK160"/>
  <c r="BK144"/>
  <c r="BK142"/>
  <c r="BK141"/>
  <c r="BK140"/>
  <c r="BK138"/>
  <c i="5" r="BK439"/>
  <c r="J439"/>
  <c r="BK436"/>
  <c r="J436"/>
  <c r="J421"/>
  <c r="J411"/>
  <c r="BK410"/>
  <c r="BK409"/>
  <c r="J407"/>
  <c r="J406"/>
  <c r="BK401"/>
  <c r="J400"/>
  <c r="BK394"/>
  <c r="J390"/>
  <c r="J389"/>
  <c r="BK388"/>
  <c r="J386"/>
  <c r="BK374"/>
  <c r="BK372"/>
  <c r="J355"/>
  <c r="J353"/>
  <c r="BK351"/>
  <c r="BK349"/>
  <c r="BK343"/>
  <c r="J342"/>
  <c r="J336"/>
  <c r="J331"/>
  <c r="BK330"/>
  <c r="J329"/>
  <c r="J328"/>
  <c r="J326"/>
  <c r="J325"/>
  <c r="J323"/>
  <c r="J322"/>
  <c r="J321"/>
  <c r="J317"/>
  <c r="J314"/>
  <c r="BK306"/>
  <c r="BK304"/>
  <c r="J292"/>
  <c r="J288"/>
  <c r="J286"/>
  <c r="BK283"/>
  <c r="BK275"/>
  <c r="J270"/>
  <c r="BK268"/>
  <c r="J267"/>
  <c r="J266"/>
  <c r="J264"/>
  <c r="J262"/>
  <c r="J260"/>
  <c r="BK258"/>
  <c r="J257"/>
  <c r="BK251"/>
  <c r="BK250"/>
  <c r="BK249"/>
  <c r="J247"/>
  <c r="J244"/>
  <c r="J243"/>
  <c r="BK242"/>
  <c r="BK241"/>
  <c r="BK240"/>
  <c r="J238"/>
  <c r="J234"/>
  <c r="J233"/>
  <c r="BK232"/>
  <c r="BK228"/>
  <c r="J226"/>
  <c r="BK224"/>
  <c r="BK212"/>
  <c r="BK208"/>
  <c r="BK206"/>
  <c r="J205"/>
  <c r="J203"/>
  <c r="BK192"/>
  <c r="BK191"/>
  <c r="J191"/>
  <c r="BK190"/>
  <c r="BK189"/>
  <c r="J188"/>
  <c r="J183"/>
  <c r="BK182"/>
  <c r="J172"/>
  <c r="BK169"/>
  <c r="BK168"/>
  <c r="BK156"/>
  <c r="BK155"/>
  <c r="J146"/>
  <c r="BK145"/>
  <c i="4" r="BK220"/>
  <c r="J209"/>
  <c r="BK206"/>
  <c r="BK202"/>
  <c r="BK200"/>
  <c r="J198"/>
  <c r="J195"/>
  <c r="BK190"/>
  <c r="J189"/>
  <c r="J188"/>
  <c r="J186"/>
  <c r="BK181"/>
  <c r="J180"/>
  <c r="BK176"/>
  <c r="J166"/>
  <c r="J161"/>
  <c r="BK159"/>
  <c r="BK157"/>
  <c r="BK156"/>
  <c r="BK155"/>
  <c r="J153"/>
  <c r="J152"/>
  <c r="BK150"/>
  <c r="BK148"/>
  <c r="BK147"/>
  <c r="BK145"/>
  <c r="BK140"/>
  <c r="BK137"/>
  <c r="BK136"/>
  <c i="3" r="BK162"/>
  <c r="BK146"/>
  <c r="J143"/>
  <c r="BK139"/>
  <c r="BK136"/>
  <c r="J134"/>
  <c r="BK133"/>
  <c r="BK132"/>
  <c r="J128"/>
  <c r="J127"/>
  <c i="2" r="J400"/>
  <c r="BK398"/>
  <c r="BK396"/>
  <c r="BK395"/>
  <c r="BK393"/>
  <c r="J392"/>
  <c r="BK390"/>
  <c r="J389"/>
  <c r="J388"/>
  <c r="J385"/>
  <c r="J384"/>
  <c r="BK381"/>
  <c r="J379"/>
  <c r="BK378"/>
  <c r="J377"/>
  <c r="BK375"/>
  <c r="BK373"/>
  <c r="BK368"/>
  <c r="J364"/>
  <c r="J360"/>
  <c r="J359"/>
  <c r="BK357"/>
  <c r="BK355"/>
  <c r="BK352"/>
  <c r="BK346"/>
  <c r="BK339"/>
  <c r="J334"/>
  <c r="BK330"/>
  <c r="J327"/>
  <c r="BK323"/>
  <c r="BK320"/>
  <c r="BK318"/>
  <c r="BK317"/>
  <c r="J313"/>
  <c r="J301"/>
  <c r="BK298"/>
  <c r="BK290"/>
  <c r="J289"/>
  <c r="BK286"/>
  <c r="J284"/>
  <c r="BK282"/>
  <c r="J281"/>
  <c r="J278"/>
  <c r="BK275"/>
  <c r="BK272"/>
  <c r="J268"/>
  <c r="BK265"/>
  <c r="J264"/>
  <c r="BK262"/>
  <c r="BK260"/>
  <c r="J256"/>
  <c r="BK251"/>
  <c r="BK235"/>
  <c r="J231"/>
  <c r="J227"/>
  <c r="J224"/>
  <c r="J223"/>
  <c r="J221"/>
  <c r="J217"/>
  <c r="J215"/>
  <c r="J214"/>
  <c r="BK213"/>
  <c r="BK208"/>
  <c r="J207"/>
  <c r="BK205"/>
  <c r="J203"/>
  <c r="J202"/>
  <c r="BK198"/>
  <c r="J184"/>
  <c r="BK168"/>
  <c r="J157"/>
  <c r="J151"/>
  <c r="J149"/>
  <c r="J148"/>
  <c r="J146"/>
  <c r="J144"/>
  <c r="BK143"/>
  <c i="1" r="AS94"/>
  <c i="11" r="F34"/>
  <c i="10" r="J183"/>
  <c r="BK175"/>
  <c r="BK164"/>
  <c r="J163"/>
  <c r="J162"/>
  <c r="J160"/>
  <c r="J156"/>
  <c r="J153"/>
  <c r="J152"/>
  <c r="J146"/>
  <c r="BK145"/>
  <c r="J137"/>
  <c r="J135"/>
  <c r="J134"/>
  <c r="J132"/>
  <c i="9" r="J182"/>
  <c r="BK180"/>
  <c r="J165"/>
  <c r="BK161"/>
  <c r="BK160"/>
  <c r="J156"/>
  <c r="J154"/>
  <c r="BK153"/>
  <c r="J143"/>
  <c r="J141"/>
  <c r="J140"/>
  <c r="BK139"/>
  <c i="8" r="J197"/>
  <c r="J194"/>
  <c r="BK189"/>
  <c r="J182"/>
  <c r="BK176"/>
  <c r="J156"/>
  <c r="J151"/>
  <c r="J138"/>
  <c r="BK131"/>
  <c r="J130"/>
  <c i="7" r="BK278"/>
  <c r="J272"/>
  <c r="J269"/>
  <c r="J268"/>
  <c r="BK267"/>
  <c r="BK266"/>
  <c r="BK264"/>
  <c r="BK262"/>
  <c r="J261"/>
  <c r="J259"/>
  <c r="BK257"/>
  <c r="J254"/>
  <c r="J251"/>
  <c r="BK248"/>
  <c r="J246"/>
  <c r="J244"/>
  <c r="J239"/>
  <c r="J237"/>
  <c r="BK236"/>
  <c r="BK234"/>
  <c r="J228"/>
  <c r="BK214"/>
  <c r="BK213"/>
  <c r="J212"/>
  <c r="BK209"/>
  <c r="BK205"/>
  <c r="J202"/>
  <c r="BK198"/>
  <c r="BK194"/>
  <c r="J193"/>
  <c r="BK190"/>
  <c r="J187"/>
  <c r="J183"/>
  <c r="BK182"/>
  <c r="J181"/>
  <c r="J177"/>
  <c r="J176"/>
  <c r="BK175"/>
  <c r="J171"/>
  <c r="BK169"/>
  <c r="J168"/>
  <c r="J167"/>
  <c r="BK164"/>
  <c r="J162"/>
  <c r="BK157"/>
  <c r="BK154"/>
  <c r="BK147"/>
  <c r="BK138"/>
  <c i="6" r="J333"/>
  <c r="J331"/>
  <c r="J328"/>
  <c r="J326"/>
  <c r="BK318"/>
  <c r="J311"/>
  <c r="BK309"/>
  <c r="J306"/>
  <c r="BK305"/>
  <c r="BK304"/>
  <c r="BK303"/>
  <c r="BK300"/>
  <c r="BK298"/>
  <c r="J297"/>
  <c r="J295"/>
  <c r="BK294"/>
  <c r="J293"/>
  <c r="BK291"/>
  <c r="BK287"/>
  <c r="J285"/>
  <c r="J281"/>
  <c r="BK280"/>
  <c r="BK276"/>
  <c r="BK274"/>
  <c r="BK272"/>
  <c r="J270"/>
  <c r="BK269"/>
  <c r="BK267"/>
  <c r="J266"/>
  <c r="J263"/>
  <c r="J262"/>
  <c r="BK261"/>
  <c r="BK260"/>
  <c r="BK257"/>
  <c r="J253"/>
  <c r="J251"/>
  <c r="BK249"/>
  <c r="BK248"/>
  <c r="BK246"/>
  <c r="J244"/>
  <c r="BK243"/>
  <c r="BK241"/>
  <c r="BK239"/>
  <c r="BK238"/>
  <c r="J236"/>
  <c r="J231"/>
  <c r="J229"/>
  <c r="J225"/>
  <c r="J223"/>
  <c r="J221"/>
  <c r="BK217"/>
  <c r="J216"/>
  <c r="J214"/>
  <c r="BK206"/>
  <c r="J204"/>
  <c r="J202"/>
  <c r="BK198"/>
  <c r="J197"/>
  <c r="J195"/>
  <c r="J193"/>
  <c r="J191"/>
  <c r="BK182"/>
  <c r="BK180"/>
  <c i="5" r="BK421"/>
  <c r="BK411"/>
  <c r="J409"/>
  <c r="J404"/>
  <c r="BK403"/>
  <c r="J396"/>
  <c r="J395"/>
  <c r="J394"/>
  <c r="J392"/>
  <c r="J388"/>
  <c r="J362"/>
  <c r="J361"/>
  <c r="BK353"/>
  <c r="BK352"/>
  <c r="J349"/>
  <c r="BK342"/>
  <c r="BK333"/>
  <c r="BK328"/>
  <c r="BK325"/>
  <c r="J324"/>
  <c r="J320"/>
  <c r="BK319"/>
  <c r="J318"/>
  <c r="BK317"/>
  <c r="BK316"/>
  <c r="J306"/>
  <c r="BK296"/>
  <c r="BK285"/>
  <c r="J284"/>
  <c r="J279"/>
  <c r="J278"/>
  <c r="J277"/>
  <c r="J275"/>
  <c r="J274"/>
  <c r="BK273"/>
  <c r="BK271"/>
  <c r="J268"/>
  <c r="BK267"/>
  <c r="J263"/>
  <c r="BK261"/>
  <c r="BK260"/>
  <c r="BK259"/>
  <c r="BK256"/>
  <c r="J255"/>
  <c r="BK253"/>
  <c r="BK252"/>
  <c r="J250"/>
  <c r="J249"/>
  <c r="BK246"/>
  <c r="J241"/>
  <c r="BK238"/>
  <c r="BK236"/>
  <c r="J220"/>
  <c r="J217"/>
  <c r="J206"/>
  <c r="J192"/>
  <c r="J189"/>
  <c r="J182"/>
  <c r="J169"/>
  <c r="J168"/>
  <c r="J158"/>
  <c r="BK157"/>
  <c r="BK148"/>
  <c i="4" r="BK225"/>
  <c r="J225"/>
  <c r="BK224"/>
  <c r="BK223"/>
  <c r="BK222"/>
  <c r="J211"/>
  <c r="J208"/>
  <c r="BK205"/>
  <c r="BK204"/>
  <c r="BK192"/>
  <c r="BK188"/>
  <c r="J182"/>
  <c r="J181"/>
  <c r="J173"/>
  <c r="J170"/>
  <c r="BK168"/>
  <c r="BK164"/>
  <c r="BK161"/>
  <c r="J156"/>
  <c r="J155"/>
  <c r="BK153"/>
  <c r="BK152"/>
  <c r="J148"/>
  <c r="J147"/>
  <c r="J145"/>
  <c r="J142"/>
  <c r="BK139"/>
  <c r="J138"/>
  <c r="J137"/>
  <c r="J136"/>
  <c r="J133"/>
  <c i="3" r="J164"/>
  <c r="J163"/>
  <c r="J158"/>
  <c r="BK155"/>
  <c r="J152"/>
  <c r="BK150"/>
  <c r="J148"/>
  <c r="BK147"/>
  <c r="BK143"/>
  <c r="BK140"/>
  <c r="J139"/>
  <c r="BK134"/>
  <c r="J132"/>
  <c r="BK128"/>
  <c i="2" r="J394"/>
  <c r="BK389"/>
  <c r="BK386"/>
  <c r="J383"/>
  <c r="BK382"/>
  <c r="J381"/>
  <c r="BK379"/>
  <c r="J378"/>
  <c r="BK377"/>
  <c r="J370"/>
  <c r="J368"/>
  <c r="BK360"/>
  <c r="J358"/>
  <c r="J357"/>
  <c r="J355"/>
  <c r="BK354"/>
  <c r="J352"/>
  <c r="J349"/>
  <c r="J347"/>
  <c r="J341"/>
  <c r="BK337"/>
  <c r="J336"/>
  <c r="J333"/>
  <c r="BK325"/>
  <c r="J323"/>
  <c r="BK321"/>
  <c r="J318"/>
  <c r="J316"/>
  <c r="BK301"/>
  <c r="BK295"/>
  <c r="J294"/>
  <c r="BK289"/>
  <c r="BK284"/>
  <c r="BK283"/>
  <c r="J282"/>
  <c r="BK281"/>
  <c r="J280"/>
  <c r="BK278"/>
  <c r="J272"/>
  <c r="BK266"/>
  <c r="BK264"/>
  <c r="J262"/>
  <c r="J260"/>
  <c r="J255"/>
  <c r="J251"/>
  <c r="J249"/>
  <c r="J235"/>
  <c r="BK229"/>
  <c r="J225"/>
  <c r="BK223"/>
  <c r="BK221"/>
  <c r="J220"/>
  <c r="J219"/>
  <c r="BK217"/>
  <c r="BK215"/>
  <c r="J210"/>
  <c r="BK209"/>
  <c r="BK207"/>
  <c r="BK203"/>
  <c r="BK201"/>
  <c r="BK184"/>
  <c r="J171"/>
  <c r="J169"/>
  <c r="J168"/>
  <c r="BK164"/>
  <c r="BK151"/>
  <c r="BK148"/>
  <c r="J147"/>
  <c r="BK144"/>
  <c r="J143"/>
  <c r="J139"/>
  <c r="J138"/>
  <c i="11" r="J133"/>
  <c r="BK131"/>
  <c i="10" r="BK185"/>
  <c r="J182"/>
  <c r="BK178"/>
  <c r="J175"/>
  <c r="BK163"/>
  <c r="BK160"/>
  <c r="J159"/>
  <c r="BK156"/>
  <c r="J154"/>
  <c r="BK146"/>
  <c r="BK144"/>
  <c r="J143"/>
  <c r="J141"/>
  <c r="J139"/>
  <c r="J138"/>
  <c r="BK135"/>
  <c i="9" r="J186"/>
  <c r="BK184"/>
  <c r="BK182"/>
  <c r="J177"/>
  <c r="J174"/>
  <c r="BK165"/>
  <c r="BK162"/>
  <c r="J159"/>
  <c r="J153"/>
  <c r="J148"/>
  <c r="J146"/>
  <c r="BK143"/>
  <c r="BK141"/>
  <c r="J139"/>
  <c r="J137"/>
  <c r="J132"/>
  <c i="8" r="BK199"/>
  <c r="BK197"/>
  <c r="BK186"/>
  <c r="J185"/>
  <c r="J184"/>
  <c r="BK181"/>
  <c r="BK180"/>
  <c r="BK178"/>
  <c r="BK177"/>
  <c r="J162"/>
  <c r="J160"/>
  <c r="J152"/>
  <c r="J142"/>
  <c r="J141"/>
  <c r="J140"/>
  <c r="J137"/>
  <c r="J131"/>
  <c r="BK130"/>
  <c r="J129"/>
  <c i="7" r="BK281"/>
  <c r="J281"/>
  <c r="J278"/>
  <c r="BK272"/>
  <c r="BK269"/>
  <c r="BK268"/>
  <c r="J267"/>
  <c r="J266"/>
  <c r="J264"/>
  <c r="J262"/>
  <c r="BK261"/>
  <c r="BK259"/>
  <c r="J257"/>
  <c r="BK254"/>
  <c r="BK251"/>
  <c r="J248"/>
  <c r="BK246"/>
  <c r="BK244"/>
  <c r="BK239"/>
  <c r="BK237"/>
  <c r="J236"/>
  <c r="J234"/>
  <c r="J232"/>
  <c r="BK228"/>
  <c r="J227"/>
  <c r="BK226"/>
  <c r="J220"/>
  <c r="J219"/>
  <c r="J213"/>
  <c r="BK212"/>
  <c r="J211"/>
  <c r="J209"/>
  <c r="J205"/>
  <c r="BK202"/>
  <c r="J198"/>
  <c r="J195"/>
  <c r="J194"/>
  <c r="J191"/>
  <c r="J190"/>
  <c r="BK187"/>
  <c r="J185"/>
  <c r="J182"/>
  <c r="BK180"/>
  <c r="BK174"/>
  <c r="BK173"/>
  <c r="BK171"/>
  <c r="BK167"/>
  <c r="J165"/>
  <c r="J164"/>
  <c r="BK162"/>
  <c r="J161"/>
  <c r="BK160"/>
  <c r="J154"/>
  <c r="J152"/>
  <c r="J139"/>
  <c r="J138"/>
  <c i="6" r="J345"/>
  <c r="BK344"/>
  <c r="J342"/>
  <c r="J340"/>
  <c r="J337"/>
  <c r="J335"/>
  <c r="BK333"/>
  <c r="BK328"/>
  <c r="BK326"/>
  <c r="BK324"/>
  <c r="J322"/>
  <c r="J320"/>
  <c r="J319"/>
  <c r="J318"/>
  <c r="BK314"/>
  <c r="BK313"/>
  <c r="BK311"/>
  <c r="BK307"/>
  <c r="BK306"/>
  <c r="J305"/>
  <c r="J301"/>
  <c r="J300"/>
  <c r="J296"/>
  <c r="J291"/>
  <c r="J290"/>
  <c r="J288"/>
  <c r="J287"/>
  <c r="BK285"/>
  <c r="BK284"/>
  <c r="J280"/>
  <c r="BK277"/>
  <c r="J274"/>
  <c r="BK271"/>
  <c r="BK270"/>
  <c r="BK268"/>
  <c r="BK266"/>
  <c r="BK264"/>
  <c r="BK262"/>
  <c r="J261"/>
  <c r="BK259"/>
  <c r="J255"/>
  <c r="J248"/>
  <c r="J246"/>
  <c r="BK244"/>
  <c r="J241"/>
  <c r="J238"/>
  <c r="BK234"/>
  <c r="BK233"/>
  <c r="BK231"/>
  <c r="BK229"/>
  <c r="J228"/>
  <c r="J226"/>
  <c r="BK225"/>
  <c r="BK221"/>
  <c r="J220"/>
  <c r="J219"/>
  <c r="J218"/>
  <c r="J217"/>
  <c r="BK215"/>
  <c r="BK212"/>
  <c r="BK210"/>
  <c r="J208"/>
  <c r="J206"/>
  <c r="BK202"/>
  <c r="J200"/>
  <c r="BK195"/>
  <c r="J194"/>
  <c r="BK190"/>
  <c r="BK189"/>
  <c r="BK187"/>
  <c r="J184"/>
  <c r="J180"/>
  <c r="J178"/>
  <c i="5" r="J410"/>
  <c r="BK407"/>
  <c r="BK400"/>
  <c r="BK399"/>
  <c r="BK397"/>
  <c r="BK396"/>
  <c r="BK392"/>
  <c r="BK389"/>
  <c r="J378"/>
  <c r="J377"/>
  <c r="J376"/>
  <c r="J372"/>
  <c r="BK368"/>
  <c r="BK362"/>
  <c r="BK361"/>
  <c r="BK355"/>
  <c r="J352"/>
  <c r="J343"/>
  <c r="BK336"/>
  <c r="J333"/>
  <c r="BK329"/>
  <c r="BK327"/>
  <c r="BK326"/>
  <c r="BK324"/>
  <c r="BK323"/>
  <c r="BK322"/>
  <c r="J319"/>
  <c r="BK318"/>
  <c r="BK314"/>
  <c r="J304"/>
  <c r="J296"/>
  <c r="BK292"/>
  <c r="BK279"/>
  <c r="BK277"/>
  <c r="BK270"/>
  <c r="BK266"/>
  <c r="J265"/>
  <c r="BK264"/>
  <c r="BK263"/>
  <c r="BK257"/>
  <c r="J256"/>
  <c r="BK255"/>
  <c r="J254"/>
  <c r="J252"/>
  <c r="J251"/>
  <c r="BK247"/>
  <c r="BK244"/>
  <c r="J240"/>
  <c r="BK239"/>
  <c r="BK235"/>
  <c r="BK233"/>
  <c r="J232"/>
  <c r="J230"/>
  <c r="J228"/>
  <c r="J212"/>
  <c r="J208"/>
  <c r="J204"/>
  <c r="BK203"/>
  <c r="J190"/>
  <c r="BK188"/>
  <c r="BK183"/>
  <c r="BK158"/>
  <c r="J157"/>
  <c r="J156"/>
  <c r="BK151"/>
  <c r="BK149"/>
  <c r="J145"/>
  <c i="4" r="J223"/>
  <c r="BK215"/>
  <c r="BK214"/>
  <c r="BK212"/>
  <c r="BK211"/>
  <c r="BK209"/>
  <c r="BK208"/>
  <c r="J206"/>
  <c r="J205"/>
  <c r="J204"/>
  <c r="J200"/>
  <c r="BK198"/>
  <c r="BK195"/>
  <c r="J192"/>
  <c r="J190"/>
  <c r="BK186"/>
  <c r="J184"/>
  <c r="BK180"/>
  <c r="J178"/>
  <c r="J176"/>
  <c r="J175"/>
  <c r="BK173"/>
  <c r="BK170"/>
  <c r="BK166"/>
  <c r="J164"/>
  <c r="J159"/>
  <c r="J144"/>
  <c i="3" r="BK164"/>
  <c r="J155"/>
  <c r="BK152"/>
  <c r="J150"/>
  <c r="BK148"/>
  <c r="J147"/>
  <c r="J146"/>
  <c r="J140"/>
  <c r="J136"/>
  <c r="J133"/>
  <c r="BK127"/>
  <c i="2" r="BK400"/>
  <c r="J398"/>
  <c r="J396"/>
  <c r="J395"/>
  <c r="BK394"/>
  <c r="J393"/>
  <c r="BK392"/>
  <c r="J390"/>
  <c r="BK388"/>
  <c r="J386"/>
  <c r="BK385"/>
  <c r="BK384"/>
  <c r="BK383"/>
  <c r="J382"/>
  <c r="J375"/>
  <c r="J373"/>
  <c r="BK370"/>
  <c r="BK364"/>
  <c r="BK359"/>
  <c r="BK358"/>
  <c r="J354"/>
  <c r="BK349"/>
  <c r="BK347"/>
  <c r="J346"/>
  <c r="BK341"/>
  <c r="J339"/>
  <c r="J337"/>
  <c r="BK336"/>
  <c r="BK334"/>
  <c r="BK333"/>
  <c r="J330"/>
  <c r="BK327"/>
  <c r="J325"/>
  <c r="J321"/>
  <c r="J320"/>
  <c r="J317"/>
  <c r="BK316"/>
  <c r="BK313"/>
  <c r="J298"/>
  <c r="J295"/>
  <c r="BK294"/>
  <c r="J290"/>
  <c r="J286"/>
  <c r="J283"/>
  <c r="BK280"/>
  <c r="J275"/>
  <c r="BK268"/>
  <c r="J266"/>
  <c r="J265"/>
  <c r="BK256"/>
  <c r="BK255"/>
  <c r="BK249"/>
  <c r="BK231"/>
  <c r="J229"/>
  <c r="BK227"/>
  <c r="BK225"/>
  <c r="BK224"/>
  <c r="BK220"/>
  <c r="BK219"/>
  <c r="BK214"/>
  <c r="J213"/>
  <c r="BK210"/>
  <c r="J209"/>
  <c r="J208"/>
  <c r="J205"/>
  <c r="BK202"/>
  <c r="J201"/>
  <c r="J198"/>
  <c r="BK171"/>
  <c r="BK169"/>
  <c r="J164"/>
  <c r="BK157"/>
  <c r="BK149"/>
  <c r="BK147"/>
  <c r="BK146"/>
  <c r="BK139"/>
  <c r="BK138"/>
  <c l="1" r="BK137"/>
  <c r="R137"/>
  <c r="P145"/>
  <c r="BK204"/>
  <c r="J204"/>
  <c r="J101"/>
  <c r="T204"/>
  <c r="P261"/>
  <c r="BK279"/>
  <c r="J279"/>
  <c r="J106"/>
  <c r="P279"/>
  <c r="P276"/>
  <c r="BK293"/>
  <c r="J293"/>
  <c r="J107"/>
  <c r="R293"/>
  <c r="BK300"/>
  <c r="J300"/>
  <c r="J109"/>
  <c r="R300"/>
  <c r="P319"/>
  <c r="BK348"/>
  <c r="J348"/>
  <c r="J111"/>
  <c r="P348"/>
  <c r="P372"/>
  <c r="BK380"/>
  <c r="J380"/>
  <c r="J114"/>
  <c r="R380"/>
  <c r="P391"/>
  <c i="3" r="BK126"/>
  <c r="T126"/>
  <c r="P131"/>
  <c r="R145"/>
  <c r="BK154"/>
  <c r="J154"/>
  <c r="J103"/>
  <c r="R154"/>
  <c r="T161"/>
  <c i="4" r="P135"/>
  <c r="P131"/>
  <c r="P141"/>
  <c r="P154"/>
  <c r="BK163"/>
  <c r="R163"/>
  <c r="R169"/>
  <c r="T177"/>
  <c r="R183"/>
  <c r="T187"/>
  <c r="R203"/>
  <c r="T219"/>
  <c i="5" r="P144"/>
  <c r="BK154"/>
  <c r="J154"/>
  <c r="J99"/>
  <c r="BK171"/>
  <c r="J171"/>
  <c r="J100"/>
  <c r="P202"/>
  <c r="T219"/>
  <c r="T231"/>
  <c r="R237"/>
  <c r="T248"/>
  <c r="BK269"/>
  <c r="J269"/>
  <c r="J109"/>
  <c r="P269"/>
  <c r="BK272"/>
  <c r="J272"/>
  <c r="J110"/>
  <c r="T272"/>
  <c r="BK287"/>
  <c r="J287"/>
  <c r="J112"/>
  <c r="R287"/>
  <c r="R315"/>
  <c r="BK335"/>
  <c r="J335"/>
  <c r="J115"/>
  <c r="T335"/>
  <c r="T354"/>
  <c r="P375"/>
  <c r="BK391"/>
  <c r="J391"/>
  <c r="J118"/>
  <c r="R391"/>
  <c r="R398"/>
  <c i="6" r="P188"/>
  <c r="P185"/>
  <c r="BK192"/>
  <c r="J192"/>
  <c r="J105"/>
  <c r="R192"/>
  <c r="BK199"/>
  <c r="J199"/>
  <c r="J107"/>
  <c r="T199"/>
  <c r="R213"/>
  <c r="BK224"/>
  <c r="J224"/>
  <c r="J111"/>
  <c r="R224"/>
  <c r="P227"/>
  <c r="R232"/>
  <c r="R237"/>
  <c r="T242"/>
  <c r="BK247"/>
  <c r="J247"/>
  <c r="J120"/>
  <c r="R247"/>
  <c r="T265"/>
  <c r="T258"/>
  <c r="T275"/>
  <c r="R279"/>
  <c r="T283"/>
  <c r="T286"/>
  <c r="BK292"/>
  <c r="J292"/>
  <c r="J135"/>
  <c r="R292"/>
  <c r="P299"/>
  <c r="BK302"/>
  <c r="J302"/>
  <c r="J137"/>
  <c r="P302"/>
  <c r="P312"/>
  <c r="T317"/>
  <c r="T316"/>
  <c r="T343"/>
  <c r="T338"/>
  <c i="7" r="BK137"/>
  <c r="T137"/>
  <c r="R172"/>
  <c r="BK179"/>
  <c r="J179"/>
  <c r="J100"/>
  <c r="P179"/>
  <c r="T179"/>
  <c r="P184"/>
  <c r="R184"/>
  <c r="BK192"/>
  <c r="J192"/>
  <c r="J102"/>
  <c r="T192"/>
  <c r="BK208"/>
  <c r="J208"/>
  <c r="J105"/>
  <c r="R208"/>
  <c r="P235"/>
  <c r="T235"/>
  <c r="P243"/>
  <c r="R243"/>
  <c r="R250"/>
  <c r="P258"/>
  <c r="BK265"/>
  <c r="J265"/>
  <c r="J112"/>
  <c r="P265"/>
  <c r="BK271"/>
  <c r="J271"/>
  <c r="J114"/>
  <c r="P271"/>
  <c r="P270"/>
  <c i="8" r="R128"/>
  <c r="P150"/>
  <c r="BK175"/>
  <c r="J175"/>
  <c r="J100"/>
  <c i="9" r="T131"/>
  <c r="P144"/>
  <c r="R152"/>
  <c r="P185"/>
  <c r="P178"/>
  <c i="2" r="P137"/>
  <c r="T137"/>
  <c r="T145"/>
  <c r="P200"/>
  <c r="T200"/>
  <c r="P204"/>
  <c r="BK261"/>
  <c r="J261"/>
  <c r="J102"/>
  <c r="R261"/>
  <c r="T279"/>
  <c r="T276"/>
  <c r="T293"/>
  <c r="BK319"/>
  <c r="J319"/>
  <c r="J110"/>
  <c r="R319"/>
  <c r="R348"/>
  <c r="R372"/>
  <c r="P380"/>
  <c r="BK391"/>
  <c r="J391"/>
  <c r="J115"/>
  <c r="T391"/>
  <c i="3" r="BK131"/>
  <c r="J131"/>
  <c r="J99"/>
  <c r="BK145"/>
  <c r="J145"/>
  <c r="J100"/>
  <c r="P154"/>
  <c r="R161"/>
  <c i="4" r="T135"/>
  <c r="T131"/>
  <c r="T141"/>
  <c r="R154"/>
  <c r="BK169"/>
  <c r="J169"/>
  <c r="J105"/>
  <c r="T169"/>
  <c r="R177"/>
  <c r="P183"/>
  <c r="P187"/>
  <c r="T203"/>
  <c r="R219"/>
  <c i="5" r="R144"/>
  <c r="P154"/>
  <c r="R171"/>
  <c r="T202"/>
  <c r="R219"/>
  <c r="R231"/>
  <c r="P237"/>
  <c r="P245"/>
  <c r="R248"/>
  <c r="R269"/>
  <c r="T269"/>
  <c r="P272"/>
  <c r="BK282"/>
  <c r="J282"/>
  <c r="J111"/>
  <c r="R282"/>
  <c r="P287"/>
  <c r="BK315"/>
  <c r="J315"/>
  <c r="J113"/>
  <c r="T315"/>
  <c r="P335"/>
  <c r="BK354"/>
  <c r="J354"/>
  <c r="J116"/>
  <c r="R354"/>
  <c r="T375"/>
  <c r="P391"/>
  <c r="T391"/>
  <c r="T398"/>
  <c i="6" r="T188"/>
  <c r="T185"/>
  <c r="T192"/>
  <c r="P196"/>
  <c r="T196"/>
  <c r="R199"/>
  <c r="T213"/>
  <c r="T224"/>
  <c r="T227"/>
  <c r="P232"/>
  <c r="P237"/>
  <c r="P242"/>
  <c r="T247"/>
  <c r="R265"/>
  <c r="R258"/>
  <c r="BK275"/>
  <c r="J275"/>
  <c r="J128"/>
  <c r="R275"/>
  <c r="P279"/>
  <c r="P283"/>
  <c r="BK286"/>
  <c r="J286"/>
  <c r="J133"/>
  <c r="R286"/>
  <c r="P289"/>
  <c r="R289"/>
  <c r="T292"/>
  <c r="T299"/>
  <c r="R302"/>
  <c r="BK312"/>
  <c r="J312"/>
  <c r="J140"/>
  <c r="R312"/>
  <c r="BK317"/>
  <c r="P317"/>
  <c r="P316"/>
  <c r="BK343"/>
  <c r="J343"/>
  <c r="J155"/>
  <c r="P343"/>
  <c r="P338"/>
  <c i="7" r="P137"/>
  <c r="R137"/>
  <c r="BK172"/>
  <c r="J172"/>
  <c r="J99"/>
  <c r="P172"/>
  <c r="T172"/>
  <c r="R179"/>
  <c r="BK184"/>
  <c r="J184"/>
  <c r="J101"/>
  <c r="T184"/>
  <c r="P192"/>
  <c r="R192"/>
  <c r="P208"/>
  <c r="T208"/>
  <c r="BK235"/>
  <c r="J235"/>
  <c r="J107"/>
  <c r="R235"/>
  <c r="BK243"/>
  <c r="J243"/>
  <c r="J108"/>
  <c r="T243"/>
  <c r="BK250"/>
  <c r="J250"/>
  <c r="J110"/>
  <c r="P250"/>
  <c r="P249"/>
  <c r="BK258"/>
  <c r="J258"/>
  <c r="J111"/>
  <c r="T258"/>
  <c r="R265"/>
  <c r="R271"/>
  <c r="R270"/>
  <c i="8" r="BK128"/>
  <c r="BK127"/>
  <c r="BK150"/>
  <c r="J150"/>
  <c r="J99"/>
  <c r="P175"/>
  <c i="9" r="P131"/>
  <c r="R144"/>
  <c r="T152"/>
  <c r="R185"/>
  <c r="R178"/>
  <c i="10" r="BK129"/>
  <c r="J129"/>
  <c r="J98"/>
  <c r="R129"/>
  <c r="BK151"/>
  <c r="J151"/>
  <c r="J100"/>
  <c r="R151"/>
  <c r="P181"/>
  <c r="P176"/>
  <c i="2" r="BK145"/>
  <c r="J145"/>
  <c r="J99"/>
  <c r="R145"/>
  <c r="BK200"/>
  <c r="J200"/>
  <c r="J100"/>
  <c r="R200"/>
  <c r="R204"/>
  <c r="T261"/>
  <c r="R279"/>
  <c r="R276"/>
  <c r="P293"/>
  <c r="P300"/>
  <c r="T300"/>
  <c r="T319"/>
  <c r="T348"/>
  <c r="BK372"/>
  <c r="J372"/>
  <c r="J113"/>
  <c r="T372"/>
  <c r="T380"/>
  <c r="R391"/>
  <c i="3" r="R126"/>
  <c r="R131"/>
  <c r="P145"/>
  <c r="T154"/>
  <c r="T153"/>
  <c r="P161"/>
  <c i="4" r="BK135"/>
  <c r="J135"/>
  <c r="J99"/>
  <c r="BK141"/>
  <c r="J141"/>
  <c r="J100"/>
  <c r="BK154"/>
  <c r="J154"/>
  <c r="J101"/>
  <c r="T163"/>
  <c r="P169"/>
  <c r="P177"/>
  <c r="BK187"/>
  <c r="J187"/>
  <c r="J108"/>
  <c r="BK203"/>
  <c r="J203"/>
  <c r="J109"/>
  <c r="BK219"/>
  <c r="J219"/>
  <c r="J110"/>
  <c i="5" r="T144"/>
  <c r="T154"/>
  <c r="P171"/>
  <c r="BK202"/>
  <c r="J202"/>
  <c r="J101"/>
  <c r="BK219"/>
  <c r="J219"/>
  <c r="J104"/>
  <c r="BK231"/>
  <c r="J231"/>
  <c r="J105"/>
  <c r="BK237"/>
  <c r="J237"/>
  <c r="J106"/>
  <c r="BK245"/>
  <c r="J245"/>
  <c r="J107"/>
  <c r="T245"/>
  <c r="BK248"/>
  <c r="J248"/>
  <c r="J108"/>
  <c i="8" r="T128"/>
  <c r="R150"/>
  <c r="T175"/>
  <c i="9" r="R131"/>
  <c r="R130"/>
  <c r="T144"/>
  <c r="P152"/>
  <c r="T185"/>
  <c r="T178"/>
  <c i="10" r="T129"/>
  <c r="P142"/>
  <c r="T142"/>
  <c r="P151"/>
  <c r="BK181"/>
  <c r="J181"/>
  <c r="J106"/>
  <c r="R181"/>
  <c r="R176"/>
  <c i="3" r="P126"/>
  <c r="P125"/>
  <c r="T131"/>
  <c r="T145"/>
  <c r="BK161"/>
  <c r="J161"/>
  <c r="J104"/>
  <c i="4" r="R135"/>
  <c r="R131"/>
  <c r="R141"/>
  <c r="T154"/>
  <c r="P163"/>
  <c r="BK177"/>
  <c r="J177"/>
  <c r="J106"/>
  <c r="BK183"/>
  <c r="J183"/>
  <c r="J107"/>
  <c r="T183"/>
  <c r="R187"/>
  <c r="P203"/>
  <c r="P219"/>
  <c i="5" r="BK144"/>
  <c r="J144"/>
  <c r="J98"/>
  <c r="R154"/>
  <c r="T171"/>
  <c r="R202"/>
  <c r="P219"/>
  <c r="P231"/>
  <c r="T237"/>
  <c r="R245"/>
  <c r="P248"/>
  <c r="R272"/>
  <c r="P282"/>
  <c r="T282"/>
  <c r="T287"/>
  <c r="P315"/>
  <c r="R335"/>
  <c r="P354"/>
  <c r="BK375"/>
  <c r="J375"/>
  <c r="J117"/>
  <c r="R375"/>
  <c r="BK398"/>
  <c r="J398"/>
  <c r="J119"/>
  <c r="P398"/>
  <c i="6" r="BK188"/>
  <c r="J188"/>
  <c r="J104"/>
  <c r="R188"/>
  <c r="R185"/>
  <c r="P192"/>
  <c r="BK196"/>
  <c r="J196"/>
  <c r="J106"/>
  <c r="R196"/>
  <c r="P199"/>
  <c r="BK213"/>
  <c r="J213"/>
  <c r="J109"/>
  <c r="P213"/>
  <c r="P224"/>
  <c r="BK227"/>
  <c r="J227"/>
  <c r="J112"/>
  <c r="R227"/>
  <c r="BK232"/>
  <c r="J232"/>
  <c r="J114"/>
  <c r="T232"/>
  <c r="BK237"/>
  <c r="J237"/>
  <c r="J116"/>
  <c r="T237"/>
  <c r="BK242"/>
  <c r="J242"/>
  <c r="J118"/>
  <c r="R242"/>
  <c r="P247"/>
  <c r="BK265"/>
  <c r="J265"/>
  <c r="J126"/>
  <c r="P265"/>
  <c r="P258"/>
  <c r="P275"/>
  <c r="BK279"/>
  <c r="J279"/>
  <c r="J130"/>
  <c r="T279"/>
  <c r="BK283"/>
  <c r="J283"/>
  <c r="J132"/>
  <c r="R283"/>
  <c r="P286"/>
  <c r="BK289"/>
  <c r="J289"/>
  <c r="J134"/>
  <c r="T289"/>
  <c r="P292"/>
  <c r="BK299"/>
  <c r="J299"/>
  <c r="J136"/>
  <c r="R299"/>
  <c r="T302"/>
  <c r="T312"/>
  <c r="R317"/>
  <c r="R316"/>
  <c r="R343"/>
  <c r="R338"/>
  <c i="7" r="T250"/>
  <c r="R258"/>
  <c r="T265"/>
  <c r="T271"/>
  <c r="T270"/>
  <c i="8" r="P128"/>
  <c r="P127"/>
  <c r="P126"/>
  <c i="1" r="AU101"/>
  <c i="8" r="T150"/>
  <c r="R175"/>
  <c i="9" r="BK131"/>
  <c r="J131"/>
  <c r="J98"/>
  <c r="BK144"/>
  <c r="J144"/>
  <c r="J99"/>
  <c r="BK152"/>
  <c r="J152"/>
  <c r="J100"/>
  <c r="BK185"/>
  <c r="J185"/>
  <c r="J108"/>
  <c i="10" r="P129"/>
  <c r="P128"/>
  <c r="BK142"/>
  <c r="J142"/>
  <c r="J99"/>
  <c r="R142"/>
  <c r="T151"/>
  <c r="T181"/>
  <c r="T176"/>
  <c i="11" r="BK123"/>
  <c r="J123"/>
  <c r="J98"/>
  <c r="P123"/>
  <c r="R123"/>
  <c r="T123"/>
  <c r="BK132"/>
  <c r="J132"/>
  <c r="J101"/>
  <c r="P132"/>
  <c r="R132"/>
  <c r="T132"/>
  <c i="2" r="E85"/>
  <c r="J129"/>
  <c r="BE138"/>
  <c r="BE143"/>
  <c r="BE144"/>
  <c r="BE148"/>
  <c r="BE151"/>
  <c r="BE157"/>
  <c r="BE169"/>
  <c r="BE184"/>
  <c r="BE198"/>
  <c r="BE205"/>
  <c r="BE207"/>
  <c r="BE209"/>
  <c r="BE213"/>
  <c r="BE215"/>
  <c r="BE217"/>
  <c r="BE223"/>
  <c r="BE229"/>
  <c r="BE235"/>
  <c r="BE255"/>
  <c r="BE266"/>
  <c r="BE272"/>
  <c r="BE290"/>
  <c r="BE298"/>
  <c r="BE313"/>
  <c r="BE323"/>
  <c r="BE325"/>
  <c r="BE330"/>
  <c r="BE339"/>
  <c r="BE357"/>
  <c r="BE360"/>
  <c r="BE379"/>
  <c r="BE382"/>
  <c r="BE383"/>
  <c r="BE386"/>
  <c r="BE398"/>
  <c r="BE400"/>
  <c r="BK369"/>
  <c r="J369"/>
  <c r="J112"/>
  <c i="3" r="F92"/>
  <c r="J120"/>
  <c r="BE128"/>
  <c r="BE132"/>
  <c r="BE143"/>
  <c r="BE146"/>
  <c r="BE152"/>
  <c r="BE155"/>
  <c r="BE158"/>
  <c r="BE162"/>
  <c i="4" r="E85"/>
  <c r="F127"/>
  <c r="BE137"/>
  <c r="BE139"/>
  <c r="BE142"/>
  <c r="BE145"/>
  <c r="BE152"/>
  <c r="BE153"/>
  <c r="BE155"/>
  <c r="BE156"/>
  <c r="BE157"/>
  <c r="BE159"/>
  <c r="BE161"/>
  <c r="BE181"/>
  <c r="BE188"/>
  <c r="BE189"/>
  <c r="BE200"/>
  <c r="BE220"/>
  <c r="BE222"/>
  <c i="5" r="E85"/>
  <c r="J91"/>
  <c r="F139"/>
  <c r="BE146"/>
  <c r="BE168"/>
  <c r="BE169"/>
  <c r="BE172"/>
  <c r="BE192"/>
  <c r="BE224"/>
  <c r="BE234"/>
  <c r="BE242"/>
  <c r="BE246"/>
  <c r="BE247"/>
  <c r="BE253"/>
  <c r="BE259"/>
  <c r="BE261"/>
  <c r="BE267"/>
  <c r="BE279"/>
  <c r="BE284"/>
  <c r="BE285"/>
  <c r="BE320"/>
  <c r="BE342"/>
  <c r="BE349"/>
  <c r="BE351"/>
  <c r="BE352"/>
  <c r="BE374"/>
  <c r="BE386"/>
  <c r="BE390"/>
  <c r="BE394"/>
  <c r="BE401"/>
  <c r="BK435"/>
  <c r="J435"/>
  <c r="J121"/>
  <c i="6" r="J91"/>
  <c r="E165"/>
  <c r="F172"/>
  <c r="BE178"/>
  <c r="BE189"/>
  <c r="BE195"/>
  <c r="BE198"/>
  <c r="BE200"/>
  <c r="BE208"/>
  <c r="BE214"/>
  <c r="BE215"/>
  <c r="BE216"/>
  <c r="BE219"/>
  <c r="BE220"/>
  <c r="BE223"/>
  <c r="BE228"/>
  <c r="BE231"/>
  <c r="BE238"/>
  <c r="BE239"/>
  <c r="BE241"/>
  <c r="BE243"/>
  <c r="BE246"/>
  <c r="BE253"/>
  <c r="BE261"/>
  <c r="BE262"/>
  <c r="BE263"/>
  <c r="BE267"/>
  <c r="BE269"/>
  <c r="BE276"/>
  <c r="BE281"/>
  <c r="BE285"/>
  <c r="BE291"/>
  <c r="BE295"/>
  <c r="BE297"/>
  <c r="BE298"/>
  <c r="BE301"/>
  <c r="BE304"/>
  <c r="BE305"/>
  <c r="BE318"/>
  <c r="BE320"/>
  <c r="BE322"/>
  <c r="BE335"/>
  <c r="BE337"/>
  <c r="BE345"/>
  <c r="BK177"/>
  <c r="J177"/>
  <c r="J98"/>
  <c r="BK230"/>
  <c r="J230"/>
  <c r="J113"/>
  <c r="BK254"/>
  <c r="J254"/>
  <c r="J123"/>
  <c r="BK256"/>
  <c r="J256"/>
  <c r="J124"/>
  <c r="BK310"/>
  <c r="J310"/>
  <c r="J139"/>
  <c r="BK323"/>
  <c r="J323"/>
  <c r="J144"/>
  <c r="BK327"/>
  <c r="J327"/>
  <c r="J146"/>
  <c r="BK330"/>
  <c r="J330"/>
  <c r="J148"/>
  <c r="BK332"/>
  <c r="J332"/>
  <c r="J149"/>
  <c r="BK336"/>
  <c r="J336"/>
  <c r="J151"/>
  <c i="7" r="E85"/>
  <c r="J89"/>
  <c r="BE139"/>
  <c r="BE152"/>
  <c r="BE157"/>
  <c r="BE161"/>
  <c r="BE165"/>
  <c r="BE168"/>
  <c r="BE173"/>
  <c r="BE183"/>
  <c r="BE185"/>
  <c r="BE191"/>
  <c r="BE194"/>
  <c r="BE205"/>
  <c r="BE211"/>
  <c r="BE212"/>
  <c r="BE213"/>
  <c r="BE214"/>
  <c r="BE220"/>
  <c r="BE244"/>
  <c r="BE254"/>
  <c r="BE262"/>
  <c r="BE267"/>
  <c r="BE268"/>
  <c r="BE269"/>
  <c r="BE272"/>
  <c r="BE278"/>
  <c r="BE281"/>
  <c r="BK204"/>
  <c r="J204"/>
  <c r="J104"/>
  <c r="BK233"/>
  <c r="J233"/>
  <c r="J106"/>
  <c i="8" r="F92"/>
  <c r="E116"/>
  <c r="J120"/>
  <c r="J122"/>
  <c r="BE181"/>
  <c r="BE186"/>
  <c r="BE194"/>
  <c r="BE199"/>
  <c r="BK193"/>
  <c r="J193"/>
  <c r="J103"/>
  <c i="9" r="E85"/>
  <c r="J125"/>
  <c r="BE145"/>
  <c r="BE148"/>
  <c r="BE153"/>
  <c r="BE156"/>
  <c r="BE161"/>
  <c r="BE162"/>
  <c r="BE187"/>
  <c r="BK179"/>
  <c r="J179"/>
  <c r="J105"/>
  <c i="10" r="E85"/>
  <c r="J121"/>
  <c r="J123"/>
  <c r="BE131"/>
  <c r="BE132"/>
  <c r="BE157"/>
  <c r="BE180"/>
  <c r="BE182"/>
  <c r="BE185"/>
  <c i="2" r="J91"/>
  <c r="F132"/>
  <c r="BE147"/>
  <c r="BE149"/>
  <c r="BE168"/>
  <c r="BE171"/>
  <c r="BE201"/>
  <c r="BE202"/>
  <c r="BE203"/>
  <c r="BE208"/>
  <c r="BE214"/>
  <c r="BE219"/>
  <c r="BE224"/>
  <c r="BE225"/>
  <c r="BE227"/>
  <c r="BE260"/>
  <c r="BE262"/>
  <c r="BE265"/>
  <c r="BE275"/>
  <c r="BE280"/>
  <c r="BE282"/>
  <c r="BE283"/>
  <c r="BE286"/>
  <c r="BE295"/>
  <c r="BE318"/>
  <c r="BE320"/>
  <c r="BE336"/>
  <c r="BE346"/>
  <c r="BE347"/>
  <c r="BE352"/>
  <c r="BE354"/>
  <c r="BE355"/>
  <c r="BE358"/>
  <c r="BE359"/>
  <c r="BE375"/>
  <c r="BE378"/>
  <c r="BE381"/>
  <c r="BE384"/>
  <c r="BE385"/>
  <c r="BE388"/>
  <c r="BK274"/>
  <c r="J274"/>
  <c r="J103"/>
  <c i="3" r="E85"/>
  <c r="BE127"/>
  <c r="BE133"/>
  <c r="BE136"/>
  <c r="BE139"/>
  <c r="BE147"/>
  <c r="BE148"/>
  <c r="BE150"/>
  <c r="BK151"/>
  <c r="J151"/>
  <c r="J101"/>
  <c i="4" r="J89"/>
  <c r="J126"/>
  <c r="BE140"/>
  <c r="BE176"/>
  <c r="BE178"/>
  <c r="BE182"/>
  <c r="BE195"/>
  <c r="BE198"/>
  <c r="BE202"/>
  <c r="BE206"/>
  <c r="BE212"/>
  <c r="BE215"/>
  <c r="BE225"/>
  <c i="5" r="BE145"/>
  <c r="BE151"/>
  <c r="BE155"/>
  <c r="BE156"/>
  <c r="BE182"/>
  <c r="BE183"/>
  <c r="BE191"/>
  <c r="BE204"/>
  <c r="BE205"/>
  <c r="BE208"/>
  <c r="BE220"/>
  <c r="BE226"/>
  <c r="BE230"/>
  <c r="BE232"/>
  <c r="BE233"/>
  <c r="BE239"/>
  <c r="BE241"/>
  <c r="BE243"/>
  <c r="BE257"/>
  <c r="BE258"/>
  <c r="BE264"/>
  <c r="BE266"/>
  <c r="BE270"/>
  <c r="BE286"/>
  <c r="BE288"/>
  <c r="BE292"/>
  <c r="BE304"/>
  <c r="BE314"/>
  <c r="BE321"/>
  <c r="BE326"/>
  <c r="BE329"/>
  <c r="BE330"/>
  <c r="BE331"/>
  <c r="BE353"/>
  <c r="BE368"/>
  <c r="BE372"/>
  <c r="BE378"/>
  <c r="BE389"/>
  <c r="BE399"/>
  <c r="BE404"/>
  <c r="BE406"/>
  <c r="BE410"/>
  <c i="6" r="J89"/>
  <c r="BE184"/>
  <c r="BE187"/>
  <c r="BE194"/>
  <c r="BE197"/>
  <c r="BE204"/>
  <c r="BE210"/>
  <c r="BE212"/>
  <c r="BE218"/>
  <c r="BE226"/>
  <c r="BE229"/>
  <c r="BE244"/>
  <c r="BE249"/>
  <c r="BE251"/>
  <c r="BE255"/>
  <c r="BE257"/>
  <c r="BE259"/>
  <c r="BE260"/>
  <c r="BE264"/>
  <c r="BE266"/>
  <c r="BE268"/>
  <c r="BE271"/>
  <c r="BE277"/>
  <c r="BE284"/>
  <c r="BE288"/>
  <c r="BE290"/>
  <c r="BE293"/>
  <c r="BE303"/>
  <c r="BE311"/>
  <c r="BE314"/>
  <c r="BE328"/>
  <c r="BE333"/>
  <c r="BK181"/>
  <c r="J181"/>
  <c r="J100"/>
  <c r="BK186"/>
  <c r="BK211"/>
  <c r="J211"/>
  <c r="J108"/>
  <c r="BK235"/>
  <c r="J235"/>
  <c r="J115"/>
  <c r="BK240"/>
  <c r="J240"/>
  <c r="J117"/>
  <c r="BK245"/>
  <c r="J245"/>
  <c r="J119"/>
  <c r="BK252"/>
  <c r="J252"/>
  <c r="J122"/>
  <c r="BK258"/>
  <c r="J258"/>
  <c r="J125"/>
  <c r="BK273"/>
  <c r="J273"/>
  <c r="J127"/>
  <c r="BK321"/>
  <c r="J321"/>
  <c r="J143"/>
  <c r="BK325"/>
  <c r="J325"/>
  <c r="J145"/>
  <c r="BK334"/>
  <c r="J334"/>
  <c r="J150"/>
  <c i="7" r="F92"/>
  <c r="J131"/>
  <c r="BE154"/>
  <c r="BE162"/>
  <c r="BE169"/>
  <c r="BE171"/>
  <c r="BE177"/>
  <c r="BE187"/>
  <c r="BE193"/>
  <c r="BE195"/>
  <c r="BE198"/>
  <c r="BE227"/>
  <c r="BE228"/>
  <c r="BE232"/>
  <c r="BE234"/>
  <c r="BE237"/>
  <c r="BE239"/>
  <c r="BE246"/>
  <c r="BE248"/>
  <c r="BE251"/>
  <c r="BE257"/>
  <c r="BE259"/>
  <c r="BE261"/>
  <c r="BE264"/>
  <c r="BE266"/>
  <c r="BK201"/>
  <c r="J201"/>
  <c r="J103"/>
  <c r="BK280"/>
  <c r="J280"/>
  <c r="J115"/>
  <c i="8" r="BE138"/>
  <c r="BE141"/>
  <c r="BE152"/>
  <c r="BE156"/>
  <c r="BE162"/>
  <c r="BE177"/>
  <c r="BE178"/>
  <c r="BE182"/>
  <c r="BE183"/>
  <c r="BK188"/>
  <c r="J188"/>
  <c r="J102"/>
  <c i="9" r="J89"/>
  <c r="F126"/>
  <c r="BE132"/>
  <c r="BE134"/>
  <c r="BE146"/>
  <c r="BE147"/>
  <c r="BE155"/>
  <c r="BE159"/>
  <c r="BE163"/>
  <c r="BE165"/>
  <c r="BE184"/>
  <c r="BE186"/>
  <c r="BK183"/>
  <c r="J183"/>
  <c r="J107"/>
  <c i="10" r="BE130"/>
  <c r="BE139"/>
  <c r="BE141"/>
  <c r="BE143"/>
  <c r="BE156"/>
  <c r="BE160"/>
  <c r="BE163"/>
  <c r="BK174"/>
  <c r="J174"/>
  <c r="J102"/>
  <c i="2" r="BE139"/>
  <c r="BE146"/>
  <c r="BE164"/>
  <c r="BE210"/>
  <c r="BE220"/>
  <c r="BE221"/>
  <c r="BE231"/>
  <c r="BE249"/>
  <c r="BE251"/>
  <c r="BE256"/>
  <c r="BE264"/>
  <c r="BE268"/>
  <c r="BE278"/>
  <c r="BE281"/>
  <c r="BE284"/>
  <c r="BE289"/>
  <c r="BE294"/>
  <c r="BE301"/>
  <c r="BE316"/>
  <c r="BE317"/>
  <c r="BE321"/>
  <c r="BE327"/>
  <c r="BE333"/>
  <c r="BE334"/>
  <c r="BE337"/>
  <c r="BE341"/>
  <c r="BE349"/>
  <c r="BE364"/>
  <c r="BE368"/>
  <c r="BE370"/>
  <c r="BE373"/>
  <c r="BE377"/>
  <c r="BE389"/>
  <c r="BE390"/>
  <c r="BE392"/>
  <c r="BE393"/>
  <c r="BE394"/>
  <c r="BE395"/>
  <c r="BE396"/>
  <c r="BK277"/>
  <c r="J277"/>
  <c r="J105"/>
  <c r="BK297"/>
  <c r="J297"/>
  <c r="J108"/>
  <c i="3" r="J89"/>
  <c r="BE134"/>
  <c r="BE140"/>
  <c r="BE163"/>
  <c i="4" r="BE133"/>
  <c r="BE138"/>
  <c r="BE144"/>
  <c r="BE164"/>
  <c r="BE166"/>
  <c r="BE168"/>
  <c r="BE170"/>
  <c r="BE175"/>
  <c r="BE211"/>
  <c r="BE214"/>
  <c r="BE224"/>
  <c r="BK160"/>
  <c r="J160"/>
  <c r="J102"/>
  <c i="5" r="J89"/>
  <c r="BE149"/>
  <c r="BE157"/>
  <c r="BE190"/>
  <c r="BE203"/>
  <c r="BE217"/>
  <c r="BE228"/>
  <c r="BE235"/>
  <c r="BE236"/>
  <c r="BE254"/>
  <c r="BE256"/>
  <c r="BE262"/>
  <c r="BE265"/>
  <c r="BE271"/>
  <c r="BE273"/>
  <c r="BE274"/>
  <c r="BE277"/>
  <c r="BE278"/>
  <c r="BE317"/>
  <c r="BE319"/>
  <c r="BE355"/>
  <c r="BE361"/>
  <c r="BE362"/>
  <c r="BE376"/>
  <c r="BE377"/>
  <c r="BE395"/>
  <c r="BE397"/>
  <c r="BE403"/>
  <c r="BE421"/>
  <c r="BE436"/>
  <c r="BE439"/>
  <c r="BK216"/>
  <c r="J216"/>
  <c r="J102"/>
  <c i="8" r="BE137"/>
  <c r="BE151"/>
  <c r="BE160"/>
  <c r="BE176"/>
  <c r="BE180"/>
  <c r="BE184"/>
  <c r="BE185"/>
  <c r="BK196"/>
  <c i="9" r="BE136"/>
  <c r="BE139"/>
  <c r="BE140"/>
  <c r="BE141"/>
  <c r="BE143"/>
  <c r="BE158"/>
  <c r="BE164"/>
  <c r="BE180"/>
  <c r="BE182"/>
  <c r="BE189"/>
  <c i="10" r="F92"/>
  <c r="BE144"/>
  <c r="BE152"/>
  <c r="BE153"/>
  <c r="BE154"/>
  <c r="BE159"/>
  <c r="BE164"/>
  <c r="BK177"/>
  <c r="J177"/>
  <c r="J104"/>
  <c r="BK184"/>
  <c r="J184"/>
  <c r="J107"/>
  <c i="3" r="BE164"/>
  <c i="4" r="BE136"/>
  <c r="BE147"/>
  <c r="BE148"/>
  <c r="BE150"/>
  <c r="BE173"/>
  <c r="BE180"/>
  <c r="BE184"/>
  <c r="BE186"/>
  <c r="BE190"/>
  <c r="BE192"/>
  <c r="BE204"/>
  <c r="BE205"/>
  <c r="BE208"/>
  <c r="BE209"/>
  <c r="BE223"/>
  <c r="BK132"/>
  <c r="J132"/>
  <c r="J98"/>
  <c i="5" r="BE148"/>
  <c r="BE158"/>
  <c r="BE188"/>
  <c r="BE189"/>
  <c r="BE206"/>
  <c r="BE212"/>
  <c r="BE238"/>
  <c r="BE240"/>
  <c r="BE244"/>
  <c r="BE249"/>
  <c r="BE250"/>
  <c r="BE251"/>
  <c r="BE252"/>
  <c r="BE255"/>
  <c r="BE260"/>
  <c r="BE263"/>
  <c r="BE268"/>
  <c r="BE275"/>
  <c r="BE283"/>
  <c r="BE296"/>
  <c r="BE306"/>
  <c r="BE316"/>
  <c r="BE318"/>
  <c r="BE322"/>
  <c r="BE323"/>
  <c r="BE324"/>
  <c r="BE325"/>
  <c r="BE327"/>
  <c r="BE328"/>
  <c r="BE333"/>
  <c r="BE336"/>
  <c r="BE343"/>
  <c r="BE388"/>
  <c r="BE392"/>
  <c r="BE396"/>
  <c r="BE400"/>
  <c r="BE407"/>
  <c r="BE409"/>
  <c r="BE411"/>
  <c r="BK332"/>
  <c r="J332"/>
  <c r="J114"/>
  <c r="BK438"/>
  <c r="J438"/>
  <c r="J122"/>
  <c i="6" r="BE180"/>
  <c r="BE182"/>
  <c r="BE190"/>
  <c r="BE191"/>
  <c r="BE193"/>
  <c r="BE202"/>
  <c r="BE206"/>
  <c r="BE217"/>
  <c r="BE221"/>
  <c r="BE225"/>
  <c r="BE233"/>
  <c r="BE234"/>
  <c r="BE236"/>
  <c r="BE248"/>
  <c r="BE270"/>
  <c r="BE272"/>
  <c r="BE274"/>
  <c r="BE280"/>
  <c r="BE287"/>
  <c r="BE294"/>
  <c r="BE296"/>
  <c r="BE300"/>
  <c r="BE306"/>
  <c r="BE307"/>
  <c r="BE309"/>
  <c r="BE313"/>
  <c r="BE319"/>
  <c r="BE324"/>
  <c r="BE326"/>
  <c r="BE331"/>
  <c r="BE340"/>
  <c r="BE342"/>
  <c r="BE344"/>
  <c r="BK179"/>
  <c r="J179"/>
  <c r="J99"/>
  <c r="BK183"/>
  <c r="J183"/>
  <c r="J101"/>
  <c r="BK222"/>
  <c r="J222"/>
  <c r="J110"/>
  <c r="BK250"/>
  <c r="J250"/>
  <c r="J121"/>
  <c r="BK308"/>
  <c r="J308"/>
  <c r="J138"/>
  <c r="BK339"/>
  <c r="BK338"/>
  <c r="J338"/>
  <c r="J152"/>
  <c r="BK341"/>
  <c r="J341"/>
  <c r="J154"/>
  <c i="7" r="BE138"/>
  <c r="BE147"/>
  <c r="BE160"/>
  <c r="BE164"/>
  <c r="BE167"/>
  <c r="BE174"/>
  <c r="BE175"/>
  <c r="BE176"/>
  <c r="BE180"/>
  <c r="BE181"/>
  <c r="BE182"/>
  <c r="BE190"/>
  <c r="BE202"/>
  <c r="BE209"/>
  <c r="BE219"/>
  <c r="BE226"/>
  <c r="BE236"/>
  <c i="8" r="BE129"/>
  <c r="BE130"/>
  <c r="BE131"/>
  <c r="BE140"/>
  <c r="BE142"/>
  <c r="BE144"/>
  <c r="BE189"/>
  <c r="BE197"/>
  <c r="BK198"/>
  <c r="J198"/>
  <c r="J106"/>
  <c i="9" r="BE133"/>
  <c r="BE137"/>
  <c r="BE154"/>
  <c r="BE160"/>
  <c r="BE174"/>
  <c r="BE177"/>
  <c r="BK173"/>
  <c r="J173"/>
  <c r="J101"/>
  <c r="BK176"/>
  <c r="J176"/>
  <c r="J103"/>
  <c r="BK181"/>
  <c r="J181"/>
  <c r="J106"/>
  <c r="BK188"/>
  <c r="J188"/>
  <c r="J109"/>
  <c i="10" r="BE134"/>
  <c r="BE135"/>
  <c r="BE137"/>
  <c r="BE138"/>
  <c r="BE145"/>
  <c r="BE146"/>
  <c r="BE161"/>
  <c r="BE162"/>
  <c r="BE175"/>
  <c r="BE178"/>
  <c r="BE183"/>
  <c r="BK179"/>
  <c r="J179"/>
  <c r="J105"/>
  <c i="11" r="E85"/>
  <c r="J89"/>
  <c r="J91"/>
  <c r="F92"/>
  <c r="BE124"/>
  <c r="BE126"/>
  <c r="BE128"/>
  <c r="BE131"/>
  <c r="BE133"/>
  <c r="BE134"/>
  <c i="1" r="BA104"/>
  <c r="BD104"/>
  <c i="11" r="BK127"/>
  <c r="J127"/>
  <c r="J99"/>
  <c r="BK130"/>
  <c r="J130"/>
  <c r="J100"/>
  <c i="2" r="F36"/>
  <c i="1" r="BC95"/>
  <c i="3" r="F35"/>
  <c i="1" r="BB96"/>
  <c i="5" r="F36"/>
  <c i="1" r="BC98"/>
  <c i="7" r="J34"/>
  <c i="1" r="AW100"/>
  <c i="8" r="J34"/>
  <c i="1" r="AW101"/>
  <c i="2" r="J34"/>
  <c i="1" r="AW95"/>
  <c i="4" r="F36"/>
  <c i="1" r="BC97"/>
  <c i="7" r="F35"/>
  <c i="1" r="BB100"/>
  <c i="10" r="F37"/>
  <c i="1" r="BD103"/>
  <c i="4" r="F37"/>
  <c i="1" r="BD97"/>
  <c i="5" r="F37"/>
  <c i="1" r="BD98"/>
  <c i="8" r="F34"/>
  <c i="1" r="BA101"/>
  <c i="9" r="F36"/>
  <c i="1" r="BC102"/>
  <c i="11" r="F36"/>
  <c i="1" r="BC104"/>
  <c i="6" r="F37"/>
  <c i="1" r="BD99"/>
  <c i="9" r="J34"/>
  <c i="1" r="AW102"/>
  <c i="2" r="F37"/>
  <c i="1" r="BD95"/>
  <c i="5" r="F35"/>
  <c i="1" r="BB98"/>
  <c i="7" r="F36"/>
  <c i="1" r="BC100"/>
  <c i="8" r="F36"/>
  <c i="1" r="BC101"/>
  <c i="10" r="F34"/>
  <c i="1" r="BA103"/>
  <c i="2" r="F34"/>
  <c i="1" r="BA95"/>
  <c i="3" r="F36"/>
  <c i="1" r="BC96"/>
  <c i="3" r="J34"/>
  <c i="1" r="AW96"/>
  <c i="4" r="J34"/>
  <c i="1" r="AW97"/>
  <c i="8" r="F37"/>
  <c i="1" r="BD101"/>
  <c i="11" r="J34"/>
  <c i="1" r="AW104"/>
  <c i="4" r="F35"/>
  <c i="1" r="BB97"/>
  <c i="7" r="F37"/>
  <c i="1" r="BD100"/>
  <c i="10" r="F36"/>
  <c i="1" r="BC103"/>
  <c i="3" r="F37"/>
  <c i="1" r="BD96"/>
  <c i="6" r="J34"/>
  <c i="1" r="AW99"/>
  <c i="7" r="F34"/>
  <c i="1" r="BA100"/>
  <c i="4" r="F34"/>
  <c i="1" r="BA97"/>
  <c i="10" r="F35"/>
  <c i="1" r="BB103"/>
  <c i="9" r="F34"/>
  <c i="1" r="BA102"/>
  <c i="11" r="F35"/>
  <c i="1" r="BB104"/>
  <c i="6" r="F34"/>
  <c i="1" r="BA99"/>
  <c i="3" r="F34"/>
  <c i="1" r="BA96"/>
  <c i="5" r="F34"/>
  <c i="1" r="BA98"/>
  <c i="6" r="F35"/>
  <c i="1" r="BB99"/>
  <c i="9" r="F37"/>
  <c i="1" r="BD102"/>
  <c i="2" r="F35"/>
  <c i="1" r="BB95"/>
  <c i="8" r="F35"/>
  <c i="1" r="BB101"/>
  <c i="9" r="F35"/>
  <c i="1" r="BB102"/>
  <c i="5" r="J34"/>
  <c i="1" r="AW98"/>
  <c i="6" r="F36"/>
  <c i="1" r="BC99"/>
  <c i="10" r="J34"/>
  <c i="1" r="AW103"/>
  <c i="11" l="1" r="T122"/>
  <c r="T121"/>
  <c i="5" r="T143"/>
  <c i="7" r="R136"/>
  <c i="8" r="BK195"/>
  <c r="J195"/>
  <c r="J104"/>
  <c i="6" r="BK185"/>
  <c r="J185"/>
  <c r="J102"/>
  <c i="11" r="R122"/>
  <c r="R121"/>
  <c i="10" r="P127"/>
  <c i="1" r="AU103"/>
  <c i="7" r="T249"/>
  <c i="6" r="R282"/>
  <c r="R175"/>
  <c i="4" r="P162"/>
  <c r="P130"/>
  <c i="1" r="AU97"/>
  <c i="9" r="R129"/>
  <c i="10" r="R128"/>
  <c r="R127"/>
  <c i="7" r="P136"/>
  <c r="P135"/>
  <c i="1" r="AU100"/>
  <c i="6" r="BK316"/>
  <c r="J316"/>
  <c r="J141"/>
  <c r="P282"/>
  <c r="P175"/>
  <c i="1" r="AU99"/>
  <c i="5" r="R218"/>
  <c r="R143"/>
  <c i="2" r="T136"/>
  <c r="T135"/>
  <c r="P136"/>
  <c r="P135"/>
  <c i="1" r="AU95"/>
  <c i="9" r="T130"/>
  <c r="T129"/>
  <c i="8" r="R127"/>
  <c r="R126"/>
  <c i="6" r="T282"/>
  <c r="T175"/>
  <c i="3" r="T125"/>
  <c r="T124"/>
  <c r="BK125"/>
  <c r="J125"/>
  <c r="J97"/>
  <c i="11" r="P122"/>
  <c r="P121"/>
  <c i="1" r="AU104"/>
  <c i="5" r="P218"/>
  <c i="10" r="T128"/>
  <c r="T127"/>
  <c i="8" r="T127"/>
  <c r="T126"/>
  <c i="4" r="T162"/>
  <c r="T130"/>
  <c i="3" r="P153"/>
  <c r="P124"/>
  <c i="1" r="AU96"/>
  <c i="7" r="R249"/>
  <c r="T136"/>
  <c r="T135"/>
  <c r="BK136"/>
  <c r="J136"/>
  <c r="J97"/>
  <c i="5" r="T218"/>
  <c r="P143"/>
  <c r="P142"/>
  <c i="1" r="AU98"/>
  <c i="4" r="R162"/>
  <c r="R130"/>
  <c i="3" r="R153"/>
  <c i="2" r="R136"/>
  <c r="R135"/>
  <c r="BK136"/>
  <c r="J136"/>
  <c r="J97"/>
  <c i="3" r="R125"/>
  <c r="R124"/>
  <c i="9" r="P130"/>
  <c r="P129"/>
  <c i="1" r="AU102"/>
  <c i="4" r="BK162"/>
  <c r="J162"/>
  <c r="J103"/>
  <c i="2" r="J137"/>
  <c r="J98"/>
  <c i="5" r="BK143"/>
  <c r="J143"/>
  <c r="J97"/>
  <c r="BK434"/>
  <c r="J434"/>
  <c r="J120"/>
  <c i="6" r="J186"/>
  <c r="J103"/>
  <c r="BK282"/>
  <c r="J282"/>
  <c r="J131"/>
  <c r="J317"/>
  <c r="J142"/>
  <c r="J339"/>
  <c r="J153"/>
  <c i="7" r="J137"/>
  <c r="J98"/>
  <c r="BK249"/>
  <c r="J249"/>
  <c r="J109"/>
  <c r="BK270"/>
  <c r="J270"/>
  <c r="J113"/>
  <c i="8" r="J127"/>
  <c r="J97"/>
  <c i="9" r="BK175"/>
  <c r="J175"/>
  <c r="J102"/>
  <c r="BK178"/>
  <c r="J178"/>
  <c r="J104"/>
  <c i="2" r="BK276"/>
  <c r="J276"/>
  <c r="J104"/>
  <c i="3" r="J126"/>
  <c r="J98"/>
  <c r="BK153"/>
  <c r="J153"/>
  <c r="J102"/>
  <c i="4" r="BK131"/>
  <c r="BK130"/>
  <c r="J130"/>
  <c r="J96"/>
  <c r="J163"/>
  <c r="J104"/>
  <c i="6" r="BK329"/>
  <c r="J329"/>
  <c r="J147"/>
  <c i="8" r="J128"/>
  <c r="J98"/>
  <c r="J196"/>
  <c r="J105"/>
  <c i="5" r="BK218"/>
  <c r="J218"/>
  <c r="J103"/>
  <c i="9" r="BK130"/>
  <c r="J130"/>
  <c r="J97"/>
  <c i="10" r="BK173"/>
  <c r="J173"/>
  <c r="J101"/>
  <c r="BK176"/>
  <c r="J176"/>
  <c r="J103"/>
  <c i="6" r="BK176"/>
  <c r="J176"/>
  <c r="J97"/>
  <c i="8" r="BK187"/>
  <c r="J187"/>
  <c r="J101"/>
  <c i="10" r="BK128"/>
  <c r="J128"/>
  <c r="J97"/>
  <c i="11" r="BK122"/>
  <c r="J122"/>
  <c r="J97"/>
  <c i="1" r="BA94"/>
  <c r="AW94"/>
  <c r="AK30"/>
  <c i="5" r="J33"/>
  <c i="1" r="AV98"/>
  <c r="AT98"/>
  <c i="3" r="J33"/>
  <c i="1" r="AV96"/>
  <c r="AT96"/>
  <c i="10" r="J33"/>
  <c i="1" r="AV103"/>
  <c r="AT103"/>
  <c i="11" r="F33"/>
  <c i="1" r="AZ104"/>
  <c r="BB94"/>
  <c r="W31"/>
  <c i="4" r="F33"/>
  <c i="1" r="AZ97"/>
  <c i="9" r="F33"/>
  <c i="1" r="AZ102"/>
  <c r="BD94"/>
  <c r="W33"/>
  <c i="6" r="F33"/>
  <c i="1" r="AZ99"/>
  <c i="3" r="F33"/>
  <c i="1" r="AZ96"/>
  <c i="7" r="J33"/>
  <c i="1" r="AV100"/>
  <c r="AT100"/>
  <c i="2" r="F33"/>
  <c i="1" r="AZ95"/>
  <c i="7" r="F33"/>
  <c i="1" r="AZ100"/>
  <c i="9" r="J33"/>
  <c i="1" r="AV102"/>
  <c r="AT102"/>
  <c r="BC94"/>
  <c r="AY94"/>
  <c i="8" r="F33"/>
  <c i="1" r="AZ101"/>
  <c i="5" r="F33"/>
  <c i="1" r="AZ98"/>
  <c i="10" r="F33"/>
  <c i="1" r="AZ103"/>
  <c i="11" r="J33"/>
  <c i="1" r="AV104"/>
  <c r="AT104"/>
  <c i="2" r="J33"/>
  <c i="1" r="AV95"/>
  <c r="AT95"/>
  <c i="8" r="J33"/>
  <c i="1" r="AV101"/>
  <c r="AT101"/>
  <c i="4" r="J33"/>
  <c i="1" r="AV97"/>
  <c r="AT97"/>
  <c i="6" r="J33"/>
  <c i="1" r="AV99"/>
  <c r="AT99"/>
  <c i="5" l="1" r="R142"/>
  <c i="7" r="R135"/>
  <c i="5" r="T142"/>
  <c i="8" r="BK126"/>
  <c r="J126"/>
  <c r="J96"/>
  <c i="4" r="J131"/>
  <c r="J97"/>
  <c i="6" r="BK175"/>
  <c r="J175"/>
  <c i="7" r="BK135"/>
  <c r="J135"/>
  <c r="J96"/>
  <c i="9" r="BK129"/>
  <c r="J129"/>
  <c i="10" r="BK127"/>
  <c r="J127"/>
  <c i="2" r="BK135"/>
  <c r="J135"/>
  <c i="3" r="BK124"/>
  <c r="J124"/>
  <c r="J96"/>
  <c i="5" r="BK142"/>
  <c r="J142"/>
  <c r="J96"/>
  <c i="11" r="BK121"/>
  <c r="J121"/>
  <c r="J96"/>
  <c i="1" r="W30"/>
  <c r="W32"/>
  <c i="6" r="J30"/>
  <c i="1" r="AG99"/>
  <c r="AN99"/>
  <c r="AX94"/>
  <c r="AZ94"/>
  <c r="W29"/>
  <c i="2" r="J30"/>
  <c i="1" r="AG95"/>
  <c r="AN95"/>
  <c r="AU94"/>
  <c i="4" r="J30"/>
  <c i="1" r="AG97"/>
  <c r="AN97"/>
  <c i="9" r="J30"/>
  <c i="1" r="AG102"/>
  <c r="AN102"/>
  <c i="10" r="J30"/>
  <c i="1" r="AG103"/>
  <c r="AN103"/>
  <c i="6" l="1" r="J39"/>
  <c r="J96"/>
  <c i="2" r="J39"/>
  <c r="J96"/>
  <c i="4" r="J39"/>
  <c i="9" r="J39"/>
  <c r="J96"/>
  <c i="10" r="J96"/>
  <c r="J39"/>
  <c i="3" r="J30"/>
  <c i="1" r="AG96"/>
  <c r="AN96"/>
  <c i="7" r="J30"/>
  <c i="1" r="AG100"/>
  <c r="AN100"/>
  <c r="AV94"/>
  <c r="AK29"/>
  <c i="11" r="J30"/>
  <c i="1" r="AG104"/>
  <c r="AN104"/>
  <c i="5" r="J30"/>
  <c i="1" r="AG98"/>
  <c r="AN98"/>
  <c i="8" r="J30"/>
  <c i="1" r="AG101"/>
  <c r="AN101"/>
  <c i="3" l="1" r="J39"/>
  <c i="8" r="J39"/>
  <c i="7" r="J39"/>
  <c i="5" r="J39"/>
  <c i="1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<sst xmlns="http://schemas.openxmlformats.org/spreadsheetml/2006/main">
  <si>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</si>
  <si>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</si>
  <si>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</si>
  <si>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</si>
  <si>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</si>
  <si>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{66fe208c-168b-4808-b4f8-71c5ec63f6b4}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</si>
  <si>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</si>
  <si>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</si>
  <si>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</si>
  <si>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</si>
  <si>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</si>
  <si>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</si>
  <si>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</si>
  <si>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</si>
  <si>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</si>
  <si>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</si>
  <si>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</si>
  <si>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Kropáčova Vrutice ON - oprava</t>
  </si>
  <si>
    <t>KSO:</t>
  </si>
  <si>
    <t>CC-CZ:</t>
  </si>
  <si>
    <t>Místo:</t>
  </si>
  <si>
    <t>Kropáčova Vrutice</t>
  </si>
  <si>
    <t>Datum:</t>
  </si>
  <si>
    <t>23. 3. 2021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</si>
  <si>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</si>
  <si>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</si>
  <si>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</si>
  <si>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</si>
  <si>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</si>
  <si>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</si>
  <si>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</si>
  <si>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</si>
  <si>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</si>
  <si>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</si>
  <si>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</si>
  <si>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</si>
  <si>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</si>
  <si>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</si>
  <si>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</si>
  <si>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</si>
  <si>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</si>
  <si>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</si>
  <si>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</si>
  <si>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</si>
  <si>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</si>
  <si>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</si>
  <si>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</si>
  <si>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</si>
  <si>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</si>
  <si>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</si>
  <si>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</si>
  <si>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</si>
  <si>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</si>
  <si>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</si>
  <si>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</si>
  <si>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</si>
  <si>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</si>
  <si>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</si>
  <si>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</si>
  <si>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</si>
  <si>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</si>
  <si>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</si>
  <si>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</si>
  <si>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</si>
  <si>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</si>
  <si>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</si>
  <si>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</si>
  <si>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</si>
  <si>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</si>
  <si>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</si>
  <si>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</si>
  <si>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</si>
  <si>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</si>
  <si>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</si>
  <si>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</si>
  <si>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</si>
  <si>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</si>
  <si>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</si>
  <si>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</si>
  <si>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</si>
  <si>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</si>
  <si>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</si>
  <si>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</si>
  <si>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</si>
  <si>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vnějšího pláště budovy</t>
  </si>
  <si>
    <t>STA</t>
  </si>
  <si>
    <t>1</t>
  </si>
  <si>
    <t>{db425d0c-5aa6-4603-8b90-5bb8dbfbec8f}</t>
  </si>
  <si>
    <t>2</t>
  </si>
  <si>
    <t>SO.02</t>
  </si>
  <si>
    <t>Oprava střechy</t>
  </si>
  <si>
    <t>{1f8bf2fb-e6bf-4a19-b8ef-1ce74f3f8ef7}</t>
  </si>
  <si>
    <t>SO.03</t>
  </si>
  <si>
    <t>Oprava čekárny</t>
  </si>
  <si>
    <t>{d087f9b1-7610-4674-a553-61cc8150acc4}</t>
  </si>
  <si>
    <t>SO.04</t>
  </si>
  <si>
    <t>Oprava dopravní kanceláře a zázemí</t>
  </si>
  <si>
    <t>{4f71c89b-2aa5-40c2-8908-27869a8a5ce7}</t>
  </si>
  <si>
    <t>SO.05</t>
  </si>
  <si>
    <t>Oprava elektroinstalace a hromosvodu</t>
  </si>
  <si>
    <t>{3f74208d-0975-43ad-b2e3-5713f374caf9}</t>
  </si>
  <si>
    <t>SO.06</t>
  </si>
  <si>
    <t>Oprava zpevněných ploch</t>
  </si>
  <si>
    <t>{88db3aff-ada6-4748-8f61-7218ce0ac61f}</t>
  </si>
  <si>
    <t>SO.07</t>
  </si>
  <si>
    <t>Demolice příslušenství</t>
  </si>
  <si>
    <t>{ef70f621-81d0-4037-a887-3e3095cedb72}</t>
  </si>
  <si>
    <t>SO.08</t>
  </si>
  <si>
    <t>Demolice útulku TO (6000388876)</t>
  </si>
  <si>
    <t>{ef1ad85a-a78b-4c04-aa33-5bb8df754230}</t>
  </si>
  <si>
    <t>SO.09</t>
  </si>
  <si>
    <t>Demolice hradla č.1 (5000101449)</t>
  </si>
  <si>
    <t>{f5c8541a-6144-40e4-b3e1-0bf7210f209b}</t>
  </si>
  <si>
    <t>SO.10</t>
  </si>
  <si>
    <t>VRN</t>
  </si>
  <si>
    <t>{a682ff3d-a8b2-4333-bed1-5bb07572ddce}</t>
  </si>
  <si>
    <t>KRYCÍ LIST SOUPISU PRACÍ</t>
  </si>
  <si>
    <t>Objekt:</t>
  </si>
  <si>
    <t>SO.01 - Oprava vnějšího pláště budovy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</si>
  <si>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</si>
  <si>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</si>
  <si>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</si>
  <si>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</si>
  <si>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</si>
  <si>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</si>
  <si>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</si>
  <si>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</si>
  <si>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</si>
  <si>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</si>
  <si>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</si>
  <si>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</si>
  <si>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</si>
  <si>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</si>
  <si>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</si>
  <si>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</si>
  <si>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</si>
  <si>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</si>
  <si>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</si>
  <si>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</si>
  <si>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</si>
  <si>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</si>
  <si>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</si>
  <si>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>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</si>
  <si>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</si>
  <si>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</si>
  <si>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</si>
  <si>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</si>
  <si>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</si>
  <si>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</si>
  <si>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</si>
  <si>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</si>
  <si>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</si>
  <si>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</si>
  <si>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</si>
  <si>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</si>
  <si>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</si>
  <si>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</si>
  <si>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</si>
  <si>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</si>
  <si>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</si>
  <si>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</si>
  <si>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</si>
  <si>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317235811</t>
  </si>
  <si>
    <t>Doplnění zdiva hlavních a kordónových říms cihlami pálenými na maltu</t>
  </si>
  <si>
    <t>m3</t>
  </si>
  <si>
    <t>4</t>
  </si>
  <si>
    <t>343273635</t>
  </si>
  <si>
    <t>34227224R2</t>
  </si>
  <si>
    <t>Zednické přípomoci k výměně oken a dveří kompletní - omítky, povrchové úpravy vč. začištění vnitřní i vnější strany aj.</t>
  </si>
  <si>
    <t>kus</t>
  </si>
  <si>
    <t>-2131977458</t>
  </si>
  <si>
    <t>VV</t>
  </si>
  <si>
    <t>4"půda"</t>
  </si>
  <si>
    <t>2"sklepní"</t>
  </si>
  <si>
    <t>Součet</t>
  </si>
  <si>
    <t>34227224R3</t>
  </si>
  <si>
    <t>Zednické přípomoci k výměně dveří - zvětšení otvoru pro dveře průchodu 90 cm</t>
  </si>
  <si>
    <t>-1332366867</t>
  </si>
  <si>
    <t>34623432R</t>
  </si>
  <si>
    <t>Úprava, případně obnovení sklepních oken/angl. dvorků a příprava pro osazení průvětrníků z tahokovu- dobetonování, dozdívky, povrchová úprava, odstranění původních aj. - dle situace na místě, 100x40 cm</t>
  </si>
  <si>
    <t>1521287903</t>
  </si>
  <si>
    <t>6</t>
  </si>
  <si>
    <t>Úpravy povrchů, podlahy a osazování výplní</t>
  </si>
  <si>
    <t>5</t>
  </si>
  <si>
    <t>622131121</t>
  </si>
  <si>
    <t>Penetrace akrylát-silikon vnějších stěn nanášená ručně</t>
  </si>
  <si>
    <t>m2</t>
  </si>
  <si>
    <t>1535386922</t>
  </si>
  <si>
    <t>622135001</t>
  </si>
  <si>
    <t>Vyrovnání podkladu vnějších stěn maltou vápenocementovou tl do 10 mm</t>
  </si>
  <si>
    <t>1461888645</t>
  </si>
  <si>
    <t>7</t>
  </si>
  <si>
    <t>622142001</t>
  </si>
  <si>
    <t>Potažení vnějších stěn sklovláknitým pletivem vtlačeným do tenkovrstvé hmoty</t>
  </si>
  <si>
    <t>-1025536057</t>
  </si>
  <si>
    <t>8</t>
  </si>
  <si>
    <t>622325358</t>
  </si>
  <si>
    <t>Oprava vnější vápenné omítky s celoplošným přeštukováním členitosti 2 v rozsahu do 80%</t>
  </si>
  <si>
    <t>-1698127017</t>
  </si>
  <si>
    <t>505,6-37,28</t>
  </si>
  <si>
    <t>9</t>
  </si>
  <si>
    <t>625681011</t>
  </si>
  <si>
    <t>Ochrana proti holubům hrotovým systémem jednořadým s účinnou šířkou 10 cm</t>
  </si>
  <si>
    <t>m</t>
  </si>
  <si>
    <t>2056873628</t>
  </si>
  <si>
    <t>(2*4)"svod"</t>
  </si>
  <si>
    <t>0,6"hodiny"</t>
  </si>
  <si>
    <t>6,5*4"buton"</t>
  </si>
  <si>
    <t>0,5*10"svítidla"</t>
  </si>
  <si>
    <t>10</t>
  </si>
  <si>
    <t>625681014</t>
  </si>
  <si>
    <t>Ochrana proti holubům hrotový systém čtyřřadý, účinná šíře 25 cm</t>
  </si>
  <si>
    <t>618848469</t>
  </si>
  <si>
    <t>"parap.1NP"</t>
  </si>
  <si>
    <t>(1,8)*4</t>
  </si>
  <si>
    <t>(1)*2</t>
  </si>
  <si>
    <t>(0,2)*1</t>
  </si>
  <si>
    <t>0,5*4"půdní"</t>
  </si>
  <si>
    <t>11</t>
  </si>
  <si>
    <t>628641100.1</t>
  </si>
  <si>
    <t>Vybourání schodu, betonáž nového schodu a finální obložení keramickými schodovkami</t>
  </si>
  <si>
    <t>1450953732</t>
  </si>
  <si>
    <t>1,5*2</t>
  </si>
  <si>
    <t>2*2</t>
  </si>
  <si>
    <t>12</t>
  </si>
  <si>
    <t>629135102</t>
  </si>
  <si>
    <t>Vyrovnávací vrstva pod klempířské prvky z MC š do 300 mm kompletní příprava pro osazení nových klempířských prvků (dobetonování parapetů, říms aj.)</t>
  </si>
  <si>
    <t>-612144106</t>
  </si>
  <si>
    <t>13</t>
  </si>
  <si>
    <t>629991001</t>
  </si>
  <si>
    <t>Zakrytí podélných ploch fólií volně položenou</t>
  </si>
  <si>
    <t>1056472617</t>
  </si>
  <si>
    <t>(9,6+1,6+5+5,9+1,2)*2*3</t>
  </si>
  <si>
    <t>14</t>
  </si>
  <si>
    <t>629991011</t>
  </si>
  <si>
    <t>Zakrytí výplní otvorů a svislých ploch fólií přilepenou lepící páskou</t>
  </si>
  <si>
    <t>-842548814</t>
  </si>
  <si>
    <t>okna 1.patro</t>
  </si>
  <si>
    <t>(1,8*1,5)*4</t>
  </si>
  <si>
    <t>(1*1,7)*2</t>
  </si>
  <si>
    <t>(0,2*0,5)*1</t>
  </si>
  <si>
    <t>okna přízemí</t>
  </si>
  <si>
    <t>(1*1,8)*4</t>
  </si>
  <si>
    <t>(1,2*1,8)*2</t>
  </si>
  <si>
    <t>(1,5*1,7)*2</t>
  </si>
  <si>
    <t>dveře</t>
  </si>
  <si>
    <t>(1,5*3,2)*3</t>
  </si>
  <si>
    <t>629995101</t>
  </si>
  <si>
    <t>Očištění vnějších ploch omytím tlakovou vodou</t>
  </si>
  <si>
    <t>-2013180214</t>
  </si>
  <si>
    <t>od kolejiště</t>
  </si>
  <si>
    <t>(5+1,6+9,6+1,6+5)*8,2</t>
  </si>
  <si>
    <t>(4,8*2,6)</t>
  </si>
  <si>
    <t>Mezisoučet</t>
  </si>
  <si>
    <t>z ulice</t>
  </si>
  <si>
    <t>(5+1,2+9,6+1,2+5)*8,2</t>
  </si>
  <si>
    <t>boky</t>
  </si>
  <si>
    <t>(5,9*8,2)*2</t>
  </si>
  <si>
    <t>(2,95*2,8)*2</t>
  </si>
  <si>
    <t>16</t>
  </si>
  <si>
    <t>629999031R</t>
  </si>
  <si>
    <t>Příplatek za použití omítkových plastových nebo pozinkovaných profilů s tkaninou</t>
  </si>
  <si>
    <t>-824907068</t>
  </si>
  <si>
    <t>P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</si>
  <si>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</si>
  <si>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Trubní vedení</t>
  </si>
  <si>
    <t>17</t>
  </si>
  <si>
    <t>721242805</t>
  </si>
  <si>
    <t>Demontáž lapače střešních splavenin do DN 150</t>
  </si>
  <si>
    <t>1783450352</t>
  </si>
  <si>
    <t>18</t>
  </si>
  <si>
    <t>877265271</t>
  </si>
  <si>
    <t>Montáž lapače střešních splavenin vč. dopojení</t>
  </si>
  <si>
    <t>1834514475</t>
  </si>
  <si>
    <t>19</t>
  </si>
  <si>
    <t>M</t>
  </si>
  <si>
    <t>56231163</t>
  </si>
  <si>
    <t>lapač střešních splavenin se zápachovou klapkou a lapacím košem DN 125/110</t>
  </si>
  <si>
    <t>-1453345376</t>
  </si>
  <si>
    <t xml:space="preserve"> Ostatní konstrukce a práce-bourání</t>
  </si>
  <si>
    <t>20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</si>
  <si>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</si>
  <si>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</si>
  <si>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kpl</t>
  </si>
  <si>
    <t>-732127451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</si>
  <si>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</si>
  <si>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</si>
  <si>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</si>
  <si>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-789974156</t>
  </si>
  <si>
    <t>22</t>
  </si>
  <si>
    <t>000000003.1.2</t>
  </si>
  <si>
    <t>Demontáž, přeložení a zpětná montáž venkovní klimatizační jednotky na fasádě a zajištění nepřetržité funkčnosti při opravě objektu</t>
  </si>
  <si>
    <t>-316548484</t>
  </si>
  <si>
    <t>23</t>
  </si>
  <si>
    <t>000000004</t>
  </si>
  <si>
    <t>D+M doplňků fasády vč. povrchové úpravy - větrací mřížky, konzole, průvětrníky aj. vč. demontáže stávajících</t>
  </si>
  <si>
    <t>757558013</t>
  </si>
  <si>
    <t>24</t>
  </si>
  <si>
    <t>915331111.1</t>
  </si>
  <si>
    <t>Předformátované vodorovné dopravní značení čára šířky 50mm - hrana</t>
  </si>
  <si>
    <t>1379535503</t>
  </si>
  <si>
    <t>(3*2)*1,5"vstupy"</t>
  </si>
  <si>
    <t>25</t>
  </si>
  <si>
    <t>93694511</t>
  </si>
  <si>
    <t>Osazení smaltovaných plechových tabulek s číslem popisným</t>
  </si>
  <si>
    <t>-1633030415</t>
  </si>
  <si>
    <t>26</t>
  </si>
  <si>
    <t>4041355R</t>
  </si>
  <si>
    <t>smaltovaná tabulka s číslem popisným</t>
  </si>
  <si>
    <t>-1858917673</t>
  </si>
  <si>
    <t>27</t>
  </si>
  <si>
    <t>941111122</t>
  </si>
  <si>
    <t>Montáž lešení řadového trubkového lehkého s podlahami zatížení do 200 kg/m2 š do 1,2 m v do 25 m</t>
  </si>
  <si>
    <t>-1583033874</t>
  </si>
  <si>
    <t>505,6*1,08 'Přepočtené koeficientem množství</t>
  </si>
  <si>
    <t>28</t>
  </si>
  <si>
    <t>941111222</t>
  </si>
  <si>
    <t>Příplatek k lešení řadovému trubkovému lehkému s podlahami š 1,2 m v 25 m za první a ZKD den použití</t>
  </si>
  <si>
    <t>-2080099668</t>
  </si>
  <si>
    <t>546,048*90 'Přepočtené koeficientem množství</t>
  </si>
  <si>
    <t>29</t>
  </si>
  <si>
    <t>941111822</t>
  </si>
  <si>
    <t>Demontáž lešení řadového trubkového lehkého s podlahami zatížení do 200 kg/m2 š do 1,2 m v do 25 m</t>
  </si>
  <si>
    <t>-42183512</t>
  </si>
  <si>
    <t>30</t>
  </si>
  <si>
    <t>944511111</t>
  </si>
  <si>
    <t>Montáž ochranné sítě z textilie z umělých vláken</t>
  </si>
  <si>
    <t>-768884771</t>
  </si>
  <si>
    <t>31</t>
  </si>
  <si>
    <t>944511211</t>
  </si>
  <si>
    <t>Příplatek k ochranné síti za první a ZKD den použití</t>
  </si>
  <si>
    <t>-2073733654</t>
  </si>
  <si>
    <t>32</t>
  </si>
  <si>
    <t>944511811</t>
  </si>
  <si>
    <t>Demontáž ochranné sítě z textilie z umělých vláken</t>
  </si>
  <si>
    <t>-1266021668</t>
  </si>
  <si>
    <t>33</t>
  </si>
  <si>
    <t>952901131</t>
  </si>
  <si>
    <t>Čištění budov omytí konstrukcí nebo prvků</t>
  </si>
  <si>
    <t>-1846802095</t>
  </si>
  <si>
    <t>34</t>
  </si>
  <si>
    <t>962081141</t>
  </si>
  <si>
    <t>Bourání příček ze skleněných tvárnic tl do 150 mm</t>
  </si>
  <si>
    <t>-1453215759</t>
  </si>
  <si>
    <t>1*1,8</t>
  </si>
  <si>
    <t>35</t>
  </si>
  <si>
    <t>967032975</t>
  </si>
  <si>
    <t>Odsekání plošných fasádních prvků předsazených před líc zdiva přes 80 mm</t>
  </si>
  <si>
    <t>140466920</t>
  </si>
  <si>
    <t>(9,6+1,6+5+5,9+1,2)*2*0,8</t>
  </si>
  <si>
    <t>36</t>
  </si>
  <si>
    <t>968062354</t>
  </si>
  <si>
    <t>Vybourání dřevěných rámů oken dvojitých včetně křídel pl do 1 m2</t>
  </si>
  <si>
    <t>-1694386018</t>
  </si>
  <si>
    <t>(0,3*0,6)*2</t>
  </si>
  <si>
    <t>37</t>
  </si>
  <si>
    <t>968062455</t>
  </si>
  <si>
    <t>Vybourání dřevěných dveřních zárubní pl do 2 m2</t>
  </si>
  <si>
    <t>-490003640</t>
  </si>
  <si>
    <t>(1,5*2,4)*2</t>
  </si>
  <si>
    <t>(1,5*3,2)*1</t>
  </si>
  <si>
    <t>38</t>
  </si>
  <si>
    <t>978015381</t>
  </si>
  <si>
    <t>Otlučení (osekání) vnější vápenné nebo vápenocementové omítky stupně členitosti 1 a 2 rozsahu do 80%</t>
  </si>
  <si>
    <t>83541131</t>
  </si>
  <si>
    <t>39</t>
  </si>
  <si>
    <t>981011112</t>
  </si>
  <si>
    <t>Demolice budov dřevěných ostatních oboustranně obitých nebo omítnutých postupným rozebíráním</t>
  </si>
  <si>
    <t>2075440087</t>
  </si>
  <si>
    <t>3,3*2*1,3</t>
  </si>
  <si>
    <t>40</t>
  </si>
  <si>
    <t>985141112</t>
  </si>
  <si>
    <t>Vyčištění trhlin a dutin ve zdivu š do 30 mm hl do 300 mm</t>
  </si>
  <si>
    <t>1994137689</t>
  </si>
  <si>
    <t>8,2*2</t>
  </si>
  <si>
    <t>3*2</t>
  </si>
  <si>
    <t>41</t>
  </si>
  <si>
    <t>985311100R</t>
  </si>
  <si>
    <t>Reprofilace soklu cementovými sanačními maltami vč. ošetření podkladu vyztužení a ukotvení, doplnění po odbourání stávajícího - příprava pro obklad</t>
  </si>
  <si>
    <t>-1178165964</t>
  </si>
  <si>
    <t>42</t>
  </si>
  <si>
    <t>985421152</t>
  </si>
  <si>
    <t>Injektáž trhlin š 20 mm v cihelném zdivu tl do 450 mm aktivovanou cementovou maltou včetně vrtů</t>
  </si>
  <si>
    <t>1700646610</t>
  </si>
  <si>
    <t>43</t>
  </si>
  <si>
    <t>985441223</t>
  </si>
  <si>
    <t>Přídavná šroubovitá nerezová výztuž 2 táhla D 8 mm v drážce v cihelném zdivu hl do 120 mm</t>
  </si>
  <si>
    <t>1568986568</t>
  </si>
  <si>
    <t>997</t>
  </si>
  <si>
    <t>Přesun sutě</t>
  </si>
  <si>
    <t>44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</si>
  <si>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</si>
  <si>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</si>
  <si>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t</t>
  </si>
  <si>
    <t>1051356898</t>
  </si>
  <si>
    <t>Poznámka k položce:_x000d_
Dopravní náklady jsou zahrnuty v položkách přesunu, cena bude ouze za vytřídění a uložení</t>
  </si>
  <si>
    <t>45</t>
  </si>
  <si>
    <t>997013113</t>
  </si>
  <si>
    <t>Vnitrostaveništní doprava suti a vybouraných hmot pro budovy v do 12 m</t>
  </si>
  <si>
    <t>-1791705863</t>
  </si>
  <si>
    <t>46</t>
  </si>
  <si>
    <t>997013501</t>
  </si>
  <si>
    <t>Odvoz suti na skládku a vybouraných hmot nebo meziskládku do 1 km se složením</t>
  </si>
  <si>
    <t>-403666222</t>
  </si>
  <si>
    <t>47</t>
  </si>
  <si>
    <t>997013509</t>
  </si>
  <si>
    <t>Příplatek k odvozu suti a vybouraných hmot na skládku ZKD 1 km přes 1 km</t>
  </si>
  <si>
    <t>405137750</t>
  </si>
  <si>
    <t>33,35*19 'Přepočtené koeficientem množství</t>
  </si>
  <si>
    <t>48</t>
  </si>
  <si>
    <t>997013631</t>
  </si>
  <si>
    <t>Poplatek za uložení na skládce (skládkovné) stavebního odpadu směsného kód odpadu 17 09 04</t>
  </si>
  <si>
    <t>-966839098</t>
  </si>
  <si>
    <t>33,35</t>
  </si>
  <si>
    <t>-29,968</t>
  </si>
  <si>
    <t>49</t>
  </si>
  <si>
    <t>997013655</t>
  </si>
  <si>
    <t>Poplatek za uložení odpadu ze sypkých materiálů na skládce - omítka (skládkovné)</t>
  </si>
  <si>
    <t>903072174</t>
  </si>
  <si>
    <t>23,258+6,71</t>
  </si>
  <si>
    <t>998</t>
  </si>
  <si>
    <t>Přesun hmot</t>
  </si>
  <si>
    <t>50</t>
  </si>
  <si>
    <t>998011002</t>
  </si>
  <si>
    <t>Přesun hmot pro budovy zděné v do 12 m</t>
  </si>
  <si>
    <t>-1382765550</t>
  </si>
  <si>
    <t>PSV</t>
  </si>
  <si>
    <t>Práce a dodávky PSV</t>
  </si>
  <si>
    <t>741</t>
  </si>
  <si>
    <t>Elektroinstalace</t>
  </si>
  <si>
    <t>51</t>
  </si>
  <si>
    <t>741-05.1</t>
  </si>
  <si>
    <t>Stavební přípomoce pro elektroinstalaci - drážky, průrazy, zapravení aj.</t>
  </si>
  <si>
    <t>713353008</t>
  </si>
  <si>
    <t>742</t>
  </si>
  <si>
    <t>Elektroinstalace - slaboproud - příprava kamery</t>
  </si>
  <si>
    <t>52</t>
  </si>
  <si>
    <t>220450007</t>
  </si>
  <si>
    <t>Montáž datové skříně rack</t>
  </si>
  <si>
    <t>-1975129569</t>
  </si>
  <si>
    <t>53</t>
  </si>
  <si>
    <t>3571311R</t>
  </si>
  <si>
    <t>datový rack 12U 600x400mm</t>
  </si>
  <si>
    <t>-552703114</t>
  </si>
  <si>
    <t>54</t>
  </si>
  <si>
    <t>742110503</t>
  </si>
  <si>
    <t>Montáž krabic pro slaboproud zapuštěných plastových odbočných univerzální s víčkem</t>
  </si>
  <si>
    <t>-2075033617</t>
  </si>
  <si>
    <t>55</t>
  </si>
  <si>
    <t>34571519</t>
  </si>
  <si>
    <t>krabice univerzální odbočná z PH s víčkem, D 73,5 mm x 43 mm</t>
  </si>
  <si>
    <t>1866519136</t>
  </si>
  <si>
    <t>56</t>
  </si>
  <si>
    <t>743111315R</t>
  </si>
  <si>
    <t>Montáž protrubkování pro datové rozvody</t>
  </si>
  <si>
    <t>1209062562</t>
  </si>
  <si>
    <t xml:space="preserve"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</si>
  <si>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57</t>
  </si>
  <si>
    <t>345713510</t>
  </si>
  <si>
    <t>trubka elektroinstalační ohebná Kopoflex</t>
  </si>
  <si>
    <t>-787044590</t>
  </si>
  <si>
    <t>150*1,1 "Přepočtené koeficientem množství</t>
  </si>
  <si>
    <t>58</t>
  </si>
  <si>
    <t>744422110</t>
  </si>
  <si>
    <t>Montáž kabelu UTP</t>
  </si>
  <si>
    <t>-1880860670</t>
  </si>
  <si>
    <t>59</t>
  </si>
  <si>
    <t>341210100</t>
  </si>
  <si>
    <t>UTP Belden 1583ENH, C5E, 100MHz, 4pár, bezhalogenový</t>
  </si>
  <si>
    <t>1348009555</t>
  </si>
  <si>
    <t>400*1,1 "Přepočtené koeficientem množství</t>
  </si>
  <si>
    <t>748</t>
  </si>
  <si>
    <t>Elektromontáže - osvětlovací zařízení a svítidla</t>
  </si>
  <si>
    <t>60</t>
  </si>
  <si>
    <t>21020200R-D</t>
  </si>
  <si>
    <t>Demontáž světelného piktogramu "Kropáčova Vrutice"</t>
  </si>
  <si>
    <t>-945733984</t>
  </si>
  <si>
    <t>61</t>
  </si>
  <si>
    <t>2102030R0</t>
  </si>
  <si>
    <t>Informační systém - montáž prosvětleného piktogramu "Kropáčova Vrutice" uchycený na stěnu</t>
  </si>
  <si>
    <t>1951231627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</si>
  <si>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</si>
  <si>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</si>
  <si>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</si>
  <si>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62</t>
  </si>
  <si>
    <t>751721100R</t>
  </si>
  <si>
    <t>Demontáž venkovní klimatizační jednotky vč. jejího přemístění nakonstr. ke kleci se zabezp. zař.do vč. ochranné klece</t>
  </si>
  <si>
    <t>-1531180175</t>
  </si>
  <si>
    <t xml:space="preserve">Poznámka k položce:_x000d_
- demontáž z fasády_x000d_
- prodloužení vodičů a potrubí vč. uložení do země v chráničce_x000d_
- konzole pro osazení jednotky_x000d_
- ochranná klec_x000d_
- zprovoznění_x000d_
</t>
  </si>
  <si>
    <t>764</t>
  </si>
  <si>
    <t>Konstrukce klempířské</t>
  </si>
  <si>
    <t>63</t>
  </si>
  <si>
    <t>764002851</t>
  </si>
  <si>
    <t>Demontáž oplechování parapetů do suti</t>
  </si>
  <si>
    <t>-1038445828</t>
  </si>
  <si>
    <t>Poznámka k položce:_x000d_
Poznámka k položce: Jedná se o orientační vnější rozměry otvoru, před realizací nutné přesné zaměření každého okna.</t>
  </si>
  <si>
    <t>(1)*4</t>
  </si>
  <si>
    <t>(1,2)*2</t>
  </si>
  <si>
    <t>(1,5)*2</t>
  </si>
  <si>
    <t>64</t>
  </si>
  <si>
    <t>764004861</t>
  </si>
  <si>
    <t>Demontáž svodu do suti</t>
  </si>
  <si>
    <t>784402933</t>
  </si>
  <si>
    <t>8,2*4</t>
  </si>
  <si>
    <t>65</t>
  </si>
  <si>
    <t>764216605</t>
  </si>
  <si>
    <t>Oplechování rovných parapetů mechanicky kotvené z Pz s povrchovou úpravou rš 400 mm vč. přípravy a opravy podkladu</t>
  </si>
  <si>
    <t>2029749741</t>
  </si>
  <si>
    <t>66</t>
  </si>
  <si>
    <t>764518622</t>
  </si>
  <si>
    <t>Svody kruhové včetně objímek, kolen, odskoků z Pz s povrchovou úpravou průměru 100 mm</t>
  </si>
  <si>
    <t>230130448</t>
  </si>
  <si>
    <t>67</t>
  </si>
  <si>
    <t>998764202</t>
  </si>
  <si>
    <t>Přesun hmot procentní pro konstrukce klempířské v objektech v do 12 m</t>
  </si>
  <si>
    <t>%</t>
  </si>
  <si>
    <t>701410701</t>
  </si>
  <si>
    <t>766</t>
  </si>
  <si>
    <t>Konstrukce truhlářské</t>
  </si>
  <si>
    <t>68</t>
  </si>
  <si>
    <t>766441811</t>
  </si>
  <si>
    <t>Demontáž parapetních desek dřevěných, laminovaných šířky do 30 cm</t>
  </si>
  <si>
    <t>1135762421</t>
  </si>
  <si>
    <t>69</t>
  </si>
  <si>
    <t>766621622</t>
  </si>
  <si>
    <t>Montáž dřevěných oken plochy do 1 m2 zdvojených otevíravých do zdiva</t>
  </si>
  <si>
    <t>-1402925071</t>
  </si>
  <si>
    <t>4+2</t>
  </si>
  <si>
    <t>70</t>
  </si>
  <si>
    <t>61110008.2</t>
  </si>
  <si>
    <t>okno dřevěné otevíravé/sklopné dvojsklo do plochy 1m2</t>
  </si>
  <si>
    <t>1879052070</t>
  </si>
  <si>
    <t>Poznámka k položce:_x000d_
- barva podobná odstínu plastových oken (vybere investor)_x000d_
- 30 x 60 cm</t>
  </si>
  <si>
    <t>71</t>
  </si>
  <si>
    <t>61110008.1</t>
  </si>
  <si>
    <t>okno dřevěné kruhové s možností větrání - půdní</t>
  </si>
  <si>
    <t>-1054521779</t>
  </si>
  <si>
    <t>Poznámka k položce:_x000d_
- barva podobná odstínu plastových oken (vybere investor)_x000d_
- průměr 50 cm</t>
  </si>
  <si>
    <t>72</t>
  </si>
  <si>
    <t>766622132</t>
  </si>
  <si>
    <t>Montáž plastových oken plochy přes 1 m2 otevíravých výšky do 2,5 m s rámem do zdiva</t>
  </si>
  <si>
    <t>1814586308</t>
  </si>
  <si>
    <t>po luxferách</t>
  </si>
  <si>
    <t>73</t>
  </si>
  <si>
    <t>61140047</t>
  </si>
  <si>
    <t>okno plastové s fixním zasklením dvojsklo přes plochu 1m2 přes v 2,5m</t>
  </si>
  <si>
    <t>1806063062</t>
  </si>
  <si>
    <t>Poznámka k položce:_x000d_
- stejný dekor dle stávajících plastových oken_x000d_
- mléčná folie</t>
  </si>
  <si>
    <t>1,748*1,03 'Přepočtené koeficientem množství</t>
  </si>
  <si>
    <t>74</t>
  </si>
  <si>
    <t>766660421</t>
  </si>
  <si>
    <t>Montáž vchodových dveří jednokřídlových s nadsvětlíkem do zdiva</t>
  </si>
  <si>
    <t>1169577858</t>
  </si>
  <si>
    <t>75</t>
  </si>
  <si>
    <t>61144160</t>
  </si>
  <si>
    <t>dveře plastové vchodové bezpečnostní 1křídlové, 1/3 sklo, s proskleným fixním nadsvětlíkem (bezp. zasklení, plné, otevíravé 100x320 cm, kování bezp. celoobvodové vícebodové, oboustranný dekor dřeva (vybere investor)</t>
  </si>
  <si>
    <t>1741767214</t>
  </si>
  <si>
    <t xml:space="preserve"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dvojitých dveří!  Zachovat členění dle stávajících dveří. Bude upřesněno investorem.</t>
  </si>
  <si>
    <t>76</t>
  </si>
  <si>
    <t>766660461</t>
  </si>
  <si>
    <t>Montáž vchodových dveří dvoukřídlových s nadsvětlíkem do zdiva</t>
  </si>
  <si>
    <t>-1513143911</t>
  </si>
  <si>
    <t>77</t>
  </si>
  <si>
    <t>553413400.8</t>
  </si>
  <si>
    <t>dveře plastové vchodové bezpečnostní 2křídlové, 1/3 sklo, s proskleným fixním nadsvětlíkem (bezp. zasklení, plné, otevíravé 150x320 cm, kování bezp. celoobvodové vícebodové, oboustranný dekor dřeva (vybere investor)</t>
  </si>
  <si>
    <t>-1956437331</t>
  </si>
  <si>
    <t>78</t>
  </si>
  <si>
    <t>766694113</t>
  </si>
  <si>
    <t>Montáž parapetních desek dřevěných, laminovaných šířky do 30 cm délky do 2,6 m</t>
  </si>
  <si>
    <t>952253648</t>
  </si>
  <si>
    <t>1+2</t>
  </si>
  <si>
    <t>79</t>
  </si>
  <si>
    <t>611444020</t>
  </si>
  <si>
    <t>parapet plastový vnitřní - Deceuninck komůrkový - šíře dle aktuální situace po osazení nových oken</t>
  </si>
  <si>
    <t>1198536938</t>
  </si>
  <si>
    <t>Poznámka k položce:_x000d_
Poznámka k položce: Jedná se o orientační vnější rozměry otvoru, před realizací nutné přesné zaměření.</t>
  </si>
  <si>
    <t>1,8</t>
  </si>
  <si>
    <t>0,3*2</t>
  </si>
  <si>
    <t>80</t>
  </si>
  <si>
    <t>611444150</t>
  </si>
  <si>
    <t>koncovka k parapetu plastovému vnitřnímu 1 pár</t>
  </si>
  <si>
    <t>-757998496</t>
  </si>
  <si>
    <t>81</t>
  </si>
  <si>
    <t>998766202</t>
  </si>
  <si>
    <t>Přesun hmot procentní pro konstrukce truhlářské v objektech v do 12 m</t>
  </si>
  <si>
    <t>-1712114983</t>
  </si>
  <si>
    <t>767</t>
  </si>
  <si>
    <t>Konstrukce zámečnické</t>
  </si>
  <si>
    <t>82</t>
  </si>
  <si>
    <t>767610115</t>
  </si>
  <si>
    <t>Montáž oken jednoduchých pevných do zdiva plochy do 0,6 m2</t>
  </si>
  <si>
    <t>-805504235</t>
  </si>
  <si>
    <t>(0,7*0,4)*2</t>
  </si>
  <si>
    <t>83</t>
  </si>
  <si>
    <t>767-07</t>
  </si>
  <si>
    <t>sklepní okno, ocelový rám, výplň mřížka z tahokovu vč povrchové úpravy žárovým zinkováním, kompletní konstrukce včetně kotvení, 70x40 cm</t>
  </si>
  <si>
    <t>1681118520</t>
  </si>
  <si>
    <t>Poznámka k položce:_x000d_
Poznámka k položce: orientační rozměry 60/40cm</t>
  </si>
  <si>
    <t>84</t>
  </si>
  <si>
    <t>767641110</t>
  </si>
  <si>
    <t>Montáž dokončení okování dveří otvíravých</t>
  </si>
  <si>
    <t>1199029948</t>
  </si>
  <si>
    <t>85</t>
  </si>
  <si>
    <t>549146300</t>
  </si>
  <si>
    <t xml:space="preserve">kování bezpečnostní včetně štítu Golem nerez-  klika-klika</t>
  </si>
  <si>
    <t>1363487315</t>
  </si>
  <si>
    <t>Poznámka k položce:_x000d_
Poznámka k položce: provedení dle upřesnění zástupce investora na místě u konkrétních dveří</t>
  </si>
  <si>
    <t>86</t>
  </si>
  <si>
    <t>549641500</t>
  </si>
  <si>
    <t>vložka zámková cylindrická oboustranná bezpečnostní FAB DYNAMIC + 4 klíče</t>
  </si>
  <si>
    <t>563236469</t>
  </si>
  <si>
    <t>87</t>
  </si>
  <si>
    <t>767649191</t>
  </si>
  <si>
    <t>Montáž dveří - samozavírače hydraulického</t>
  </si>
  <si>
    <t>-673349428</t>
  </si>
  <si>
    <t>88</t>
  </si>
  <si>
    <t>549172500</t>
  </si>
  <si>
    <t>samozavírač dveří hydraulický</t>
  </si>
  <si>
    <t>788715089</t>
  </si>
  <si>
    <t>89</t>
  </si>
  <si>
    <t>767996801</t>
  </si>
  <si>
    <t>Demontáž atypických zámečnických konstrukcí rozebráním hmotnosti jednotlivých dílů do 50 kg</t>
  </si>
  <si>
    <t>kg</t>
  </si>
  <si>
    <t>-1771996832</t>
  </si>
  <si>
    <t>75"stříška nad vchodem do bytu"</t>
  </si>
  <si>
    <t>50"konstrukce pro označení stanice na sousedním objektu"</t>
  </si>
  <si>
    <t>90</t>
  </si>
  <si>
    <t>767996801.1</t>
  </si>
  <si>
    <t>Demontáž cedule s označením zastávky</t>
  </si>
  <si>
    <t>-765724817</t>
  </si>
  <si>
    <t>1"VB"</t>
  </si>
  <si>
    <t>2"sousední objekty"</t>
  </si>
  <si>
    <t>91</t>
  </si>
  <si>
    <t>998767202</t>
  </si>
  <si>
    <t>Přesun hmot procentní pro zámečnické konstrukce v objektech v do 12 m</t>
  </si>
  <si>
    <t>860011910</t>
  </si>
  <si>
    <t>781</t>
  </si>
  <si>
    <t>Dokončovací práce - obklady</t>
  </si>
  <si>
    <t>92</t>
  </si>
  <si>
    <t>781471810</t>
  </si>
  <si>
    <t>Demontáž obkladů z obkladaček keramických kladených do malty</t>
  </si>
  <si>
    <t>2000441562</t>
  </si>
  <si>
    <t>4,4*0,5</t>
  </si>
  <si>
    <t>782</t>
  </si>
  <si>
    <t>Dokončovací práce - obklady z kamene</t>
  </si>
  <si>
    <t>93</t>
  </si>
  <si>
    <t>782112111</t>
  </si>
  <si>
    <t>Montáž obkladu stěn z pravoúhlých desek z měkkého kamene do lepidla tl do 25 mm</t>
  </si>
  <si>
    <t>1409913353</t>
  </si>
  <si>
    <t>94</t>
  </si>
  <si>
    <t>59521239R</t>
  </si>
  <si>
    <t>betonový obklad SPITZ, 250 x 400 mm</t>
  </si>
  <si>
    <t>-1305270074</t>
  </si>
  <si>
    <t>37,28*1,2 'Přepočtené koeficientem množství</t>
  </si>
  <si>
    <t>95</t>
  </si>
  <si>
    <t>782991111</t>
  </si>
  <si>
    <t>Penetrace podkladu obkladu z kamene</t>
  </si>
  <si>
    <t>-1934833979</t>
  </si>
  <si>
    <t>96</t>
  </si>
  <si>
    <t>782991422</t>
  </si>
  <si>
    <t>Základní čištění nových kamenných obkladů včetně dvouvrstvého impregnačního nátěru</t>
  </si>
  <si>
    <t>-1350758586</t>
  </si>
  <si>
    <t>97</t>
  </si>
  <si>
    <t>998782202</t>
  </si>
  <si>
    <t>Přesun hmot procentní pro obklady kamenné v objektech v do 12 m</t>
  </si>
  <si>
    <t>-1593359629</t>
  </si>
  <si>
    <t>783</t>
  </si>
  <si>
    <t>Dokončovací práce - nátěry</t>
  </si>
  <si>
    <t>98</t>
  </si>
  <si>
    <t>783306805</t>
  </si>
  <si>
    <t>Odstranění nátěru ze zámečnických konstrukcí opálením</t>
  </si>
  <si>
    <t>410304271</t>
  </si>
  <si>
    <t>99</t>
  </si>
  <si>
    <t>783314101</t>
  </si>
  <si>
    <t>Základní nátěr zámečnických konstrukcí jednonásobný syntetický</t>
  </si>
  <si>
    <t>979834103</t>
  </si>
  <si>
    <t>100</t>
  </si>
  <si>
    <t>783315101</t>
  </si>
  <si>
    <t>Mezinátěr jednonásobný syntetický standardní zámečnických konstrukcí</t>
  </si>
  <si>
    <t>-1565052366</t>
  </si>
  <si>
    <t>101</t>
  </si>
  <si>
    <t>783317101</t>
  </si>
  <si>
    <t>Krycí jednonásobný syntetický standardní nátěr zámečnických konstrukcí</t>
  </si>
  <si>
    <t>-998071049</t>
  </si>
  <si>
    <t>102</t>
  </si>
  <si>
    <t>783823135</t>
  </si>
  <si>
    <t>Penetrační silikonový nátěr hladkých, tenkovrstvých zrnitých nebo štukových omítek</t>
  </si>
  <si>
    <t>419940862</t>
  </si>
  <si>
    <t>103</t>
  </si>
  <si>
    <t>783827425</t>
  </si>
  <si>
    <t>Krycí dvojnásobný silikonový nátěr omítek stupně členitosti 1 a 2</t>
  </si>
  <si>
    <t>2061369701</t>
  </si>
  <si>
    <t>104</t>
  </si>
  <si>
    <t>783827429</t>
  </si>
  <si>
    <t>Příplatek k cenám dvojnásobného nátěru omítek stupně členitosti 1 a 2 za biocidní přísadu</t>
  </si>
  <si>
    <t>612880432</t>
  </si>
  <si>
    <t>105</t>
  </si>
  <si>
    <t>783897603</t>
  </si>
  <si>
    <t>Příplatek k cenám dvojnásobného krycího nátěru omítek za provedení styku 2 barev</t>
  </si>
  <si>
    <t>1027826904</t>
  </si>
  <si>
    <t>106</t>
  </si>
  <si>
    <t>783897611</t>
  </si>
  <si>
    <t>Příplatek k cenám dvojnásobného krycího nátěru omítek za barevné provedení v odstínu středně sytém</t>
  </si>
  <si>
    <t>392160911</t>
  </si>
  <si>
    <t>22-M</t>
  </si>
  <si>
    <t>Montáže oznam. a zabezp. zařízení</t>
  </si>
  <si>
    <t>107</t>
  </si>
  <si>
    <t>220320022</t>
  </si>
  <si>
    <t>Montáž hodin hlavních HH 1 nebo EH 1</t>
  </si>
  <si>
    <t>-2145143053</t>
  </si>
  <si>
    <t>108</t>
  </si>
  <si>
    <t>3944525R1</t>
  </si>
  <si>
    <t>Kruhové venkovní hodiny analogové dvoustranné na konzolu KVD 60 24V/K 211 dle nové Sm. SŽ č. 118 vč. tvrzeného skla, sekundového strojku a ručky, osvětlení a soumrakového spínače v korporátním provedení</t>
  </si>
  <si>
    <t>256</t>
  </si>
  <si>
    <t>-809964471</t>
  </si>
  <si>
    <t>109</t>
  </si>
  <si>
    <t>3944525R3</t>
  </si>
  <si>
    <t>Hlavní mikroprocesorové hodiny EH 72 s vestavěným akumulátorem, dvoulinkové včetně příslušenství a linkového rozvaděče se zdrojem pro ovládání venkovních hodin</t>
  </si>
  <si>
    <t>1018734595</t>
  </si>
  <si>
    <t>110</t>
  </si>
  <si>
    <t>220370101</t>
  </si>
  <si>
    <t>Funkční dodavatelské přezkoušení železničního rozhlasového zařízení reproduktoru</t>
  </si>
  <si>
    <t>1894391610</t>
  </si>
  <si>
    <t>111</t>
  </si>
  <si>
    <t>220370440</t>
  </si>
  <si>
    <t>Montáž reproduktoru vč. konzoly</t>
  </si>
  <si>
    <t>1244754854</t>
  </si>
  <si>
    <t>Poznámka k položce:_x000d_
Práce na těchto zařízeních je nutné koordinovat se správcem těchto zařízení - správou sdělovací a zabezpečovací techniky SSZT!</t>
  </si>
  <si>
    <t>112</t>
  </si>
  <si>
    <t>22-M-000</t>
  </si>
  <si>
    <t>reproduktor DEXON SC20AH vč. konzoly kompletní</t>
  </si>
  <si>
    <t>-1898718988</t>
  </si>
  <si>
    <t>113</t>
  </si>
  <si>
    <t>22037044R2</t>
  </si>
  <si>
    <t>Zapravení a výměna stávajícího vedení oznamovacích a slaboproudých zařízení na fasádě</t>
  </si>
  <si>
    <t>2144931651</t>
  </si>
  <si>
    <t xml:space="preserve"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_x000d_
Práce na těchto zařízeních je nutné koordinovat se správcem těchto zařízení - správou sdělovací a zabezpečovací techniky SSZT!</t>
  </si>
  <si>
    <t>SO.02 - Oprava střechy</t>
  </si>
  <si>
    <t xml:space="preserve">    9 - Ostatní konstrukce a práce-bourání</t>
  </si>
  <si>
    <t xml:space="preserve">    765 - Krytina skládaná</t>
  </si>
  <si>
    <t>314271500.1</t>
  </si>
  <si>
    <t>Zabezpečení komínových těles po odbourání nadstřešní části v prostoru půdy - vytvoření bet. krycí</t>
  </si>
  <si>
    <t>-1138646154</t>
  </si>
  <si>
    <t>31427151R</t>
  </si>
  <si>
    <t>Přezdění nadstřešní části komínových těles kompletní vč. krycích desek, spárování a ochr. nátěru, případně nové povrchové úpravy</t>
  </si>
  <si>
    <t>-1501346050</t>
  </si>
  <si>
    <t>(0,9*0,45*4)*2</t>
  </si>
  <si>
    <t>Ostatní konstrukce a práce-bourání</t>
  </si>
  <si>
    <t>945412112</t>
  </si>
  <si>
    <t>Teleskopická hydraulická montážní plošina výška zdvihu do 21 m</t>
  </si>
  <si>
    <t>den</t>
  </si>
  <si>
    <t>-1350791621</t>
  </si>
  <si>
    <t>953845214</t>
  </si>
  <si>
    <t>Vyvložkování stávajícího komínového tělesa nerezovými vložkami ohebnými D do 200 mm v 3 m vč. dopojení spotřebičů</t>
  </si>
  <si>
    <t>soubor</t>
  </si>
  <si>
    <t>-212847193</t>
  </si>
  <si>
    <t>953845224</t>
  </si>
  <si>
    <t>Příplatek k vyvložkování komínového průduchu nerezovými vložkami ohebnými D do 200 mm ZKD 1 m výšky</t>
  </si>
  <si>
    <t>-798049520</t>
  </si>
  <si>
    <t>2*10</t>
  </si>
  <si>
    <t>962032631</t>
  </si>
  <si>
    <t>Bourání zdiva komínového nad střechou z cihel na MV nebo MVC</t>
  </si>
  <si>
    <t>814257716</t>
  </si>
  <si>
    <t>(0,45*0,9*4)*3</t>
  </si>
  <si>
    <t>97604223R</t>
  </si>
  <si>
    <t>Revize spalinových cest dle zákona č. 320/2015 Sb., o hasičském záchranném záchranném sboru a zákona č. 133/1985 Sb., o požární ochraně</t>
  </si>
  <si>
    <t>976807198</t>
  </si>
  <si>
    <t>976047231</t>
  </si>
  <si>
    <t>Vybourání betonových nebo ŽB krycích desek tl do 100 mm</t>
  </si>
  <si>
    <t>1309544501</t>
  </si>
  <si>
    <t>(0,45*0,9)*3</t>
  </si>
  <si>
    <t>977331113</t>
  </si>
  <si>
    <t>Frézování hloubky do 30 mm komínového průduchu z cihel plných pálených</t>
  </si>
  <si>
    <t>2129992490</t>
  </si>
  <si>
    <t>2*13</t>
  </si>
  <si>
    <t>-697543899</t>
  </si>
  <si>
    <t>-357990182</t>
  </si>
  <si>
    <t>-1719052371</t>
  </si>
  <si>
    <t>8,895*19 'Přepočtené koeficientem množství</t>
  </si>
  <si>
    <t>997013863</t>
  </si>
  <si>
    <t xml:space="preserve">Poplatek za uložení stavebního odpadu na recyklační skládce (skládkovné) cihelného kód odpadu  17 01 02</t>
  </si>
  <si>
    <t>-847727365</t>
  </si>
  <si>
    <t>-1801171050</t>
  </si>
  <si>
    <t>764002881</t>
  </si>
  <si>
    <t>Demontáž lemování střešních prostupů do suti</t>
  </si>
  <si>
    <t>-1014497789</t>
  </si>
  <si>
    <t>2*3</t>
  </si>
  <si>
    <t>764314612</t>
  </si>
  <si>
    <t>Lemování prostupů střech s krytinou skládanou nebo plechovou z Pz s povrchovou úpravou</t>
  </si>
  <si>
    <t>1744902493</t>
  </si>
  <si>
    <t xml:space="preserve"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</si>
  <si>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765</t>
  </si>
  <si>
    <t>Krytina skládaná</t>
  </si>
  <si>
    <t>765111803</t>
  </si>
  <si>
    <t>Demontáž krytiny keramické drážkové sklonu do 30° na sucho k dalšímu použití</t>
  </si>
  <si>
    <t>-542698317</t>
  </si>
  <si>
    <t>765111014</t>
  </si>
  <si>
    <t>Montáž krytiny keramické drážkové sklonu do 30° na sucho přes 10 do 11 ks/m2</t>
  </si>
  <si>
    <t>-1635440923</t>
  </si>
  <si>
    <t>765111900R</t>
  </si>
  <si>
    <t>Vyspravení krytiny keramické po opravě komínů</t>
  </si>
  <si>
    <t>597881844</t>
  </si>
  <si>
    <t xml:space="preserve">Poznámka k položce:_x000d_
- výměna krytiny, která bude porušena při opravě komínů_x000d_
- doplnění krytiny po ubouraném neopravovaném komínu vč. pojistné izolace, laťování, bednění </t>
  </si>
  <si>
    <t>SO.03 - Oprava čekárny</t>
  </si>
  <si>
    <t xml:space="preserve">    O01 - Mobiliář</t>
  </si>
  <si>
    <t xml:space="preserve">    763 - Konstrukce suché výstavby</t>
  </si>
  <si>
    <t xml:space="preserve">    771 - Podlahy z dlaždic</t>
  </si>
  <si>
    <t xml:space="preserve">    784 - Dokončovací práce - malby</t>
  </si>
  <si>
    <t>340271041</t>
  </si>
  <si>
    <t>Zazdívka otvorů v příčkách nebo stěnách plochy do 1 m2 tvárnicemi pórobetonovými tl 150 mm</t>
  </si>
  <si>
    <t>1292804138</t>
  </si>
  <si>
    <t>1,1*1,1"pokladní okno"</t>
  </si>
  <si>
    <t>612131121</t>
  </si>
  <si>
    <t>Penetrace akrylát-silikonová vnitřních stěn nanášená ručně</t>
  </si>
  <si>
    <t>1170168075</t>
  </si>
  <si>
    <t>612142001</t>
  </si>
  <si>
    <t>Potažení vnitřních stěn sklovláknitým pletivem vtlačeným do tenkovrstvé hmoty</t>
  </si>
  <si>
    <t>-1115161701</t>
  </si>
  <si>
    <t>612311131</t>
  </si>
  <si>
    <t>Potažení vnitřních stěn vápenným štukem tloušťky do 3 mm ručně</t>
  </si>
  <si>
    <t>-1372461237</t>
  </si>
  <si>
    <t>612325413</t>
  </si>
  <si>
    <t>Oprava vnitřní vápenocementové hladké omítky stěn v rozsahu plochy do 50%</t>
  </si>
  <si>
    <t>691854708</t>
  </si>
  <si>
    <t>632450132</t>
  </si>
  <si>
    <t>Vyrovnávací cementový potěr tl do 30 mm ze suchých směsí provedený v ploše</t>
  </si>
  <si>
    <t>-1233651832</t>
  </si>
  <si>
    <t>949101111</t>
  </si>
  <si>
    <t>Lešení pomocné pro objekty pozemních staveb s lešeňovou podlahou v do 1,9 m zatížení do 150 kg/m2</t>
  </si>
  <si>
    <t>-154043851</t>
  </si>
  <si>
    <t>4,5*4,7</t>
  </si>
  <si>
    <t>952901111</t>
  </si>
  <si>
    <t>Vyčištění budov bytové a občanské výstavby při výšce podlaží do 4 m</t>
  </si>
  <si>
    <t>-635001377</t>
  </si>
  <si>
    <t>965042141</t>
  </si>
  <si>
    <t>Bourání podkladů pod dlažby nebo mazanin betonových nebo z litého asfaltu tl do 100 mm pl přes 4 m2</t>
  </si>
  <si>
    <t>-150268492</t>
  </si>
  <si>
    <t>21,15*0,03</t>
  </si>
  <si>
    <t>965081323</t>
  </si>
  <si>
    <t>Bourání podlah z dlaždic betonových, teracových nebo čedičových tl do 25 mm plochy přes 1 m2</t>
  </si>
  <si>
    <t>1695085362</t>
  </si>
  <si>
    <t>365581735</t>
  </si>
  <si>
    <t>1,1*1,1</t>
  </si>
  <si>
    <t>978013161</t>
  </si>
  <si>
    <t>Otlučení vnitřní vápenné nebo vápenocementové omítky stěn v rozsahu do 50 %</t>
  </si>
  <si>
    <t>-1403574789</t>
  </si>
  <si>
    <t>(4,5+4,7)*2*3,2</t>
  </si>
  <si>
    <t>97805954R</t>
  </si>
  <si>
    <t>Stavební přípomoce pro elektroinstalaci kompletní vč. zapravení a povrchové úpravy</t>
  </si>
  <si>
    <t>-978460634</t>
  </si>
  <si>
    <t>97805954R2.1</t>
  </si>
  <si>
    <t>Demontáž a zpětná montáž příp. přemístění garnýží, nástěnek, klaprámů, cedulí, otočných jízdních řádů a ost. doplňkových kcí pro provedení prací</t>
  </si>
  <si>
    <t>1001685591</t>
  </si>
  <si>
    <t>997013213</t>
  </si>
  <si>
    <t>Vnitrostaveništní doprava suti a vybouraných hmot pro budovy v do 12 m ručně</t>
  </si>
  <si>
    <t>-434011456</t>
  </si>
  <si>
    <t>1989752636</t>
  </si>
  <si>
    <t>169935606</t>
  </si>
  <si>
    <t>5,041*19 'Přepočtené koeficientem množství</t>
  </si>
  <si>
    <t>-400790036</t>
  </si>
  <si>
    <t>767794023</t>
  </si>
  <si>
    <t>O01</t>
  </si>
  <si>
    <t>Mobiliář</t>
  </si>
  <si>
    <t>O0012</t>
  </si>
  <si>
    <t>D+M lavice do čekárny, vč. povrchové úpravy - upřesnění dle TZ</t>
  </si>
  <si>
    <t>-1821685796</t>
  </si>
  <si>
    <t xml:space="preserve">Poznámka k položce:_x000d_
Poznámka k položce: Lavička ukotvená k podlaze většími ocelovými šrouby chráněnými proti demontáži. Všechny kovové všechny kovové části jsou žárově pozinkovány a následně pokryty polyesterovým práškem či jiným vhodným povrchem  Míry: dle dispozic umístění, dle pokynů investora  Provedení dle sm. SŽDC PO-20/2019-GŘ - „Moderní design a architektura nádraží a zastávek ČR – Mobiliář“   čj. 62741/2019-SŽDC-GŘ-O23 ze dne 23. 10. 2019</t>
  </si>
  <si>
    <t>O0014.1</t>
  </si>
  <si>
    <t>D+M odpadkový koš objem min. 60l - upřesnění dle TZ</t>
  </si>
  <si>
    <t>186122850</t>
  </si>
  <si>
    <t xml:space="preserve">Poznámka k položce:_x000d_
Poznámka k položce: koše budou v antivandal provedení a zabezpečeny proti krádeži ukotvením k podlaze - místo určení a barevné provedení dle vyjádření zástupce investora na místě po předložení vzorníku  Odpadkový koš se skládá z tělesa koše, podstavce a vyjímatelné vložky.  Provedení dle sm. SŽDC PO-20/2019-GŘ - „Moderní design a architektura nádraží a zastávek ČR – Mobiliář“   čj. 62741/2019-SŽDC-GŘ-O23 ze dne 23. 10. 2019</t>
  </si>
  <si>
    <t>O0015</t>
  </si>
  <si>
    <t>Odvoz a likvidace stávajícího vnitřního mobiliáře</t>
  </si>
  <si>
    <t>-1906979096</t>
  </si>
  <si>
    <t>763</t>
  </si>
  <si>
    <t>Konstrukce suché výstavby</t>
  </si>
  <si>
    <t>763131511</t>
  </si>
  <si>
    <t>SDK podhled deska 1xA 12,5 bez TI jednovrstvá spodní kce profil CD+UD</t>
  </si>
  <si>
    <t>-58729142</t>
  </si>
  <si>
    <t>763131713</t>
  </si>
  <si>
    <t>SDK podhled napojení na obvodové konstrukce profilem</t>
  </si>
  <si>
    <t>1614006200</t>
  </si>
  <si>
    <t>(4,5+4,7)*2</t>
  </si>
  <si>
    <t>763131714</t>
  </si>
  <si>
    <t>SDK podhled základní penetrační nátěr</t>
  </si>
  <si>
    <t>240726710</t>
  </si>
  <si>
    <t>998763402</t>
  </si>
  <si>
    <t>Přesun hmot procentní pro sádrokartonové konstrukce v objektech v do 12 m</t>
  </si>
  <si>
    <t>1588829601</t>
  </si>
  <si>
    <t>766411811</t>
  </si>
  <si>
    <t>Demontáž truhlářského obložení stěn z panelů plochy do 1,5 m2</t>
  </si>
  <si>
    <t>731675792</t>
  </si>
  <si>
    <t>(4,7+4,5)*2*1,3</t>
  </si>
  <si>
    <t>766411822</t>
  </si>
  <si>
    <t>Demontáž truhlářského obložení stěn podkladových roštů</t>
  </si>
  <si>
    <t>1304598680</t>
  </si>
  <si>
    <t>766441821</t>
  </si>
  <si>
    <t>Demontáž parapetních desek dřevěných nebo plastových šířky do 30 cm délky přes 1,0 m</t>
  </si>
  <si>
    <t>1607298956</t>
  </si>
  <si>
    <t>-957506034</t>
  </si>
  <si>
    <t>767661811</t>
  </si>
  <si>
    <t>Demontáž mříží pevných nebo otevíravých</t>
  </si>
  <si>
    <t>-976137515</t>
  </si>
  <si>
    <t>1033928925</t>
  </si>
  <si>
    <t>771</t>
  </si>
  <si>
    <t>Podlahy z dlaždic</t>
  </si>
  <si>
    <t>771111011</t>
  </si>
  <si>
    <t>Vysátí podkladu před pokládkou dlažby</t>
  </si>
  <si>
    <t>934991141</t>
  </si>
  <si>
    <t>771121011</t>
  </si>
  <si>
    <t>Nátěr penetrační na podlahu</t>
  </si>
  <si>
    <t>258856888</t>
  </si>
  <si>
    <t>771151014</t>
  </si>
  <si>
    <t>Samonivelační stěrka podlah pevnosti 20 MPa tl 10 mm</t>
  </si>
  <si>
    <t>1198126239</t>
  </si>
  <si>
    <t>771474142</t>
  </si>
  <si>
    <t>Montáž soklíků z dlaždic keramických s požlábkem flexibilní lepidlo v do 120 mm</t>
  </si>
  <si>
    <t>937775056</t>
  </si>
  <si>
    <t>59761416</t>
  </si>
  <si>
    <t>sokl-dlažba keramická slinutá hladká do interiéru i exteriéru 300x80mm</t>
  </si>
  <si>
    <t>1693207853</t>
  </si>
  <si>
    <t>18,4/0,3</t>
  </si>
  <si>
    <t>"zaokrouhl."62</t>
  </si>
  <si>
    <t>771574113</t>
  </si>
  <si>
    <t>Montáž podlah keramických režných hladkých lepených flexibilním lepidlem do 12 ks/m2</t>
  </si>
  <si>
    <t>-932333973</t>
  </si>
  <si>
    <t>597614060.1</t>
  </si>
  <si>
    <t>dlaždice keramické slinuté neglazované, úprava protiskluz min. R10 - odstín dle výběru investora 29,8 x 29,8 x 0,9 cm</t>
  </si>
  <si>
    <t>-532498963</t>
  </si>
  <si>
    <t>21,15*1,15 'Přepočtené koeficientem množství</t>
  </si>
  <si>
    <t>998771202</t>
  </si>
  <si>
    <t>Přesun hmot procentní pro podlahy z dlaždic v objektech v do 12 m</t>
  </si>
  <si>
    <t>-770886393</t>
  </si>
  <si>
    <t>784</t>
  </si>
  <si>
    <t>Dokončovací práce - malby</t>
  </si>
  <si>
    <t>784111001</t>
  </si>
  <si>
    <t>Oprášení (ometení ) podkladu v místnostech výšky do 3,80 m</t>
  </si>
  <si>
    <t>-2119888159</t>
  </si>
  <si>
    <t>784171001</t>
  </si>
  <si>
    <t>Olepování vnitřních ploch páskou v místnostech výšky do 3,80 m</t>
  </si>
  <si>
    <t>843585838</t>
  </si>
  <si>
    <t>58124838</t>
  </si>
  <si>
    <t>páska maskovací krepová pro malířské potřeby š 50mm</t>
  </si>
  <si>
    <t>-1233547918</t>
  </si>
  <si>
    <t>50*1,05 'Přepočtené koeficientem množství</t>
  </si>
  <si>
    <t>784171101</t>
  </si>
  <si>
    <t>Zakrytí vnitřních podlah včetně pozdějšího odkrytí</t>
  </si>
  <si>
    <t>197939710</t>
  </si>
  <si>
    <t>58124844</t>
  </si>
  <si>
    <t>fólie pro malířské potřeby zakrývací tl 25µ 4x5m</t>
  </si>
  <si>
    <t>-2053665277</t>
  </si>
  <si>
    <t>21,15*1,05 'Přepočtené koeficientem množství</t>
  </si>
  <si>
    <t>784171111</t>
  </si>
  <si>
    <t>Zakrytí vnitřních ploch stěn v místnostech výšky do 3,80 m</t>
  </si>
  <si>
    <t>171280702</t>
  </si>
  <si>
    <t>-259624412</t>
  </si>
  <si>
    <t>25*1,05 'Přepočtené koeficientem množství</t>
  </si>
  <si>
    <t>784181121</t>
  </si>
  <si>
    <t>Hloubková jednonásobná penetrace podkladu v místnostech výšky do 3,80 m</t>
  </si>
  <si>
    <t>1501007551</t>
  </si>
  <si>
    <t>784211101</t>
  </si>
  <si>
    <t>Dvojnásobné bílé malby ze směsí za mokra výborně otěruvzdorných v místnostech výšky do 3,80 m</t>
  </si>
  <si>
    <t>-204716553</t>
  </si>
  <si>
    <t>22037044R</t>
  </si>
  <si>
    <t>Zapravení a výměna stávajícího vedení oznamovacích a slaboproudých zařízení v rámci místnosti</t>
  </si>
  <si>
    <t>-1430703827</t>
  </si>
  <si>
    <t xml:space="preserve">Poznámka k položce:_x000d_
Poznámka k položce: 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  Práce na těchto zařízeních je nutné koordinovat se správcem těchto zařízení - správou sdělovací a zabezpečovací techniky SSZT!</t>
  </si>
  <si>
    <t>742-03</t>
  </si>
  <si>
    <t>Demontáž hodin</t>
  </si>
  <si>
    <t>ks</t>
  </si>
  <si>
    <t>202056649</t>
  </si>
  <si>
    <t>742340002.1</t>
  </si>
  <si>
    <t>Příprava pro osazení hodin</t>
  </si>
  <si>
    <t>1053119327</t>
  </si>
  <si>
    <t>742410201</t>
  </si>
  <si>
    <t>Montáž rozhlasu nastavení a oživení ústředny rozhlasu a naprogramování</t>
  </si>
  <si>
    <t>92180327</t>
  </si>
  <si>
    <t>742-02</t>
  </si>
  <si>
    <t>reproduktor kompletní dle norem SŽDC</t>
  </si>
  <si>
    <t>991210920</t>
  </si>
  <si>
    <t>SO.04 - Oprava dopravní kanceláře a zázemí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</si>
  <si>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</si>
  <si>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</si>
  <si>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</si>
  <si>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</si>
  <si>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</si>
  <si>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</si>
  <si>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742 - Elektroinstalace - slaboproud - datové rozvody</t>
  </si>
  <si>
    <t xml:space="preserve">    776 - Podlahy povlakové</t>
  </si>
  <si>
    <t>M - Práce a dodávky M</t>
  </si>
  <si>
    <t xml:space="preserve">    22-M - Montáže technologických zařízení pro dopravní stavby</t>
  </si>
  <si>
    <t>OST - Poznámky</t>
  </si>
  <si>
    <t>317142422</t>
  </si>
  <si>
    <t>Překlad nenosný pórobetonový š 100 mm v do 250 mm na tenkovrstvou maltu dl do 1250 mm</t>
  </si>
  <si>
    <t>-1335180655</t>
  </si>
  <si>
    <t>342272225</t>
  </si>
  <si>
    <t>Příčka z pórobetonových hladkých tvárnic na tenkovrstvou maltu tl 100 mm</t>
  </si>
  <si>
    <t>-2040312486</t>
  </si>
  <si>
    <t>(3,6+0,6)*3,3</t>
  </si>
  <si>
    <t>2066187603</t>
  </si>
  <si>
    <t>342291121</t>
  </si>
  <si>
    <t>Ukotvení příček k cihelným konstrukcím plochými kotvami</t>
  </si>
  <si>
    <t>-253738416</t>
  </si>
  <si>
    <t>3,6*2</t>
  </si>
  <si>
    <t>346272216</t>
  </si>
  <si>
    <t>Přizdívka z pórobetonových tvárnic tl 50 mm</t>
  </si>
  <si>
    <t>-2070963301</t>
  </si>
  <si>
    <t>1,2*1,5"geberit"</t>
  </si>
  <si>
    <t>Penetrační disperzní nátěr vnitřních stěn nanášený ručně</t>
  </si>
  <si>
    <t>-1718430840</t>
  </si>
  <si>
    <t>-1194991890</t>
  </si>
  <si>
    <t>Potažení vnitřních stěn vápenným štukem tloušťky do 3 mm</t>
  </si>
  <si>
    <t>1005335743</t>
  </si>
  <si>
    <t>-1155993686</t>
  </si>
  <si>
    <t>dopravní kancelář</t>
  </si>
  <si>
    <t>(3,7+8,3)*2*3,3</t>
  </si>
  <si>
    <t>WC</t>
  </si>
  <si>
    <t>(1,2+1,5)*2*3,3</t>
  </si>
  <si>
    <t>koupelna+kuchyňka</t>
  </si>
  <si>
    <t>(3,7+4,1)*2*3,3</t>
  </si>
  <si>
    <t>šatna</t>
  </si>
  <si>
    <t>(4+4,1)*2*3,3</t>
  </si>
  <si>
    <t>642942111</t>
  </si>
  <si>
    <t>Osazování zárubní nebo rámů dveřních kovových do 2,5 m2 na MC</t>
  </si>
  <si>
    <t>-1075048524</t>
  </si>
  <si>
    <t>55331482</t>
  </si>
  <si>
    <t>zárubeň jednokřídlá ocelová pro zdění tl stěny 75-100mm rozměru 800/1970, 2100mm</t>
  </si>
  <si>
    <t>-2015623267</t>
  </si>
  <si>
    <t>0,952380952380952*1,05 'Přepočtené koeficientem množství</t>
  </si>
  <si>
    <t>223127840</t>
  </si>
  <si>
    <t>(3,7*8,3)</t>
  </si>
  <si>
    <t>(1,2*1,5)</t>
  </si>
  <si>
    <t>(3,7*4,1)</t>
  </si>
  <si>
    <t>(4*4,1)</t>
  </si>
  <si>
    <t xml:space="preserve">Vyčištění budov bytové a občanské výstavby při výšce podlaží do 4 m </t>
  </si>
  <si>
    <t>1337500565</t>
  </si>
  <si>
    <t>952901111.1</t>
  </si>
  <si>
    <t xml:space="preserve">Vyčištění budov bytové a občanské výstavby při výšce podlaží do 4 m  (vyklizení sklepních prostor)</t>
  </si>
  <si>
    <t>1785127058</t>
  </si>
  <si>
    <t>3*6</t>
  </si>
  <si>
    <t>3,5*6</t>
  </si>
  <si>
    <t>95290111R</t>
  </si>
  <si>
    <t>Vyklizení vybavení a zařízení pro provedení prací - nábytek, zařízení, nástěnky, aj.</t>
  </si>
  <si>
    <t>-305587559</t>
  </si>
  <si>
    <t>974031132</t>
  </si>
  <si>
    <t>Vysekání rýh ve zdivu cihelném hl do 50 mm š do 70 mm</t>
  </si>
  <si>
    <t>1688451514</t>
  </si>
  <si>
    <t>974031153</t>
  </si>
  <si>
    <t>Vysekání rýh ve zdivu cihelném hl do 100 mm š do 100 mm</t>
  </si>
  <si>
    <t>-802747514</t>
  </si>
  <si>
    <t>974031165</t>
  </si>
  <si>
    <t>Vysekání rýh ve zdivu cihelném hl do 150 mm š do 200 mm</t>
  </si>
  <si>
    <t>-1999637678</t>
  </si>
  <si>
    <t>Otlučení (osekání) vnitřní vápenné nebo vápenocementové omítky stěn v rozsahu do 50 %</t>
  </si>
  <si>
    <t>-1784644570</t>
  </si>
  <si>
    <t>997013001</t>
  </si>
  <si>
    <t>Vyklizení z prostorů do 15 m2 s naložením z hl do 2 m (sklep)</t>
  </si>
  <si>
    <t>1027272199</t>
  </si>
  <si>
    <t>997013153</t>
  </si>
  <si>
    <t>Vnitrostaveništní doprava suti a vybouraných hmot pro budovy v do 12 m s omezením mechanizace</t>
  </si>
  <si>
    <t>-214795270</t>
  </si>
  <si>
    <t>Odvoz suti a vybouraných hmot na skládku nebo meziskládku do 1 km se složením</t>
  </si>
  <si>
    <t>433867542</t>
  </si>
  <si>
    <t>649885897</t>
  </si>
  <si>
    <t>10,751*19 'Přepočtené koeficientem množství</t>
  </si>
  <si>
    <t>192245668</t>
  </si>
  <si>
    <t>10,751</t>
  </si>
  <si>
    <t>-5,362</t>
  </si>
  <si>
    <t>Poplatek za uložení odpadu ze sypkých materiálů na skládce (skládkovné)</t>
  </si>
  <si>
    <t>1239618857</t>
  </si>
  <si>
    <t>-5,389</t>
  </si>
  <si>
    <t>1708115472</t>
  </si>
  <si>
    <t>711</t>
  </si>
  <si>
    <t>Izolace proti vodě, vlhkosti a plynům</t>
  </si>
  <si>
    <t>711111051</t>
  </si>
  <si>
    <t>Provedení izolace proti zemní vlhkosti vodorovné za studena 2x nátěr tekutou elastickou hydroizolací</t>
  </si>
  <si>
    <t>-210337290</t>
  </si>
  <si>
    <t>1,3*1,5</t>
  </si>
  <si>
    <t>1,6*1,8</t>
  </si>
  <si>
    <t>24551040</t>
  </si>
  <si>
    <t>stěrka hydroizolační dvousložková cemento-polymerová pod dlažbu</t>
  </si>
  <si>
    <t>1003609789</t>
  </si>
  <si>
    <t>4,83*1,5 'Přepočtené koeficientem množství</t>
  </si>
  <si>
    <t>711112051</t>
  </si>
  <si>
    <t>Provedení izolace proti zemní vlhkosti svislé za studena 2x nátěr tekutou elastickou hydroizolací</t>
  </si>
  <si>
    <t>971922616</t>
  </si>
  <si>
    <t>(1+1+1)*2</t>
  </si>
  <si>
    <t>-686895780</t>
  </si>
  <si>
    <t>6*1,5 'Přepočtené koeficientem množství</t>
  </si>
  <si>
    <t>998711202</t>
  </si>
  <si>
    <t>Přesun hmot procentní pro izolace proti vodě, vlhkosti a plynům v objektech v do 12 m</t>
  </si>
  <si>
    <t>-1316820622</t>
  </si>
  <si>
    <t>721</t>
  </si>
  <si>
    <t>Zdravotechnika - vnitřní kanalizace</t>
  </si>
  <si>
    <t>721174000</t>
  </si>
  <si>
    <t>Ostatní nespecifikované práce a materiály</t>
  </si>
  <si>
    <t>853803196</t>
  </si>
  <si>
    <t>721174024</t>
  </si>
  <si>
    <t>Potrubí kanalizační z PP odpadní DN 75</t>
  </si>
  <si>
    <t>-1088680180</t>
  </si>
  <si>
    <t>721183803</t>
  </si>
  <si>
    <t>Demontáž potrubí olovněné do D 54</t>
  </si>
  <si>
    <t>-908230628</t>
  </si>
  <si>
    <t>721290111</t>
  </si>
  <si>
    <t>Zkouška těsnosti potrubí kanalizace vodou do DN 125</t>
  </si>
  <si>
    <t>1480903958</t>
  </si>
  <si>
    <t>998721202</t>
  </si>
  <si>
    <t>Přesun hmot procentní pro vnitřní kanalizace v objektech v do 12 m</t>
  </si>
  <si>
    <t>1511261071</t>
  </si>
  <si>
    <t>722</t>
  </si>
  <si>
    <t>Zdravotechnika - vnitřní vodovod</t>
  </si>
  <si>
    <t>722170801</t>
  </si>
  <si>
    <t>Demontáž rozvodů vody z plastů do D 25</t>
  </si>
  <si>
    <t>-693944092</t>
  </si>
  <si>
    <t>722173000</t>
  </si>
  <si>
    <t xml:space="preserve">Ostatní nespecifikované práce a materiály </t>
  </si>
  <si>
    <t>1074396369</t>
  </si>
  <si>
    <t>722174002</t>
  </si>
  <si>
    <t>Potrubí vodovodní plastové PPR svar polyfuze PN 16 D 20 x 2,8 mm</t>
  </si>
  <si>
    <t>-1547827764</t>
  </si>
  <si>
    <t>722181111</t>
  </si>
  <si>
    <t>Ochrana vodovodního potrubí plstěnými pásy do DN 20 mm</t>
  </si>
  <si>
    <t>-1126050603</t>
  </si>
  <si>
    <t>722181812</t>
  </si>
  <si>
    <t>Demontáž plstěných pásů z trub do D 50</t>
  </si>
  <si>
    <t>-409683643</t>
  </si>
  <si>
    <t>722290234</t>
  </si>
  <si>
    <t>Proplach a dezinfekce vodovodního potrubí do DN 80</t>
  </si>
  <si>
    <t>973712086</t>
  </si>
  <si>
    <t>998722202</t>
  </si>
  <si>
    <t>Přesun hmot procentní pro vnitřní vodovod v objektech v do 12 m</t>
  </si>
  <si>
    <t>1618592590</t>
  </si>
  <si>
    <t>724</t>
  </si>
  <si>
    <t>Zdravotechnika - strojní vybavení</t>
  </si>
  <si>
    <t>724211232</t>
  </si>
  <si>
    <t>Domovní vodárna dopravní výška 50 m tlaková nádoba 60 l s čerpacím ústrojím a sacím košem</t>
  </si>
  <si>
    <t>895177129</t>
  </si>
  <si>
    <t>724221822</t>
  </si>
  <si>
    <t>Demontáž vodáren domovních s ponorným čerpadlem nádrž do 500 litrů a hloubky do 30 m</t>
  </si>
  <si>
    <t>-1920618169</t>
  </si>
  <si>
    <t>725</t>
  </si>
  <si>
    <t>Zdravotechnika - zařizovací předměty</t>
  </si>
  <si>
    <t>725112022</t>
  </si>
  <si>
    <t>Klozet keramický závěsný na nosné stěny s hlubokým splachováním odpad vodorovný</t>
  </si>
  <si>
    <t>408517492</t>
  </si>
  <si>
    <t>725210821</t>
  </si>
  <si>
    <t>Demontáž umyvadel bez výtokových armatur</t>
  </si>
  <si>
    <t>1234412881</t>
  </si>
  <si>
    <t>725211601</t>
  </si>
  <si>
    <t>Umyvadlo keramické bílé šířky 500 mm bez krytu na sifon připevněné na stěnu šrouby</t>
  </si>
  <si>
    <t>2079237698</t>
  </si>
  <si>
    <t>725211705</t>
  </si>
  <si>
    <t>Umývátko keramické bílé rohové šířky 450 mm připevněné na stěnu šrouby</t>
  </si>
  <si>
    <t>-1923172422</t>
  </si>
  <si>
    <t>725241513</t>
  </si>
  <si>
    <t>Vanička sprchová keramická čtvercová 900x900 mm</t>
  </si>
  <si>
    <t>886304676</t>
  </si>
  <si>
    <t>725244103</t>
  </si>
  <si>
    <t>Dveře sprchové rámové se skleněnou výplní tl. 5 mm otvíravé jednokřídlové do niky na vaničku šířky 900 mm</t>
  </si>
  <si>
    <t>1442168000</t>
  </si>
  <si>
    <t>725311121</t>
  </si>
  <si>
    <t>Dřez jednoduchý nerezový se zápachovou uzávěrkou s odkapávací plochou 560x480 mm a miskou</t>
  </si>
  <si>
    <t>-29097127</t>
  </si>
  <si>
    <t>725530823</t>
  </si>
  <si>
    <t>Demontáž ohřívač elektrický tlakový do 200 litrů</t>
  </si>
  <si>
    <t>-1410333360</t>
  </si>
  <si>
    <t>725532100</t>
  </si>
  <si>
    <t>Elektrický ohřívač zásobníkový akumulační závěsný svislý 5 l / 2 kW</t>
  </si>
  <si>
    <t>-176199809</t>
  </si>
  <si>
    <t>725532114</t>
  </si>
  <si>
    <t>Elektrický ohřívač zásobníkový akumulační závěsný svislý 80 l / 3 kW</t>
  </si>
  <si>
    <t>731137371</t>
  </si>
  <si>
    <t>725535222</t>
  </si>
  <si>
    <t>Ventil pojistný bezpečnostní souprava s redukčním ventilem a výlevkou</t>
  </si>
  <si>
    <t>1792725904</t>
  </si>
  <si>
    <t>725820801</t>
  </si>
  <si>
    <t>Demontáž baterie nástěnné do G 3 / 4</t>
  </si>
  <si>
    <t>1168763005</t>
  </si>
  <si>
    <t>725821325</t>
  </si>
  <si>
    <t>Baterie dřezová stojánková páková s otáčivým kulatým ústím a délkou ramínka 220 mm</t>
  </si>
  <si>
    <t>204959127</t>
  </si>
  <si>
    <t>725822613</t>
  </si>
  <si>
    <t>Baterie umyvadlová stojánková páková s výpustí</t>
  </si>
  <si>
    <t>-412898627</t>
  </si>
  <si>
    <t>725841312</t>
  </si>
  <si>
    <t>Baterie sprchová nástěnná páková</t>
  </si>
  <si>
    <t>-1207793079</t>
  </si>
  <si>
    <t>725861102</t>
  </si>
  <si>
    <t>Zápachová uzávěrka pro umyvadla DN 40</t>
  </si>
  <si>
    <t>710290734</t>
  </si>
  <si>
    <t>72586211R</t>
  </si>
  <si>
    <t>Zápachová uzávěrka pro ohřívač nebo kotel (přepad)</t>
  </si>
  <si>
    <t>-1242528038</t>
  </si>
  <si>
    <t>735159299</t>
  </si>
  <si>
    <t>Montáž elektrického topného žebříku</t>
  </si>
  <si>
    <t>1570756460</t>
  </si>
  <si>
    <t>48452900R</t>
  </si>
  <si>
    <t>koupelnový trubkový elektrický radiator, rovný, 300 W</t>
  </si>
  <si>
    <t>-1839010828</t>
  </si>
  <si>
    <t>998725202</t>
  </si>
  <si>
    <t>Přesun hmot procentní pro zařizovací předměty v objektech v do 12 m</t>
  </si>
  <si>
    <t>-1484099575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</si>
  <si>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</si>
  <si>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</si>
  <si>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</si>
  <si>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</si>
  <si>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1669914604</t>
  </si>
  <si>
    <t>998726212</t>
  </si>
  <si>
    <t>Přesun hmot procentní pro instalační prefabrikáty v objektech v do 12 m</t>
  </si>
  <si>
    <t>-1634042512</t>
  </si>
  <si>
    <t>Elektroinstalace - slaboproud - datové rozvody</t>
  </si>
  <si>
    <t>742330042</t>
  </si>
  <si>
    <t>Montáž datové dvouzásuvky</t>
  </si>
  <si>
    <t>1769488104</t>
  </si>
  <si>
    <t>37451099R</t>
  </si>
  <si>
    <t>zásuvka datová UTP, 2x vstup, přístroj vč. krytu</t>
  </si>
  <si>
    <t>513757379</t>
  </si>
  <si>
    <t>-2039444788</t>
  </si>
  <si>
    <t>1047243687</t>
  </si>
  <si>
    <t>-376111181</t>
  </si>
  <si>
    <t>-906233045</t>
  </si>
  <si>
    <t>200*1,1 "Přepočtené koeficientem množství</t>
  </si>
  <si>
    <t>751111010.1</t>
  </si>
  <si>
    <t>Odtah pro ventilátory přes vnější stěnu kompletní vč. ukončující nerez mřížky, potrubí, průrazů, zapravení, začištění a zateplení pro snížení množství kondenzátu aj.</t>
  </si>
  <si>
    <t>799237808</t>
  </si>
  <si>
    <t>751111012</t>
  </si>
  <si>
    <t>Mtž vent ax ntl nástěnného základního D do 200 mm</t>
  </si>
  <si>
    <t>-1564518497</t>
  </si>
  <si>
    <t>54233101</t>
  </si>
  <si>
    <t>ventilátor radiální malý plastový CB 100 T spínač časový nastavitelný s doběhem a zpětnou klapkou</t>
  </si>
  <si>
    <t>1441118928</t>
  </si>
  <si>
    <t>998751201</t>
  </si>
  <si>
    <t>Přesun hmot procentní pro vzduchotechniku v objektech v do 12 m</t>
  </si>
  <si>
    <t>-485529225</t>
  </si>
  <si>
    <t>763131411</t>
  </si>
  <si>
    <t>SDK podhled desky 1xA 12,5 bez TI dvouvrstvá spodní kce profil CD+UD</t>
  </si>
  <si>
    <t>1161031958</t>
  </si>
  <si>
    <t>0P04</t>
  </si>
  <si>
    <t>763131451</t>
  </si>
  <si>
    <t>SDK podhled deska 1xH2 12,5 bez TI dvouvrstvá spodní kce profil CD+UD</t>
  </si>
  <si>
    <t>1838205764</t>
  </si>
  <si>
    <t>sprcha</t>
  </si>
  <si>
    <t>763431001</t>
  </si>
  <si>
    <t>Montáž minerálního podhledu s vyjímatelnými panely vel. do 0,36 m2 na zavěšený viditelný rošt</t>
  </si>
  <si>
    <t>-1671648856</t>
  </si>
  <si>
    <t>0P01</t>
  </si>
  <si>
    <t>3,3*8,3</t>
  </si>
  <si>
    <t>0P05</t>
  </si>
  <si>
    <t>(3,7*4,1)-(1,8*1,6)</t>
  </si>
  <si>
    <t>0P07</t>
  </si>
  <si>
    <t>4*4,1</t>
  </si>
  <si>
    <t>59036519</t>
  </si>
  <si>
    <t>deska podhledová minerální rovná bílá jemně texturovaná zvukově pohltivá tlumivá 15x600x600mm</t>
  </si>
  <si>
    <t>-746931904</t>
  </si>
  <si>
    <t>56,08*1,05 'Přepočtené koeficientem množství</t>
  </si>
  <si>
    <t>763431201</t>
  </si>
  <si>
    <t>Napojení minerálního podhledu na stěnu obvodovou lištou</t>
  </si>
  <si>
    <t>-179497562</t>
  </si>
  <si>
    <t>(3,3+8,3)*2</t>
  </si>
  <si>
    <t>(3,7+4,1)*2</t>
  </si>
  <si>
    <t>(4+4,1)*2</t>
  </si>
  <si>
    <t>-1934626310</t>
  </si>
  <si>
    <t>766221811R</t>
  </si>
  <si>
    <t>Demontáž celodřevěného samonosného schodiště pro přístup k bytu</t>
  </si>
  <si>
    <t>185358201</t>
  </si>
  <si>
    <t>766660001</t>
  </si>
  <si>
    <t>Montáž dveřních křídel otvíravých jednokřídlových š do 0,8 m do ocelové zárubně</t>
  </si>
  <si>
    <t>-588725918</t>
  </si>
  <si>
    <t>61162014</t>
  </si>
  <si>
    <t>dveře jednokřídlé voštinové povrch fóliový plné 800x1970-2100mm</t>
  </si>
  <si>
    <t>-338838952</t>
  </si>
  <si>
    <t>61162015</t>
  </si>
  <si>
    <t>dveře jednokřídlé voštinové povrch fóliový plné 900x1970-2100mm</t>
  </si>
  <si>
    <t>-1559840520</t>
  </si>
  <si>
    <t>766660728</t>
  </si>
  <si>
    <t>Montáž dveřního interiérového kování - zámku</t>
  </si>
  <si>
    <t>1840074869</t>
  </si>
  <si>
    <t>766660729</t>
  </si>
  <si>
    <t>Montáž dveřního interiérového kování - štítku s klikou</t>
  </si>
  <si>
    <t>1808461414</t>
  </si>
  <si>
    <t>54914610</t>
  </si>
  <si>
    <t>kování dveřní vrchní klika včetně rozet a montážního materiálu R BB nerez PK</t>
  </si>
  <si>
    <t>908440807</t>
  </si>
  <si>
    <t>54964150</t>
  </si>
  <si>
    <t>vložka zámková cylindrická oboustranná+4 klíče</t>
  </si>
  <si>
    <t>1524207470</t>
  </si>
  <si>
    <t>766691931.1</t>
  </si>
  <si>
    <t>Seřízení interiérových dveří</t>
  </si>
  <si>
    <t>-1021804092</t>
  </si>
  <si>
    <t>766695212</t>
  </si>
  <si>
    <t>Montáž truhlářských prahů dveří jednokřídlových šířky do 10 cm</t>
  </si>
  <si>
    <t>-1947029491</t>
  </si>
  <si>
    <t>61187156</t>
  </si>
  <si>
    <t>práh dveřní dřevěný dubový tl 20mm dl 820mm š 100mm</t>
  </si>
  <si>
    <t>346930090</t>
  </si>
  <si>
    <t>61187176</t>
  </si>
  <si>
    <t>práh dveřní dřevěný dubový tl 20mm dl 920mm š 100mm</t>
  </si>
  <si>
    <t>-1355838009</t>
  </si>
  <si>
    <t>766811111.1</t>
  </si>
  <si>
    <t xml:space="preserve">Dodávka a montáž kuchyňské linky délka 1,5 + 1,6  m, spodní a horní skříňky, vč. pracovní desky, těsnící lišty</t>
  </si>
  <si>
    <t>-433533512</t>
  </si>
  <si>
    <t>766811223</t>
  </si>
  <si>
    <t>Příplatek k montáži kuchyňské pracovní desky za usazení dřezu</t>
  </si>
  <si>
    <t>-894725584</t>
  </si>
  <si>
    <t>766812820</t>
  </si>
  <si>
    <t>Demontáž kuchyňských linek dřevěných nebo kovových délky do 1,5 m</t>
  </si>
  <si>
    <t>-588120912</t>
  </si>
  <si>
    <t>-20360353</t>
  </si>
  <si>
    <t>767210110R</t>
  </si>
  <si>
    <t>Dodávka a montáž ocelového schodiště ve tvaru L vč. povrchové úpravy Pz</t>
  </si>
  <si>
    <t>-709996470</t>
  </si>
  <si>
    <t>Poznámka k položce:_x000d_
- výška mezi poschodím 3,6 m._x000d_
- 20 x zinkovaný schodišťový stupeň SP 40/3 - 34 x 38 mm - 1 200 x 270 mm_x000d_
- zábradlí_x000d_
- jedná se o kompletní dodávku schodiště vč. všech blíže nespecifikovaných potřebných úkonů a materiálů nutných k jejímu dodání.</t>
  </si>
  <si>
    <t>1592517276</t>
  </si>
  <si>
    <t>771151022</t>
  </si>
  <si>
    <t>Samonivelační stěrka podlah pevnosti 30 MPa tl 5 mm</t>
  </si>
  <si>
    <t>-300765034</t>
  </si>
  <si>
    <t>446622904</t>
  </si>
  <si>
    <t>1934033605</t>
  </si>
  <si>
    <t>4,83*1,15 'Přepočtené koeficientem množství</t>
  </si>
  <si>
    <t>771591111</t>
  </si>
  <si>
    <t>Podlahy penetrace podkladu</t>
  </si>
  <si>
    <t>-214634303</t>
  </si>
  <si>
    <t>771591112</t>
  </si>
  <si>
    <t>Izolace pod dlažbu nátěrem nebo stěrkou ve dvou vrstvách</t>
  </si>
  <si>
    <t>-1020162083</t>
  </si>
  <si>
    <t>1816726212</t>
  </si>
  <si>
    <t>776</t>
  </si>
  <si>
    <t>Podlahy povlakové</t>
  </si>
  <si>
    <t>776201812</t>
  </si>
  <si>
    <t>Demontáž lepených povlakových podlah s podložkou ručně</t>
  </si>
  <si>
    <t>1599659279</t>
  </si>
  <si>
    <t>(1,3*1,5)</t>
  </si>
  <si>
    <t>(1,6*1,8)</t>
  </si>
  <si>
    <t>776201914R</t>
  </si>
  <si>
    <t>Oprava podlahy v DK vč. dodávky krytiny ve stejném nebo podobném dekoru 2 m2</t>
  </si>
  <si>
    <t>1432028917</t>
  </si>
  <si>
    <t>776410811</t>
  </si>
  <si>
    <t>Odstranění soklíků a lišt pryžových nebo plastových</t>
  </si>
  <si>
    <t>134876541</t>
  </si>
  <si>
    <t>(1,2+1,5)*2</t>
  </si>
  <si>
    <t>776411111</t>
  </si>
  <si>
    <t>Montáž obvodových soklíků výšky do 80 mm</t>
  </si>
  <si>
    <t>-272767701</t>
  </si>
  <si>
    <t>1,6+1,8+2,5</t>
  </si>
  <si>
    <t>28411009</t>
  </si>
  <si>
    <t>lišta soklová PVC 18x80mm</t>
  </si>
  <si>
    <t>-398619339</t>
  </si>
  <si>
    <t>5,9*1,1 'Přepočtené koeficientem množství</t>
  </si>
  <si>
    <t>998776202</t>
  </si>
  <si>
    <t>Přesun hmot procentní pro podlahy povlakové v objektech v do 12 m</t>
  </si>
  <si>
    <t>-1729786030</t>
  </si>
  <si>
    <t>114</t>
  </si>
  <si>
    <t>781121011</t>
  </si>
  <si>
    <t>Nátěr penetrační na stěnu</t>
  </si>
  <si>
    <t>350800392</t>
  </si>
  <si>
    <t>115</t>
  </si>
  <si>
    <t>781473810</t>
  </si>
  <si>
    <t>Demontáž obkladů z obkladaček keramických lepených</t>
  </si>
  <si>
    <t>-1298491423</t>
  </si>
  <si>
    <t>116</t>
  </si>
  <si>
    <t>781474113</t>
  </si>
  <si>
    <t>Montáž obkladů vnitřních keramických hladkých do 19 ks/m2 lepených flexibilním lepidlem</t>
  </si>
  <si>
    <t>-26852289</t>
  </si>
  <si>
    <t>(1,3+1,5+1,3+0,7)*1,6</t>
  </si>
  <si>
    <t>(1,6+1,8+0,8+1,8)*2</t>
  </si>
  <si>
    <t>kuchyňská linka</t>
  </si>
  <si>
    <t>0,6*1,5*2</t>
  </si>
  <si>
    <t>117</t>
  </si>
  <si>
    <t>59761039</t>
  </si>
  <si>
    <t>obklad keramický hladký přes 22 do 25ks/m2</t>
  </si>
  <si>
    <t>913239560</t>
  </si>
  <si>
    <t>21,48*1,1 'Přepočtené koeficientem množství</t>
  </si>
  <si>
    <t>118</t>
  </si>
  <si>
    <t>781477113</t>
  </si>
  <si>
    <t>Příplatek k montáži obkladů vnitřních keramických hladkých za spárování bílým cementem</t>
  </si>
  <si>
    <t>-102425051</t>
  </si>
  <si>
    <t>119</t>
  </si>
  <si>
    <t>781477116</t>
  </si>
  <si>
    <t>Příplatek za použití rohových a ukončovacích profilů</t>
  </si>
  <si>
    <t>-1729216974</t>
  </si>
  <si>
    <t>120</t>
  </si>
  <si>
    <t>998781202</t>
  </si>
  <si>
    <t>Přesun hmot procentní pro obklady keramické v objektech v do 12 m</t>
  </si>
  <si>
    <t>257197586</t>
  </si>
  <si>
    <t>121</t>
  </si>
  <si>
    <t>783301313</t>
  </si>
  <si>
    <t>Odmaštění zámečnických konstrukcí ředidlovým odmašťovačem</t>
  </si>
  <si>
    <t>-1751542526</t>
  </si>
  <si>
    <t>2*5</t>
  </si>
  <si>
    <t>122</t>
  </si>
  <si>
    <t>783306807</t>
  </si>
  <si>
    <t>Odstranění nátěru ze zámečnických konstrukcí odstraňovačem nátěrů</t>
  </si>
  <si>
    <t>28753993</t>
  </si>
  <si>
    <t>123</t>
  </si>
  <si>
    <t>783314201</t>
  </si>
  <si>
    <t>Základní antikorozní jednonásobný syntetický standardní nátěr zámečnických konstrukcí</t>
  </si>
  <si>
    <t>-93123829</t>
  </si>
  <si>
    <t>124</t>
  </si>
  <si>
    <t>1213900538</t>
  </si>
  <si>
    <t>125</t>
  </si>
  <si>
    <t>-119285087</t>
  </si>
  <si>
    <t>126</t>
  </si>
  <si>
    <t>-68594215</t>
  </si>
  <si>
    <t>127</t>
  </si>
  <si>
    <t>-1411795258</t>
  </si>
  <si>
    <t>128</t>
  </si>
  <si>
    <t>-204252734</t>
  </si>
  <si>
    <t>100*1,05 'Přepočtené koeficientem množství</t>
  </si>
  <si>
    <t>129</t>
  </si>
  <si>
    <t>-1761622851</t>
  </si>
  <si>
    <t>130</t>
  </si>
  <si>
    <t>-1587081031</t>
  </si>
  <si>
    <t>64,08*1,05 'Přepočtené koeficientem množství</t>
  </si>
  <si>
    <t>131</t>
  </si>
  <si>
    <t>784171121</t>
  </si>
  <si>
    <t>Zakrytí vnitřních ploch konstrukcí nebo prvků v místnostech výšky do 3,80 m</t>
  </si>
  <si>
    <t>419694587</t>
  </si>
  <si>
    <t>132</t>
  </si>
  <si>
    <t>-104074644</t>
  </si>
  <si>
    <t>133</t>
  </si>
  <si>
    <t>1206893989</t>
  </si>
  <si>
    <t>134</t>
  </si>
  <si>
    <t>784191003</t>
  </si>
  <si>
    <t>Čištění vnitřních ploch oken dvojitých nebo zdvojených po provedení malířských prací</t>
  </si>
  <si>
    <t>-1365980182</t>
  </si>
  <si>
    <t>135</t>
  </si>
  <si>
    <t>784191007</t>
  </si>
  <si>
    <t>Čištění vnitřních ploch podlah po provedení malířských prací</t>
  </si>
  <si>
    <t>-671599933</t>
  </si>
  <si>
    <t>136</t>
  </si>
  <si>
    <t>1152064473</t>
  </si>
  <si>
    <t>(3,7+8,3)*2*3</t>
  </si>
  <si>
    <t>(1,2+1,5)*2*1</t>
  </si>
  <si>
    <t>(1,8*1,6)</t>
  </si>
  <si>
    <t>(3,7+4,1)*2*3</t>
  </si>
  <si>
    <t>(4+4,1)*2*3</t>
  </si>
  <si>
    <t>Práce a dodávky M</t>
  </si>
  <si>
    <t>Montáže technologických zařízení pro dopravní stavby</t>
  </si>
  <si>
    <t>137</t>
  </si>
  <si>
    <t>220322000.1</t>
  </si>
  <si>
    <t>Zapravení stávajícího vedení oznamovacích a slaboproudých zařízení</t>
  </si>
  <si>
    <t>-1808697999</t>
  </si>
  <si>
    <t xml:space="preserve"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SSZT!"_x000d_
</t>
  </si>
  <si>
    <t>OST</t>
  </si>
  <si>
    <t>Poznámky</t>
  </si>
  <si>
    <t>138</t>
  </si>
  <si>
    <t>000000002</t>
  </si>
  <si>
    <t>262144</t>
  </si>
  <si>
    <t>-892031420</t>
  </si>
  <si>
    <t xml:space="preserve"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</si>
  <si>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SO.05 - Oprava elektroinstalace a hromosvodu</t>
  </si>
  <si>
    <t>SEE</t>
  </si>
  <si>
    <t>D1 - Dodávky</t>
  </si>
  <si>
    <t xml:space="preserve">    D2 - ROZVADĚČ RE-ČEZ</t>
  </si>
  <si>
    <t xml:space="preserve">    D3 - ROZVADĚČ RE-OES (SŽE)</t>
  </si>
  <si>
    <t xml:space="preserve">    D4 - ROZVADĚČ RH stanice</t>
  </si>
  <si>
    <t xml:space="preserve">    D5 - ROZVODNICE R_OS</t>
  </si>
  <si>
    <t>D7 - Montážní materiál a práce</t>
  </si>
  <si>
    <t xml:space="preserve">    D8 - NÍZKOTEPLOTNÍ SÁLAVÉ PANELY DO KAZETOVÝCH STROPŮ</t>
  </si>
  <si>
    <t xml:space="preserve">    D9 - NÍZKOTEPLOTNÍ SÁLAVÉ PANELY - montáž stěna/strop</t>
  </si>
  <si>
    <t xml:space="preserve">    D10 - STANDARDNÍ  KONVEKTORY</t>
  </si>
  <si>
    <t xml:space="preserve">    D11 - ANALOGOVÉ TERMOSTATY, PŘÍSLUŠENSTVÍ</t>
  </si>
  <si>
    <t xml:space="preserve">    D12 - MODUS LED SVÍTIDLA, PŘÍSLUŠENSTVÍ</t>
  </si>
  <si>
    <t xml:space="preserve">    D13 - SPÍNÁNÍ VENKOVNÍHO OSVĚTLENÍ - CELEK</t>
  </si>
  <si>
    <t xml:space="preserve">    D14 - KABEL SILOVÝ,IZOLACE PVC</t>
  </si>
  <si>
    <t xml:space="preserve">    D15 - VODIČ JEDNOŽILOVÝ, IZOLACE PVC</t>
  </si>
  <si>
    <t xml:space="preserve">    D16 - KRABICE, LIŠTY, TRUBKY, PŘÍSLUŠENSTVÍ</t>
  </si>
  <si>
    <t xml:space="preserve">    D17 - PŘÍSTROJE SPÍNAČŮ A PŘEPÍNAČŮ pro Tango</t>
  </si>
  <si>
    <t xml:space="preserve">    D18 - PŘÍSTROJ OVLÁDAČE pro Tango</t>
  </si>
  <si>
    <t xml:space="preserve">    D19 - KRYT SPÍNAČE, TANGO</t>
  </si>
  <si>
    <t xml:space="preserve">    D20 - RÁMEČEK, TANGO</t>
  </si>
  <si>
    <t xml:space="preserve">    D21 - ZÁSUVKA NN, TANGO</t>
  </si>
  <si>
    <t xml:space="preserve">    D22 - ZÁSUVKA PRŮMYSLOVÁ, IP 44, IP 67</t>
  </si>
  <si>
    <t xml:space="preserve">    D23 - ZÁSUVKA PRŮMYSLOVÁ, IP 44</t>
  </si>
  <si>
    <t xml:space="preserve">    D24 - Ukončení vodičů zapojením v rozváděči nebo na přístroji</t>
  </si>
  <si>
    <t xml:space="preserve">    D25 - KV-MALÉ ROZVÁDĚČE, IP65</t>
  </si>
  <si>
    <t xml:space="preserve">    D26 - ROZPOJOVACÍ KABELOVÁ POJISTKOVÁ SKŘÍŇ</t>
  </si>
  <si>
    <t xml:space="preserve">    D27 - SVORKOVNICOVÁ SKŘÍŇ</t>
  </si>
  <si>
    <t xml:space="preserve">    D28 - KABELOVÝ ŽLAB DRÁTĚNÝ vč. nosných prvků</t>
  </si>
  <si>
    <t>D29 - Demontáže</t>
  </si>
  <si>
    <t xml:space="preserve">    D30 - HODINOVE ZUCTOVACI SAZBY</t>
  </si>
  <si>
    <t xml:space="preserve">    D31 - SPOLUPRACE SE ZÁSTUPCI SŽ - SEE</t>
  </si>
  <si>
    <t xml:space="preserve">    D32 - KOORDINACE POSTUPU PRACI</t>
  </si>
  <si>
    <t xml:space="preserve">    D33 - PROVEDENI REVIZNICH ZKOUSEK</t>
  </si>
  <si>
    <t xml:space="preserve">    D34 - DLE CSN 331500</t>
  </si>
  <si>
    <t>D36 - Hromosvod</t>
  </si>
  <si>
    <t xml:space="preserve">    D37 - UZEMŇOVACÍ VEDENÍ</t>
  </si>
  <si>
    <t xml:space="preserve">    D38 - ZEMNIČE, PŘÍSLUŠENSTVÍ</t>
  </si>
  <si>
    <t xml:space="preserve">    D39 - OCHRANNÝ ÚHELNÍK A DRŽÁKY</t>
  </si>
  <si>
    <t xml:space="preserve">    D40 - SVORKA HROMOSVODNÍ, UZEMŇOVACÍ</t>
  </si>
  <si>
    <t xml:space="preserve">    D41 - JÍMACÍ TYČ A OCHRANNÁ TRUBKA</t>
  </si>
  <si>
    <t xml:space="preserve">    D42 - MONTÁŽ HROMOSVODOVÉHO VEDENÍ - podpěr</t>
  </si>
  <si>
    <t xml:space="preserve">    D43 - ZEMNÍCÍ DRÁT HROMOSVODU</t>
  </si>
  <si>
    <t xml:space="preserve">    D44 - ANTIKOROZNÍ OCHRANA SPOJŮ V ZEMI</t>
  </si>
  <si>
    <t>D45 - Zednické práce</t>
  </si>
  <si>
    <t xml:space="preserve">    D46 - ZHOTOVENÍ OTVORU VE ZDIVU CIHELNÉM do prům. 60mm</t>
  </si>
  <si>
    <t xml:space="preserve">    D47 - VYKROUŽENÍ KAPES VE ZDIVU CIHELNÉM</t>
  </si>
  <si>
    <t xml:space="preserve">    D48 - VYSEKANI RYH VE ZDIVU CIHELNÉM</t>
  </si>
  <si>
    <t xml:space="preserve">    D49 - VYSEKANI RYH V OMÍTCE STROPU</t>
  </si>
  <si>
    <t xml:space="preserve">    D50 - VYSEKÁNÍ KAPSY VE ZDIVU CIHELNÉM PRO SKŘÍŇ SR</t>
  </si>
  <si>
    <t>D51 - Zemní práce</t>
  </si>
  <si>
    <t xml:space="preserve">    D55 - ZŘÍZENÍ LOŽE PRO ZEMNÍCÍ PÁSEK</t>
  </si>
  <si>
    <t xml:space="preserve">    D56 - FOLIE VÝSTRAŽNÁ Z PVC</t>
  </si>
  <si>
    <t xml:space="preserve">    D57 - ZÁHOZ RÝHY PRO UZEMŇOVACÍ VEDENÍ</t>
  </si>
  <si>
    <t>O01 - PODRUŽNÝ MATERIÁL</t>
  </si>
  <si>
    <t>VRN - Vedlejší rozpočtové náklady</t>
  </si>
  <si>
    <t xml:space="preserve">    VRN5 - Finanční náklady</t>
  </si>
  <si>
    <t xml:space="preserve">    VRN6 - Územní vlivy</t>
  </si>
  <si>
    <t xml:space="preserve">    VRN9 - Ostatní náklady</t>
  </si>
  <si>
    <t>D1</t>
  </si>
  <si>
    <t>Dodávky</t>
  </si>
  <si>
    <t>D2</t>
  </si>
  <si>
    <t>ROZVADĚČ RE-ČEZ</t>
  </si>
  <si>
    <t>Pol1</t>
  </si>
  <si>
    <t>Rozvaděč nepřímého/přímého měření - 2 x stanice, 1 x byt</t>
  </si>
  <si>
    <t>D3</t>
  </si>
  <si>
    <t>ROZVADĚČ RE-OES (SŽE)</t>
  </si>
  <si>
    <t>Pol2</t>
  </si>
  <si>
    <t>Rozvaděč měření jednotlivých odběratelů od OES (SŽE) - 10xOM</t>
  </si>
  <si>
    <t>D4</t>
  </si>
  <si>
    <t>ROZVADĚČ RH stanice</t>
  </si>
  <si>
    <t>Pol3</t>
  </si>
  <si>
    <t>Hlavní rozvaděč stanice</t>
  </si>
  <si>
    <t>D5</t>
  </si>
  <si>
    <t>ROZVODNICE R_OS</t>
  </si>
  <si>
    <t>Pol4</t>
  </si>
  <si>
    <t>Rozvodnice R_OS - ovládání osvětlení stanice</t>
  </si>
  <si>
    <t>D7</t>
  </si>
  <si>
    <t>Montážní materiál a práce</t>
  </si>
  <si>
    <t>D8</t>
  </si>
  <si>
    <t>NÍZKOTEPLOTNÍ SÁLAVÉ PANELY DO KAZETOVÝCH STROPŮ</t>
  </si>
  <si>
    <t>Pol6</t>
  </si>
  <si>
    <t>11V5401075 ECOSUN 600c 600/VT - do kazety 60x60cm</t>
  </si>
  <si>
    <t>D9</t>
  </si>
  <si>
    <t>NÍZKOTEPLOTNÍ SÁLAVÉ PANELY - montáž stěna/strop</t>
  </si>
  <si>
    <t>Pol7</t>
  </si>
  <si>
    <t>11V5401162 ECOSUN 600 U+ - na strop/stěnu</t>
  </si>
  <si>
    <t>Pol8</t>
  </si>
  <si>
    <t>11V5401197 Závěs pro montáž ECOSUN600 na strop</t>
  </si>
  <si>
    <t>Pol9</t>
  </si>
  <si>
    <t>11V5401154 ECOSUN 300 BASIC, IP44</t>
  </si>
  <si>
    <t>D10</t>
  </si>
  <si>
    <t xml:space="preserve">STANDARDNÍ  KONVEKTORY</t>
  </si>
  <si>
    <t>Pol10</t>
  </si>
  <si>
    <t>21V5415330 Konvektor nástěnný ECOFLEX TAC 05, 500W/230V</t>
  </si>
  <si>
    <t>Pol11</t>
  </si>
  <si>
    <t>21V5415334 Konvektor nástěnný ECOFLEX TAC 10, 1000W/230V</t>
  </si>
  <si>
    <t>Pol12</t>
  </si>
  <si>
    <t>21V5415342 Konvektor nástěnný ECOFLEX TAC 20, 2000W/230V</t>
  </si>
  <si>
    <t>D11</t>
  </si>
  <si>
    <t>ANALOGOVÉ TERMOSTATY, PŘÍSLUŠENSTVÍ</t>
  </si>
  <si>
    <t>Pol13</t>
  </si>
  <si>
    <t>51V4066018 Termostat Eberle RTR-E 3521, 5 - 30st., (16A/230V)</t>
  </si>
  <si>
    <t>Pol14</t>
  </si>
  <si>
    <t>Eberle rámeček ARA 1 E pod termostat</t>
  </si>
  <si>
    <t>D12</t>
  </si>
  <si>
    <t>MODUS LED SVÍTIDLA, PŘÍSLUŠENSTVÍ</t>
  </si>
  <si>
    <t>Pol15</t>
  </si>
  <si>
    <t>KSL4000M4KS/ND</t>
  </si>
  <si>
    <t>Poznámka k položce:_x000d_
Svítidlo musí splňovat parametry svítivosti dle elektro projektu_x000d_
Svítidlo bude odsouhlaseno investorem.</t>
  </si>
  <si>
    <t>Pol16</t>
  </si>
  <si>
    <t>QN3A600/1050ND</t>
  </si>
  <si>
    <t>Pol17</t>
  </si>
  <si>
    <t>BRS3KO300V1/ND</t>
  </si>
  <si>
    <t>Pol18</t>
  </si>
  <si>
    <t>LVX4500NO4V1/NDV60</t>
  </si>
  <si>
    <t>Pol19</t>
  </si>
  <si>
    <t>OZN/ECL/1W/C/3/SA/PT/CL - ECONOMIC LED SA, 3hod, IP65</t>
  </si>
  <si>
    <t>Pol20</t>
  </si>
  <si>
    <t>Výložník na zeď JZP 1-500</t>
  </si>
  <si>
    <t>D13</t>
  </si>
  <si>
    <t>SPÍNÁNÍ VENKOVNÍHO OSVĚTLENÍ - CELEK</t>
  </si>
  <si>
    <t>Pol21</t>
  </si>
  <si>
    <t>Systém spínání osvětlení a nápisů, soumrak. spínač, relé, spínací hodiny</t>
  </si>
  <si>
    <t>D14</t>
  </si>
  <si>
    <t>KABEL SILOVÝ,IZOLACE PVC</t>
  </si>
  <si>
    <t>Pol22</t>
  </si>
  <si>
    <t>CYKY-O 3x1.5</t>
  </si>
  <si>
    <t>Pol23</t>
  </si>
  <si>
    <t>CYKY-J 3x1.5</t>
  </si>
  <si>
    <t>Pol24</t>
  </si>
  <si>
    <t>CYKY-J 3x2.5</t>
  </si>
  <si>
    <t>Pol25</t>
  </si>
  <si>
    <t>CYKY-J 5x2.5</t>
  </si>
  <si>
    <t>Pol26</t>
  </si>
  <si>
    <t>CYKY-J 4x10 do Rtopení</t>
  </si>
  <si>
    <t>Pol27</t>
  </si>
  <si>
    <t>CYKY-J 4x35 samostatně z RE do RH a KS2</t>
  </si>
  <si>
    <t>Pol28</t>
  </si>
  <si>
    <t>CYKY-J 3x50+35 propoj KS/ČEZ nový RE</t>
  </si>
  <si>
    <t>Pol29</t>
  </si>
  <si>
    <t>CYKY-J 19x1,5 ovládání z RH do ROV 2x délka</t>
  </si>
  <si>
    <t>D15</t>
  </si>
  <si>
    <t>VODIČ JEDNOŽILOVÝ, IZOLACE PVC</t>
  </si>
  <si>
    <t>Pol30</t>
  </si>
  <si>
    <t>CYY 10 z/žl.</t>
  </si>
  <si>
    <t>D16</t>
  </si>
  <si>
    <t>KRABICE, LIŠTY, TRUBKY, PŘÍSLUŠENSTVÍ</t>
  </si>
  <si>
    <t>Pol31</t>
  </si>
  <si>
    <t>KPR 68_KA krabice univezální</t>
  </si>
  <si>
    <t>Pol32</t>
  </si>
  <si>
    <t>KU 68-1903_KA krabice odbočná s věnečkem</t>
  </si>
  <si>
    <t>D17</t>
  </si>
  <si>
    <t>PŘÍSTROJE SPÍNAČŮ A PŘEPÍNAČŮ pro Tango</t>
  </si>
  <si>
    <t>Pol33</t>
  </si>
  <si>
    <t>3559-A01345 Přístroj spínače jednopólového; řazení 1</t>
  </si>
  <si>
    <t>Pol34</t>
  </si>
  <si>
    <t>3559-A05345 Přístroj přepínače sériového; řazení 5</t>
  </si>
  <si>
    <t>D18</t>
  </si>
  <si>
    <t>PŘÍSTROJ OVLÁDAČE pro Tango</t>
  </si>
  <si>
    <t>Pol35</t>
  </si>
  <si>
    <t>3558-A87340 Přístroj ovládače zapínacího dvojitého; řazení 1/0+1/0</t>
  </si>
  <si>
    <t>D19</t>
  </si>
  <si>
    <t>KRYT SPÍNAČE, TANGO</t>
  </si>
  <si>
    <t>Pol36</t>
  </si>
  <si>
    <t>3558A-A651 Kryt spínače kolébkového</t>
  </si>
  <si>
    <t>Pol37</t>
  </si>
  <si>
    <t>3558A-A652 Kryt spínače kolébkového, dělený</t>
  </si>
  <si>
    <t>D20</t>
  </si>
  <si>
    <t>RÁMEČEK, TANGO</t>
  </si>
  <si>
    <t>Pol38</t>
  </si>
  <si>
    <t>3901A-B10 Rámeček pro elektroinstalační přístroje, jednonásobný</t>
  </si>
  <si>
    <t>D21</t>
  </si>
  <si>
    <t>ZÁSUVKA NN, TANGO</t>
  </si>
  <si>
    <t>Pol39</t>
  </si>
  <si>
    <t>5519A-A02357 Zásuvka jednonásobná s clonkami</t>
  </si>
  <si>
    <t>Pol40</t>
  </si>
  <si>
    <t>5513A-C02357 Zásuvka dvojnásobná, s natočenou dutinou, s clonkami</t>
  </si>
  <si>
    <t>D22</t>
  </si>
  <si>
    <t>ZÁSUVKA PRŮMYSLOVÁ, IP 44, IP 67</t>
  </si>
  <si>
    <t>Pol41</t>
  </si>
  <si>
    <t>216RS6 Zásuvka průmyslová, nástěnná montáž; řazení 2P+PE; b. IP 44, 16 A</t>
  </si>
  <si>
    <t>D23</t>
  </si>
  <si>
    <t>ZÁSUVKA PRŮMYSLOVÁ, IP 44</t>
  </si>
  <si>
    <t>Pol42</t>
  </si>
  <si>
    <t>432RAM6 Zásuvka průmyslová, nástěnná, IP 44, 32 A</t>
  </si>
  <si>
    <t>Pol43</t>
  </si>
  <si>
    <t>463RS6 Zásuvka průmyslová, nástěnná; IP 44, 63 A</t>
  </si>
  <si>
    <t>D24</t>
  </si>
  <si>
    <t>Ukončení vodičů zapojením v rozváděči nebo na přístroji</t>
  </si>
  <si>
    <t>Pol44</t>
  </si>
  <si>
    <t>- vodiče do 6 mm2</t>
  </si>
  <si>
    <t>D25</t>
  </si>
  <si>
    <t>KV-MALÉ ROZVÁDĚČE, IP65</t>
  </si>
  <si>
    <t>Pol45</t>
  </si>
  <si>
    <t>KV 9224 Rozvodnice s kabelovým vstupem, IP 65, pro zás.16A/230V a 32A/400V</t>
  </si>
  <si>
    <t>Pol46</t>
  </si>
  <si>
    <t>KV 9336 Rozvodnice s kabelovým vstupem, IP 65, pro zásuvku NZ 63A/400V</t>
  </si>
  <si>
    <t>D26</t>
  </si>
  <si>
    <t>ROZPOJOVACÍ KABELOVÁ POJISTKOVÁ SKŘÍŇ</t>
  </si>
  <si>
    <t>Pol47</t>
  </si>
  <si>
    <t>SRM 24x160A se šrouby na kabelová oka, š -1076mm, v - 555mm</t>
  </si>
  <si>
    <t>D27</t>
  </si>
  <si>
    <t>SVORKOVNICOVÁ SKŘÍŇ</t>
  </si>
  <si>
    <t>Pol48</t>
  </si>
  <si>
    <t>PS1 6x160A se zámkem, přezbrojená na svorkovnicovou</t>
  </si>
  <si>
    <t>D28</t>
  </si>
  <si>
    <t>KABELOVÝ ŽLAB DRÁTĚNÝ vč. nosných prvků</t>
  </si>
  <si>
    <t>Pol49</t>
  </si>
  <si>
    <t>Žlab drátěný MERKUR M2 150/ 50 2m galvanický zinek</t>
  </si>
  <si>
    <t>D29</t>
  </si>
  <si>
    <t>Demontáže</t>
  </si>
  <si>
    <t>Pol50</t>
  </si>
  <si>
    <t>Demontáž stáv. neplatných prosvětlených nápisů stanice, vč. likvidace</t>
  </si>
  <si>
    <t>Pol51</t>
  </si>
  <si>
    <t>Demontáž stáv. svítidel na fasádě vč. likvidace</t>
  </si>
  <si>
    <t>Pol52</t>
  </si>
  <si>
    <t>Demontáž nefunkčních prvků na fasádě vč. likvidace</t>
  </si>
  <si>
    <t>Pol53</t>
  </si>
  <si>
    <t>Demontáž stáv. RE po zprovoznění nového RE</t>
  </si>
  <si>
    <t>Pol54</t>
  </si>
  <si>
    <t>Demontáž R1 a R3 v DK</t>
  </si>
  <si>
    <t>Pol55</t>
  </si>
  <si>
    <t>Demontáž vnitřních svítidel vč. likvidace</t>
  </si>
  <si>
    <t>D30</t>
  </si>
  <si>
    <t>HODINOVE ZUCTOVACI SAZBY</t>
  </si>
  <si>
    <t>Pol56</t>
  </si>
  <si>
    <t>Zabezpeceni pracoviste</t>
  </si>
  <si>
    <t>hod</t>
  </si>
  <si>
    <t>Pol57</t>
  </si>
  <si>
    <t>Demontaz stavajiciho zarizeni</t>
  </si>
  <si>
    <t>Pol58</t>
  </si>
  <si>
    <t>Vyhledani, proměřování stávajících vývodů</t>
  </si>
  <si>
    <t>Pol59</t>
  </si>
  <si>
    <t>Napojeni nových rozvodů na stavajici zarizeni</t>
  </si>
  <si>
    <t>Pol60</t>
  </si>
  <si>
    <t>Zajištění provizorního napájení</t>
  </si>
  <si>
    <t>Pol61</t>
  </si>
  <si>
    <t>Zkusebni provoz</t>
  </si>
  <si>
    <t>Pol62</t>
  </si>
  <si>
    <t>Zauceni obsluhy</t>
  </si>
  <si>
    <t>D31</t>
  </si>
  <si>
    <t>SPOLUPRACE SE ZÁSTUPCI SŽ - SEE</t>
  </si>
  <si>
    <t>Pol63</t>
  </si>
  <si>
    <t>při zapojovani a zkouskach</t>
  </si>
  <si>
    <t>D32</t>
  </si>
  <si>
    <t>KOORDINACE POSTUPU PRACI</t>
  </si>
  <si>
    <t>Pol64</t>
  </si>
  <si>
    <t>S ostatnimi profesemi</t>
  </si>
  <si>
    <t>Pol65</t>
  </si>
  <si>
    <t>s ČEZ Distribuce a.s.</t>
  </si>
  <si>
    <t>D33</t>
  </si>
  <si>
    <t>PROVEDENI REVIZNICH ZKOUSEK</t>
  </si>
  <si>
    <t>D34</t>
  </si>
  <si>
    <t>DLE CSN 331500</t>
  </si>
  <si>
    <t>Pol66</t>
  </si>
  <si>
    <t>Revizni technik - výchozí revize dle vyhl. č.100/1995Sb.</t>
  </si>
  <si>
    <t>Pol67</t>
  </si>
  <si>
    <t>Spoluprace s reviz.technikem</t>
  </si>
  <si>
    <t>D36</t>
  </si>
  <si>
    <t>Hromosvod</t>
  </si>
  <si>
    <t>D37</t>
  </si>
  <si>
    <t>UZEMŇOVACÍ VEDENÍ</t>
  </si>
  <si>
    <t>Pol70</t>
  </si>
  <si>
    <t>Uzemňovací pásek V4A, 30x4mm</t>
  </si>
  <si>
    <t>142</t>
  </si>
  <si>
    <t>Pol71</t>
  </si>
  <si>
    <t>Uzemňovací drát V4A-Rd 10mm</t>
  </si>
  <si>
    <t>144</t>
  </si>
  <si>
    <t>D38</t>
  </si>
  <si>
    <t>ZEMNIČE, PŘÍSLUŠENSTVÍ</t>
  </si>
  <si>
    <t>Pol72</t>
  </si>
  <si>
    <t>ZD02 deska 1000x500x2,5 mm</t>
  </si>
  <si>
    <t>146</t>
  </si>
  <si>
    <t>Pol73</t>
  </si>
  <si>
    <t>Štítek označení svodu</t>
  </si>
  <si>
    <t>148</t>
  </si>
  <si>
    <t>D39</t>
  </si>
  <si>
    <t>OCHRANNÝ ÚHELNÍK A DRŽÁKY</t>
  </si>
  <si>
    <t>Pol74</t>
  </si>
  <si>
    <t>OU 1,7 ochranný úhelník, L 1700mm</t>
  </si>
  <si>
    <t>150</t>
  </si>
  <si>
    <t>Pol75</t>
  </si>
  <si>
    <t>DUZ držák ochranného úhelníku do zdiva, L 170mm</t>
  </si>
  <si>
    <t>152</t>
  </si>
  <si>
    <t>D40</t>
  </si>
  <si>
    <t>SVORKA HROMOSVODNÍ, UZEMŇOVACÍ</t>
  </si>
  <si>
    <t>Pol76</t>
  </si>
  <si>
    <t>SR 3a svorka páska-drát</t>
  </si>
  <si>
    <t>154</t>
  </si>
  <si>
    <t>Pol77</t>
  </si>
  <si>
    <t>SZc zkušební</t>
  </si>
  <si>
    <t>156</t>
  </si>
  <si>
    <t>Pol78</t>
  </si>
  <si>
    <t>SJ 1 k jímací tyči</t>
  </si>
  <si>
    <t>158</t>
  </si>
  <si>
    <t>Pol79</t>
  </si>
  <si>
    <t>SO na okapové žlaby</t>
  </si>
  <si>
    <t>160</t>
  </si>
  <si>
    <t>Pol80</t>
  </si>
  <si>
    <t>SO na okapové roury</t>
  </si>
  <si>
    <t>162</t>
  </si>
  <si>
    <t>Pol81</t>
  </si>
  <si>
    <t>Svorka hromosvodu na trubku 106 - 115 mm</t>
  </si>
  <si>
    <t>164</t>
  </si>
  <si>
    <t>D41</t>
  </si>
  <si>
    <t>JÍMACÍ TYČ A OCHRANNÁ TRUBKA</t>
  </si>
  <si>
    <t>Pol82</t>
  </si>
  <si>
    <t>JR 1,0 AlMgSi s ozolovaným výložníkem</t>
  </si>
  <si>
    <t>166</t>
  </si>
  <si>
    <t>Pol83</t>
  </si>
  <si>
    <t>JR PV 15 jímací tyč 1m - na hřeben střechy</t>
  </si>
  <si>
    <t>168</t>
  </si>
  <si>
    <t>D42</t>
  </si>
  <si>
    <t>MONTÁŽ HROMOSVODOVÉHO VEDENÍ - podpěr</t>
  </si>
  <si>
    <t>Pol84</t>
  </si>
  <si>
    <t>Podpěra na hřebenáče</t>
  </si>
  <si>
    <t>170</t>
  </si>
  <si>
    <t>Pol85</t>
  </si>
  <si>
    <t>Podpěra vedení do zdiva</t>
  </si>
  <si>
    <t>172</t>
  </si>
  <si>
    <t>Pol86</t>
  </si>
  <si>
    <t>Podpěra pod tašky</t>
  </si>
  <si>
    <t>174</t>
  </si>
  <si>
    <t>Pol87</t>
  </si>
  <si>
    <t>Tvarování montážního dílu</t>
  </si>
  <si>
    <t>176</t>
  </si>
  <si>
    <t>Pol88</t>
  </si>
  <si>
    <t xml:space="preserve">Vrtání děr pro  PV nebo držáky OU</t>
  </si>
  <si>
    <t>178</t>
  </si>
  <si>
    <t>D43</t>
  </si>
  <si>
    <t>ZEMNÍCÍ DRÁT HROMOSVODU</t>
  </si>
  <si>
    <t>Pol89</t>
  </si>
  <si>
    <t>Drát 8 AlMgSi, 5m/kg</t>
  </si>
  <si>
    <t>180</t>
  </si>
  <si>
    <t>D44</t>
  </si>
  <si>
    <t>ANTIKOROZNÍ OCHRANA SPOJŮ V ZEMI</t>
  </si>
  <si>
    <t>Pol90</t>
  </si>
  <si>
    <t>Ochrana spojů v zemi</t>
  </si>
  <si>
    <t>182</t>
  </si>
  <si>
    <t>Pol91</t>
  </si>
  <si>
    <t>Měření zemního odporu</t>
  </si>
  <si>
    <t>svod</t>
  </si>
  <si>
    <t>184</t>
  </si>
  <si>
    <t>Pol92</t>
  </si>
  <si>
    <t>Revizni technik - vypracování RZ</t>
  </si>
  <si>
    <t>186</t>
  </si>
  <si>
    <t>Poznámka k položce:_x000d_
Podružný materiál</t>
  </si>
  <si>
    <t>D45</t>
  </si>
  <si>
    <t>Zednické práce</t>
  </si>
  <si>
    <t>D46</t>
  </si>
  <si>
    <t>ZHOTOVENÍ OTVORU VE ZDIVU CIHELNÉM do prům. 60mm</t>
  </si>
  <si>
    <t>Pol93</t>
  </si>
  <si>
    <t>Stena do 150mm</t>
  </si>
  <si>
    <t>188</t>
  </si>
  <si>
    <t>Pol94</t>
  </si>
  <si>
    <t>Stena do 300mm</t>
  </si>
  <si>
    <t>190</t>
  </si>
  <si>
    <t>Pol95</t>
  </si>
  <si>
    <t>Stena do 450mm</t>
  </si>
  <si>
    <t>192</t>
  </si>
  <si>
    <t>D47</t>
  </si>
  <si>
    <t>VYKROUŽENÍ KAPES VE ZDIVU CIHELNÉM</t>
  </si>
  <si>
    <t>Pol96</t>
  </si>
  <si>
    <t>Kapsa pro krabice do prům. 10cm</t>
  </si>
  <si>
    <t>194</t>
  </si>
  <si>
    <t>D48</t>
  </si>
  <si>
    <t>VYSEKANI RYH VE ZDIVU CIHELNÉM</t>
  </si>
  <si>
    <t>Pol97</t>
  </si>
  <si>
    <t>Rýha do š. 70mm a hl. 50mm</t>
  </si>
  <si>
    <t>196</t>
  </si>
  <si>
    <t>D49</t>
  </si>
  <si>
    <t>VYSEKANI RYH V OMÍTCE STROPU</t>
  </si>
  <si>
    <t>Pol98</t>
  </si>
  <si>
    <t>Sire do 50 mm</t>
  </si>
  <si>
    <t>198</t>
  </si>
  <si>
    <t>D50</t>
  </si>
  <si>
    <t>VYSEKÁNÍ KAPSY VE ZDIVU CIHELNÉM PRO SKŘÍŇ SR</t>
  </si>
  <si>
    <t>Pol99</t>
  </si>
  <si>
    <t>Kapsa pro novou skříň SR</t>
  </si>
  <si>
    <t>200</t>
  </si>
  <si>
    <t>D51</t>
  </si>
  <si>
    <t>Zemní práce</t>
  </si>
  <si>
    <t>D55</t>
  </si>
  <si>
    <t>ZŘÍZENÍ LOŽE PRO ZEMNÍCÍ PÁSEK</t>
  </si>
  <si>
    <t>Pol103</t>
  </si>
  <si>
    <t>Z prosáté zeminy, bez zakrytí, šíře do 65cm, tloušťka 5cm</t>
  </si>
  <si>
    <t>208</t>
  </si>
  <si>
    <t>D56</t>
  </si>
  <si>
    <t>FOLIE VÝSTRAŽNÁ Z PVC</t>
  </si>
  <si>
    <t>Pol104</t>
  </si>
  <si>
    <t>Do šířky 20cm</t>
  </si>
  <si>
    <t>210</t>
  </si>
  <si>
    <t>D57</t>
  </si>
  <si>
    <t>ZÁHOZ RÝHY PRO UZEMŇOVACÍ VEDENÍ</t>
  </si>
  <si>
    <t>Pol105</t>
  </si>
  <si>
    <t>Zemina třídy 4, šíře 300mm,hloubka 500mm</t>
  </si>
  <si>
    <t>212</t>
  </si>
  <si>
    <t>PODRUŽNÝ MATERIÁL</t>
  </si>
  <si>
    <t>Pol200</t>
  </si>
  <si>
    <t>Podružný materiál</t>
  </si>
  <si>
    <t>-736767541</t>
  </si>
  <si>
    <t>Vedlejší rozpočtové náklady</t>
  </si>
  <si>
    <t>VRN5</t>
  </si>
  <si>
    <t>Finanční náklady</t>
  </si>
  <si>
    <t>052103000</t>
  </si>
  <si>
    <t>Rezerva investora na nepředvídané skutečnosti</t>
  </si>
  <si>
    <t>Kč</t>
  </si>
  <si>
    <t>1024</t>
  </si>
  <si>
    <t>-1576437611</t>
  </si>
  <si>
    <t>VRN6</t>
  </si>
  <si>
    <t>Územní vlivy</t>
  </si>
  <si>
    <t>063303000</t>
  </si>
  <si>
    <t>Práce ve výškách</t>
  </si>
  <si>
    <t>1344413214</t>
  </si>
  <si>
    <t>VRN9</t>
  </si>
  <si>
    <t>Ostatní náklady</t>
  </si>
  <si>
    <t>091003000</t>
  </si>
  <si>
    <t>GZS pro elektromontáže a hromosvod</t>
  </si>
  <si>
    <t>2020832848</t>
  </si>
  <si>
    <t>091003001</t>
  </si>
  <si>
    <t>Doprava a přesun hmot</t>
  </si>
  <si>
    <t>1367792586</t>
  </si>
  <si>
    <t>SO.06 - Oprava zpevněných ploch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</si>
  <si>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</si>
  <si>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</si>
  <si>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</si>
  <si>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</si>
  <si>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99 - Přesun hmot</t>
  </si>
  <si>
    <t>O01 - Mobiliář</t>
  </si>
  <si>
    <t xml:space="preserve">    46-M - Zemní práce při extr.mont.pracích</t>
  </si>
  <si>
    <t>OST - Ostatní</t>
  </si>
  <si>
    <t>111211101</t>
  </si>
  <si>
    <t>Odstranění křovin a stromů s odstraněním kořenů ručně průměru kmene do 100 mm jakékoliv plochy v rovině nebo ve svahu o sklonu do 1:5 vč. likvidace</t>
  </si>
  <si>
    <t>1231809228</t>
  </si>
  <si>
    <t>113106121</t>
  </si>
  <si>
    <t>Rozebrání dlažeb z betonových nebo kamenných dlaždic komunikací pro pěší ručně</t>
  </si>
  <si>
    <t>-1089942881</t>
  </si>
  <si>
    <t>3*8,5</t>
  </si>
  <si>
    <t>1,5*4,5</t>
  </si>
  <si>
    <t>1,5*2,5</t>
  </si>
  <si>
    <t>1*5,5</t>
  </si>
  <si>
    <t>1,5*6</t>
  </si>
  <si>
    <t>113107164</t>
  </si>
  <si>
    <t>Odstranění podkladu z kameniva drceného tl 400 mm strojně pl přes 50 do 200 m2</t>
  </si>
  <si>
    <t>-969637386</t>
  </si>
  <si>
    <t>"výměry z CADu"</t>
  </si>
  <si>
    <t>151+2,3+4,3+7,9"dlažba"</t>
  </si>
  <si>
    <t>9,5"kačírek"</t>
  </si>
  <si>
    <t>113201111</t>
  </si>
  <si>
    <t>Vytrhání obrub chodníkových</t>
  </si>
  <si>
    <t>-1051268878</t>
  </si>
  <si>
    <t>3+6+3+8,5</t>
  </si>
  <si>
    <t>132112111</t>
  </si>
  <si>
    <t>Hloubení rýh š do 800 mm v soudržných horninách třídy těžitelnosti I, skupiny 1 a 2 ručně</t>
  </si>
  <si>
    <t>-250525577</t>
  </si>
  <si>
    <t>(9,6+1,6+5+5,9+5+1,2)*2*0,5*1,2</t>
  </si>
  <si>
    <t>133251031</t>
  </si>
  <si>
    <t>Hloubení šachet v hornině třídy těžitelnosti I, skupiny 3 objemu do 15 m3 při překopech inženýrských sítí strojně</t>
  </si>
  <si>
    <t>1375540512</t>
  </si>
  <si>
    <t>(0,50*0,50*0,80*3)*4"označení stanice-příjezdové cedule"</t>
  </si>
  <si>
    <t>162701105</t>
  </si>
  <si>
    <t>Vodorovné přemístění do 10000 m výkopku/sypaniny z horniny tř. 1 až 4</t>
  </si>
  <si>
    <t>1331892753</t>
  </si>
  <si>
    <t>162751117</t>
  </si>
  <si>
    <t>Vodorovné přemístění do 10000 m výkopku/sypaniny z horniny třídy těžitelnosti I, skupiny 1 až 3</t>
  </si>
  <si>
    <t>-931705461</t>
  </si>
  <si>
    <t>167101101</t>
  </si>
  <si>
    <t>Nakládání výkopku z hornin tř. 1 až 4 do 100 m3</t>
  </si>
  <si>
    <t>1531921862</t>
  </si>
  <si>
    <t>0,512+61+(101,5*0,4)</t>
  </si>
  <si>
    <t>171201201</t>
  </si>
  <si>
    <t>Uložení sypaniny na skládky</t>
  </si>
  <si>
    <t>201088144</t>
  </si>
  <si>
    <t>171201231</t>
  </si>
  <si>
    <t>Poplatek za uložení zeminy a kamení na recyklační skládce (skládkovné) kód odpadu 17 05 04</t>
  </si>
  <si>
    <t>-171843452</t>
  </si>
  <si>
    <t>102,112*1,8 'Přepočtené koeficientem množství</t>
  </si>
  <si>
    <t>174101101</t>
  </si>
  <si>
    <t>Zásyp jam, šachet rýh nebo kolem objektů sypaninou se zhutněním</t>
  </si>
  <si>
    <t>651239808</t>
  </si>
  <si>
    <t>58343872</t>
  </si>
  <si>
    <t>kamenivo drcené hrubé frakce 8/16</t>
  </si>
  <si>
    <t>457186783</t>
  </si>
  <si>
    <t>181911101</t>
  </si>
  <si>
    <t>Úprava pláně v hornině třídy těžitelnosti I, skupiny 1 až 2 bez zhutnění ručně</t>
  </si>
  <si>
    <t>1274420379</t>
  </si>
  <si>
    <t>(4*14)</t>
  </si>
  <si>
    <t>181951102</t>
  </si>
  <si>
    <t>Úprava pláně v hornině tř. 1 až 4 se zhutněním</t>
  </si>
  <si>
    <t>1750223797</t>
  </si>
  <si>
    <t>Zakládání</t>
  </si>
  <si>
    <t>242111115</t>
  </si>
  <si>
    <t>Osazení pláště kopané studny z betonových skruží celokruhových DN 1,5 m</t>
  </si>
  <si>
    <t>1491997740</t>
  </si>
  <si>
    <t>59225335</t>
  </si>
  <si>
    <t>skruž betonová studňová kruhová</t>
  </si>
  <si>
    <t>773589346</t>
  </si>
  <si>
    <t>245111111</t>
  </si>
  <si>
    <t>Osazení krycí desky dvoudílné</t>
  </si>
  <si>
    <t>-1217519731</t>
  </si>
  <si>
    <t>59225820</t>
  </si>
  <si>
    <t xml:space="preserve">deska betonová zákrytová studniční  160/8cm (pro skruž D 150cm)</t>
  </si>
  <si>
    <t>931708378</t>
  </si>
  <si>
    <t>40445241</t>
  </si>
  <si>
    <t>patka pro sloupek Al D 70mm</t>
  </si>
  <si>
    <t>2089626392</t>
  </si>
  <si>
    <t>3*4"označení stanice-příjezdové"</t>
  </si>
  <si>
    <t>338171123</t>
  </si>
  <si>
    <t>Osazování sloupků a vzpěr plotových ocelových v do 2,60 m se zabetonováním</t>
  </si>
  <si>
    <t>-1227891255</t>
  </si>
  <si>
    <t>38241300R1</t>
  </si>
  <si>
    <t xml:space="preserve">Přístřešek pro popelnice 3x1,5x2,5m (dxšxv), kompletní provedení včetně ukotvení do zpevněné plochy s přibetonováním, rámu a výplně z tahokovu, uzamykatelného vstupu a střechy z  rapézového plechu, povrchová úprava žárovým zinkováním</t>
  </si>
  <si>
    <t>1685446506</t>
  </si>
  <si>
    <t>38241311R</t>
  </si>
  <si>
    <t>Vsakovací štěrkový val 3x3x2,5m (hloubení jámy, vysypání štěrkem do vaku z netkané geotextilie, zasypání zeminou</t>
  </si>
  <si>
    <t>1309075390</t>
  </si>
  <si>
    <t>38241355R</t>
  </si>
  <si>
    <t>Betonový základ vč. sloupku pro osazení označovače jízdenek</t>
  </si>
  <si>
    <t>-1652855089</t>
  </si>
  <si>
    <t>Vodorovné konstrukce</t>
  </si>
  <si>
    <t>431123900R2</t>
  </si>
  <si>
    <t xml:space="preserve">Zhotovení nájezdové rampy ke dveřím čekárny pro imobilní cestující  ze štípaných tvárnic ztraceného bednění, šířky 1,5 m, délky 2,9 m, vč. plochy před vstupem 1,5x1,5 m + 1,8x3,3 m</t>
  </si>
  <si>
    <t>-1437013456</t>
  </si>
  <si>
    <t>Poznámka k položce:_x000d_
(vše dle normy TSI PRM 1300/2014)</t>
  </si>
  <si>
    <t>434313113</t>
  </si>
  <si>
    <t>Schody z vibrolisovaných prefabrikátů se zřízením podkladních stupňů z betonu C 16/20</t>
  </si>
  <si>
    <t>-1117591033</t>
  </si>
  <si>
    <t>(1,5*2)</t>
  </si>
  <si>
    <t>593730031</t>
  </si>
  <si>
    <t>stupeň přímý SPV 100, 1000 × 350 × 150 mm</t>
  </si>
  <si>
    <t>1713683246</t>
  </si>
  <si>
    <t>593730032</t>
  </si>
  <si>
    <t>stupeň přímý SPV 50, 500 × 350 × 150 mm</t>
  </si>
  <si>
    <t>1797046314</t>
  </si>
  <si>
    <t>Komunikace</t>
  </si>
  <si>
    <t>56472111R</t>
  </si>
  <si>
    <t>Podklad z kameniva hrubého drceného vel. 8-16 mm tl 50 mm</t>
  </si>
  <si>
    <t>1591599851</t>
  </si>
  <si>
    <t>564771111</t>
  </si>
  <si>
    <t>Podklad z kameniva hrubého drceného vel. 32-63 mm tl 250 mm</t>
  </si>
  <si>
    <t>1217592888</t>
  </si>
  <si>
    <t>596811511</t>
  </si>
  <si>
    <t>Kladení velkoformátové dlažby pozemních komunikací a komunikací pro pěší s ložem z kameniva tl. 40 mm, s vyplněním spár, s hutněním, vibrováním a se smetením přebytečného materiálu tl. přes 150 do 200 mm, velikosti dlaždic do 0,5 m2, pro plochy do 300 m2</t>
  </si>
  <si>
    <t>-1283718822</t>
  </si>
  <si>
    <t>151+2,3+4,3+7,9</t>
  </si>
  <si>
    <t>59246004R</t>
  </si>
  <si>
    <t xml:space="preserve">dlažba plošná betonová terasová reliéfní impregnovaná ALMA PCT 400x400x40mm </t>
  </si>
  <si>
    <t>1549945935</t>
  </si>
  <si>
    <t xml:space="preserve"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úprav."_x000d_
</t>
  </si>
  <si>
    <t>165,5*1,1 'Přepočtené koeficientem množství</t>
  </si>
  <si>
    <t>637121112</t>
  </si>
  <si>
    <t>Okapový chodník z kačírku tl 150 mm s udusáním</t>
  </si>
  <si>
    <t>16102767</t>
  </si>
  <si>
    <t>15,2"výměry z CADu"</t>
  </si>
  <si>
    <t>87131031R.1.1</t>
  </si>
  <si>
    <t>Dešťová kanalizace DN 150 kompletní vč. zemních prací, napojení na lapač/potrubí a uvedením povrchu do původního stavu</t>
  </si>
  <si>
    <t>-1551378182</t>
  </si>
  <si>
    <t>(9+11+10)*2"svody do vsaku"</t>
  </si>
  <si>
    <t>916131113</t>
  </si>
  <si>
    <t>Osazení silničního obrubníku betonového ležatého s boční opěrou do lože z betonu prostého</t>
  </si>
  <si>
    <t>-173289992</t>
  </si>
  <si>
    <t>10,6+1,2+1,2+5,5+5,5</t>
  </si>
  <si>
    <t>59217034</t>
  </si>
  <si>
    <t>obrubník betonový silniční 1000x150x300mm</t>
  </si>
  <si>
    <t>1851171413</t>
  </si>
  <si>
    <t>CSB.0019985.URS</t>
  </si>
  <si>
    <t>obrubník betonový roh vnitřní oblouk</t>
  </si>
  <si>
    <t>-1929343034</t>
  </si>
  <si>
    <t>CSB.0019983.URS</t>
  </si>
  <si>
    <t>obrubník betonový roh vnější oblouk</t>
  </si>
  <si>
    <t>1900090024</t>
  </si>
  <si>
    <t>916231213</t>
  </si>
  <si>
    <t>Osazení chodníkového obrubníku betonového stojatého s boční opěrou do lože z betonu prostého</t>
  </si>
  <si>
    <t>362879837</t>
  </si>
  <si>
    <t>45-24</t>
  </si>
  <si>
    <t>25+18,5+7</t>
  </si>
  <si>
    <t>59217002</t>
  </si>
  <si>
    <t>obrubník betonový zahradní šedý 1000x50x200mm</t>
  </si>
  <si>
    <t>-1629451969</t>
  </si>
  <si>
    <t>961055111</t>
  </si>
  <si>
    <t>Bourání základů ze ŽB</t>
  </si>
  <si>
    <t>-351993986</t>
  </si>
  <si>
    <t>10*0,25"chodník před bytem"</t>
  </si>
  <si>
    <t>1,3*2*0,4"schod pod přístavkem"</t>
  </si>
  <si>
    <t>0,4*0,7*15"podezdívka u studny"</t>
  </si>
  <si>
    <t>5*2,5*0,15"</t>
  </si>
  <si>
    <t>963014949</t>
  </si>
  <si>
    <t>Bourání prefabrikovaných ŽB schodnic</t>
  </si>
  <si>
    <t>-2075059020</t>
  </si>
  <si>
    <t>963022819</t>
  </si>
  <si>
    <t>Bourání kamenných schodišťových stupňů zhotovených na místě</t>
  </si>
  <si>
    <t>-1857687437</t>
  </si>
  <si>
    <t>966071711</t>
  </si>
  <si>
    <t>Bourání sloupků a vzpěr plotových ocelových do 2,5 m zabetonovaných</t>
  </si>
  <si>
    <t>940682519</t>
  </si>
  <si>
    <t>10"zábradlí před kolejištěm"</t>
  </si>
  <si>
    <t>9"před studnou"</t>
  </si>
  <si>
    <t>966073812</t>
  </si>
  <si>
    <t>Rozebrání vrat a vrátek k oplocení plochy do 10 m2</t>
  </si>
  <si>
    <t>401328688</t>
  </si>
  <si>
    <t>998223011</t>
  </si>
  <si>
    <t>Přesun hmot pro pozemní komunikace s krytem dlážděným</t>
  </si>
  <si>
    <t>-1756068421</t>
  </si>
  <si>
    <t>-1212636737</t>
  </si>
  <si>
    <t>-2027466037</t>
  </si>
  <si>
    <t>28,021*19 'Přepočtené koeficientem množství</t>
  </si>
  <si>
    <t>997013862</t>
  </si>
  <si>
    <t xml:space="preserve">Poplatek za uložení stavebního odpadu na recyklační skládce (skládkovné) z armovaného betonu kód odpadu  17 01 01</t>
  </si>
  <si>
    <t>-320500262</t>
  </si>
  <si>
    <t>211,823</t>
  </si>
  <si>
    <t>-183,802</t>
  </si>
  <si>
    <t>O0013.1</t>
  </si>
  <si>
    <t>D+M venkovní lavice, vel. 1300/500, vč povrchové úpravy - viz TZ</t>
  </si>
  <si>
    <t>367774419</t>
  </si>
  <si>
    <t xml:space="preserve"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</si>
  <si>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O0014</t>
  </si>
  <si>
    <t>D+M odpadkové koše, ocelový plech, vel. 500x250 V=1100 mm - viz TZ</t>
  </si>
  <si>
    <t>1126051567</t>
  </si>
  <si>
    <t xml:space="preserve"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</si>
  <si>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Odvoz a likvidace stávajícího mobiliáře</t>
  </si>
  <si>
    <t>-1284254834</t>
  </si>
  <si>
    <t>711161221</t>
  </si>
  <si>
    <t>Izolace proti zemní vlhkosti nopovou fólií s textilií svislá, nopek v 4,0 mm, tl. fólie do 0,6 mm</t>
  </si>
  <si>
    <t>-1767042424</t>
  </si>
  <si>
    <t>(9,6+1,6+5+5,9+5+1,2)*2*1</t>
  </si>
  <si>
    <t>711161384</t>
  </si>
  <si>
    <t>Izolace proti zemní vlhkosti nopovou fólií ukončení provětrávací lištou</t>
  </si>
  <si>
    <t>431968505</t>
  </si>
  <si>
    <t>(9,6+1,6+5+5,9+5+1,2)*2</t>
  </si>
  <si>
    <t>998711201</t>
  </si>
  <si>
    <t>Přesun hmot procentní pro izolace proti vodě, vlhkosti a plynům v objektech v do 6 m</t>
  </si>
  <si>
    <t>664528575</t>
  </si>
  <si>
    <t>767161813</t>
  </si>
  <si>
    <t>Demontáž zábradlí rovného nerozebíratelného hmotnosti 1 m zábradlí do 20 kg do suti</t>
  </si>
  <si>
    <t>-2088621134</t>
  </si>
  <si>
    <t>20*2</t>
  </si>
  <si>
    <t>767995105</t>
  </si>
  <si>
    <t>Zabezpečení studny zámečnickou uzamykatelnou konstrukcí</t>
  </si>
  <si>
    <t>1990804560</t>
  </si>
  <si>
    <t>767995113.1</t>
  </si>
  <si>
    <t xml:space="preserve">Montáž cedule s označením zastávky "Kropáčova Vrutice"  (příjezdové cedule v kolejišti)</t>
  </si>
  <si>
    <t>-169650429</t>
  </si>
  <si>
    <t>Poznámka k položce:_x000d_
Jedná se pouze o práce spojené s ukotvením a montáží orientačního a informačního systému včetně pomocných konstrukcí. Samotná dodávka tabulí bude realizována z rámcové smlouvy objednatele u centrálního dodavatele informačních a orientačních tabulí.</t>
  </si>
  <si>
    <t>497920551</t>
  </si>
  <si>
    <t>Odstranění nátěrů ze zámečnických konstrukcí opálením s obroušením</t>
  </si>
  <si>
    <t>635022295</t>
  </si>
  <si>
    <t>1701847748</t>
  </si>
  <si>
    <t>1439671607</t>
  </si>
  <si>
    <t>-1415436102</t>
  </si>
  <si>
    <t>46-M</t>
  </si>
  <si>
    <t>Zemní práce při extr.mont.pracích</t>
  </si>
  <si>
    <t>460791214</t>
  </si>
  <si>
    <t>Montáž trubek ochranných plastových ohebných do 110 mm uložených do rýhy</t>
  </si>
  <si>
    <t>2133742512</t>
  </si>
  <si>
    <t>Poznámka k položce:_x000d_
Příprava pro budoucí osazení koncových prvků (označovač jízdenek, informační panel, atd.) bez nutnosti dalších bouracích prací po již dokončené úpravě zpevněných ploch._x000d_
Nutno koordinovat přesné umístění a trasu vedení se zástupci jednotlivých zařízení.</t>
  </si>
  <si>
    <t>20"označovač jízdenek"</t>
  </si>
  <si>
    <t>20"nástupištní tabule"</t>
  </si>
  <si>
    <t>34571356</t>
  </si>
  <si>
    <t>trubka elektroinstalační ohebná dvouplášťová korugovaná (chránička) D 100/120mm, HDPE+LDPE</t>
  </si>
  <si>
    <t>-547040645</t>
  </si>
  <si>
    <t>47,6190476190476*1,05 'Přepočtené koeficientem množství</t>
  </si>
  <si>
    <t>Ostatní</t>
  </si>
  <si>
    <t>075002000</t>
  </si>
  <si>
    <t>Vytyčení, zajištění a ochrana stávajících inženýrských sítí vč. jejich dočasného zabezpečení a zajištění po dobu akce</t>
  </si>
  <si>
    <t>1538538501</t>
  </si>
  <si>
    <t>SO.07 - Demolice příslušenství</t>
  </si>
  <si>
    <t xml:space="preserve">    712 - Povlakové krytiny</t>
  </si>
  <si>
    <t xml:space="preserve">    VRN7 - Provozní vlivy</t>
  </si>
  <si>
    <t>Odstranění křovin a stromů průměru kmene do 100 mm i s kořeny sklonu terénu do 1:5 ručně</t>
  </si>
  <si>
    <t>1149052200</t>
  </si>
  <si>
    <t>112155315</t>
  </si>
  <si>
    <t>Štěpkování keřového porostu hustého s naložením</t>
  </si>
  <si>
    <t>-1639703154</t>
  </si>
  <si>
    <t>122201101</t>
  </si>
  <si>
    <t>Odkopávky a prokopávky nezapažené v hornině tř. 3 objem do 100 m3</t>
  </si>
  <si>
    <t>-2116190281</t>
  </si>
  <si>
    <t>6,8*4*0,3</t>
  </si>
  <si>
    <t>5,8*4*0,3</t>
  </si>
  <si>
    <t>6,3*5*0,3</t>
  </si>
  <si>
    <t>2,5*6*0,3</t>
  </si>
  <si>
    <t>-1304814609</t>
  </si>
  <si>
    <t>162751119</t>
  </si>
  <si>
    <t>Příplatek k vodorovnému přemístění výkopku/sypaniny z horniny třídy těžitelnosti I, skupiny 1 až 3 ZKD 1000 m přes 10000 m</t>
  </si>
  <si>
    <t>850521382</t>
  </si>
  <si>
    <t>29,07*10 'Přepočtené koeficientem množství</t>
  </si>
  <si>
    <t>167151101</t>
  </si>
  <si>
    <t>Nakládání výkopku z hornin třídy těžitelnosti I, skupiny 1 až 3 do 100 m3</t>
  </si>
  <si>
    <t>-93137991</t>
  </si>
  <si>
    <t>174151101</t>
  </si>
  <si>
    <t>-1357170052</t>
  </si>
  <si>
    <t>10364100</t>
  </si>
  <si>
    <t>zemina pro terénní úpravy - tříděná</t>
  </si>
  <si>
    <t>-577900848</t>
  </si>
  <si>
    <t>11,88*1,8 'Přepočtené koeficientem množství</t>
  </si>
  <si>
    <t>181951112</t>
  </si>
  <si>
    <t>Úprava pláně v hornině třídy těžitelnosti I, skupiny 1 až 3 se zhutněním</t>
  </si>
  <si>
    <t>-1683285675</t>
  </si>
  <si>
    <t>6,8*4</t>
  </si>
  <si>
    <t>5,8*4</t>
  </si>
  <si>
    <t>6,3*5</t>
  </si>
  <si>
    <t>2,5*6</t>
  </si>
  <si>
    <t>952905191.1</t>
  </si>
  <si>
    <t>Vyklizení komunálního odpadu z objektu a v jeho bezprostředním okolí, včetně naložení</t>
  </si>
  <si>
    <t>-1769343781</t>
  </si>
  <si>
    <t>981011111</t>
  </si>
  <si>
    <t>Demolice budov dřevěných jednostranně obitých postupným rozebíráním</t>
  </si>
  <si>
    <t>-694424675</t>
  </si>
  <si>
    <t>6,8*4*3</t>
  </si>
  <si>
    <t>5,8*4*3</t>
  </si>
  <si>
    <t>981011314</t>
  </si>
  <si>
    <t>Demolice budov zděných na MVC podíl konstrukcí do 25 % postupným rozebíráním</t>
  </si>
  <si>
    <t>-417906591</t>
  </si>
  <si>
    <t>6,3*5*3</t>
  </si>
  <si>
    <t>7*3*3</t>
  </si>
  <si>
    <t>981511111</t>
  </si>
  <si>
    <t>Demolice konstrukcí objektů zděných na MVC postupným rozebíráním</t>
  </si>
  <si>
    <t>1704169262</t>
  </si>
  <si>
    <t>0,3*0,5*7,4</t>
  </si>
  <si>
    <t>981511116</t>
  </si>
  <si>
    <t>Demolice konstrukcí objektů z betonu prostého postupným rozebíráním</t>
  </si>
  <si>
    <t>-1630768293</t>
  </si>
  <si>
    <t>bílá bouda</t>
  </si>
  <si>
    <t>6,8*4*0,1"podlahy"</t>
  </si>
  <si>
    <t>(6,8+3+6,8+3)*0,4*0,4"základy"</t>
  </si>
  <si>
    <t>červená bouda</t>
  </si>
  <si>
    <t>5,8*4*0,1"podlahy"</t>
  </si>
  <si>
    <t>(5,8+3+5,8+3)*0,4*0,4"základy"</t>
  </si>
  <si>
    <t>zděné kůlny</t>
  </si>
  <si>
    <t>6,3*5*0,1"podlahy"</t>
  </si>
  <si>
    <t>2,5*6*0,1</t>
  </si>
  <si>
    <t>(6,3+4+6,3+4)*0,4*0,4"základy"</t>
  </si>
  <si>
    <t>(2,5+5+2,5+5)*0,4*0,4</t>
  </si>
  <si>
    <t>997006014</t>
  </si>
  <si>
    <t>Pytlování nebezpečného odpadu z vlnitých tabulí s obsahem azbestu</t>
  </si>
  <si>
    <t>1064861018</t>
  </si>
  <si>
    <t>997006512</t>
  </si>
  <si>
    <t>Vodorovné doprava suti s naložením a složením na skládku do 1 km</t>
  </si>
  <si>
    <t>-1727409372</t>
  </si>
  <si>
    <t>997006519</t>
  </si>
  <si>
    <t>Příplatek k vodorovnému přemístění suti na skládku ZKD 1 km přes 1 km</t>
  </si>
  <si>
    <t>-1247822007</t>
  </si>
  <si>
    <t>136,927*19 'Přepočtené koeficientem množství</t>
  </si>
  <si>
    <t>997006551</t>
  </si>
  <si>
    <t>Hrubé urovnání suti na skládce bez zhutnění</t>
  </si>
  <si>
    <t>-1113535888</t>
  </si>
  <si>
    <t>1242405047</t>
  </si>
  <si>
    <t>997013811</t>
  </si>
  <si>
    <t>Poplatek za uložení na skládce (skládkovné) stavebního odpadu dřevěného kód odpadu 17 02 01</t>
  </si>
  <si>
    <t>-1061425934</t>
  </si>
  <si>
    <t>997013814</t>
  </si>
  <si>
    <t>Poplatek za uložení na skládce (skládkovné) stavebního odpadu izolací kód odpadu 17 06 04</t>
  </si>
  <si>
    <t>1343062537</t>
  </si>
  <si>
    <t>997013814.1</t>
  </si>
  <si>
    <t>Poplatek za uložení na skládce (skládkovné) směsného komunálního a velkoobjemového odpadu kód odpadu 201 301</t>
  </si>
  <si>
    <t>-651281800</t>
  </si>
  <si>
    <t>202273165</t>
  </si>
  <si>
    <t>997013869</t>
  </si>
  <si>
    <t>Poplatek za uložení stavebního odpadu na recyklační skládce (skládkovné) ze směsí betonu, cihel a keramických výrobků kód odpadu 17 01 07</t>
  </si>
  <si>
    <t>-697049881</t>
  </si>
  <si>
    <t>712</t>
  </si>
  <si>
    <t>Povlakové krytiny</t>
  </si>
  <si>
    <t>712400832</t>
  </si>
  <si>
    <t>Odstranění povlakové krytiny střech do 30° dvouvrstvé</t>
  </si>
  <si>
    <t>-818839818</t>
  </si>
  <si>
    <t>7*5</t>
  </si>
  <si>
    <t>14*3,5</t>
  </si>
  <si>
    <t>765131857</t>
  </si>
  <si>
    <t>Demontáž vlnité azbestocementové krytiny sklonu do 30° do suti</t>
  </si>
  <si>
    <t>1379665996</t>
  </si>
  <si>
    <t>064203000</t>
  </si>
  <si>
    <t xml:space="preserve">Práce se škodlivými materiályPráce se škodlivými materiály - příplatek za práci s azbestem (kontrolované pásmo, hygienická smyčka, dekontaminace konstrukcí, ochranné prostředky, filtrace),  ohlášení těchto prací na příslušných úřadech </t>
  </si>
  <si>
    <t>-1948538910</t>
  </si>
  <si>
    <t>VRN7</t>
  </si>
  <si>
    <t>Provozní vlivy</t>
  </si>
  <si>
    <t>212490129</t>
  </si>
  <si>
    <t>SO.08 - Demolice útulku TO (6000388876)</t>
  </si>
  <si>
    <t xml:space="preserve">    VRN1 - Průzkumné, geodetické a projektové práce</t>
  </si>
  <si>
    <t>-560680663</t>
  </si>
  <si>
    <t>-1904651385</t>
  </si>
  <si>
    <t>-367977012</t>
  </si>
  <si>
    <t>26*0,3</t>
  </si>
  <si>
    <t>-260801658</t>
  </si>
  <si>
    <t>-2112986759</t>
  </si>
  <si>
    <t>7,8*10 'Přepočtené koeficientem množství</t>
  </si>
  <si>
    <t>-398354151</t>
  </si>
  <si>
    <t>-734258075</t>
  </si>
  <si>
    <t>-1907265920</t>
  </si>
  <si>
    <t>7,8*1,8 'Přepočtené koeficientem množství</t>
  </si>
  <si>
    <t>181912111</t>
  </si>
  <si>
    <t>Úprava pláně v hornině třídy těžitelnosti I, skupiny 3 bez zhutnění ručně</t>
  </si>
  <si>
    <t>712797805</t>
  </si>
  <si>
    <t>Odpojení a trvalé zaslepení veškerých inženýrských sítí demolovaných objektů</t>
  </si>
  <si>
    <t>939945606</t>
  </si>
  <si>
    <t>-1237722617</t>
  </si>
  <si>
    <t>981011415</t>
  </si>
  <si>
    <t>Demolice budov zděných na MC nebo z betonu podíl konstrukcí do 30 % postupným rozebíráním</t>
  </si>
  <si>
    <t>920832635</t>
  </si>
  <si>
    <t>463554139</t>
  </si>
  <si>
    <t>26*0,1"podlahy"</t>
  </si>
  <si>
    <t>(3,7+3,7+7+7)*0,4*0,4"základy"</t>
  </si>
  <si>
    <t>997221151</t>
  </si>
  <si>
    <t>Vodorovná doprava suti z kusových materiálů stavebním kolečkem do 50 m</t>
  </si>
  <si>
    <t>-1462563923</t>
  </si>
  <si>
    <t>997221611</t>
  </si>
  <si>
    <t>Nakládání suti na dopravní prostředky pro vodorovnou dopravu</t>
  </si>
  <si>
    <t>-664830039</t>
  </si>
  <si>
    <t>223164096</t>
  </si>
  <si>
    <t>-1693306249</t>
  </si>
  <si>
    <t>70,663*19 'Přepočtené koeficientem množství</t>
  </si>
  <si>
    <t>209216586</t>
  </si>
  <si>
    <t>997006002</t>
  </si>
  <si>
    <t>Třídění stavebního odpadu na jednotlivé druhy</t>
  </si>
  <si>
    <t>1763662183</t>
  </si>
  <si>
    <t>-1960177374</t>
  </si>
  <si>
    <t>30405533</t>
  </si>
  <si>
    <t>242414410</t>
  </si>
  <si>
    <t>-1500863585</t>
  </si>
  <si>
    <t>-62724795</t>
  </si>
  <si>
    <t>2089117836</t>
  </si>
  <si>
    <t>70,403</t>
  </si>
  <si>
    <t>-3</t>
  </si>
  <si>
    <t>-0,2</t>
  </si>
  <si>
    <t>-0,26</t>
  </si>
  <si>
    <t>-6,12</t>
  </si>
  <si>
    <t>-13,253</t>
  </si>
  <si>
    <t>998231411</t>
  </si>
  <si>
    <t>Ruční přesun hmot pro sadovnické a krajinářské úpravy do 100 m</t>
  </si>
  <si>
    <t>1825305095</t>
  </si>
  <si>
    <t>-907914122</t>
  </si>
  <si>
    <t>VRN1</t>
  </si>
  <si>
    <t>Průzkumné, geodetické a projektové práce</t>
  </si>
  <si>
    <t>012002000</t>
  </si>
  <si>
    <t>-828951967</t>
  </si>
  <si>
    <t>053002000</t>
  </si>
  <si>
    <t>Uzavření nájemní smlouvy s ČD, a.s. na celou dobu součinnosti související s odstraněním stavby Správy železnic, s.o. (5 000,- Kč)</t>
  </si>
  <si>
    <t>-1762853608</t>
  </si>
  <si>
    <t>063002000</t>
  </si>
  <si>
    <t>Práce na těžce přístupných místech (ruční přesun vybouraných hmot k místu nakládky na automobil - cca 30 m)</t>
  </si>
  <si>
    <t>-67447419</t>
  </si>
  <si>
    <t>074002000</t>
  </si>
  <si>
    <t>Železniční a městský kolejový provoz</t>
  </si>
  <si>
    <t>-786936697</t>
  </si>
  <si>
    <t>074002001</t>
  </si>
  <si>
    <t>Hlídka a součinnost s dozorčím provozu při přejíždění kolejiště</t>
  </si>
  <si>
    <t>-571236496</t>
  </si>
  <si>
    <t>091002000</t>
  </si>
  <si>
    <t>Opatrnost při demolici z důvodu blízkosti kolejiště aby nedošlo k jeho znečištění</t>
  </si>
  <si>
    <t>915129047</t>
  </si>
  <si>
    <t>SO.09 - Demolice hradla č.1 (5000101449)</t>
  </si>
  <si>
    <t>-303011084</t>
  </si>
  <si>
    <t>2084387091</t>
  </si>
  <si>
    <t>1777744472</t>
  </si>
  <si>
    <t>42*0,3</t>
  </si>
  <si>
    <t>-1888584342</t>
  </si>
  <si>
    <t>686502999</t>
  </si>
  <si>
    <t>12,6*10 'Přepočtené koeficientem množství</t>
  </si>
  <si>
    <t>40347440</t>
  </si>
  <si>
    <t>-2087688343</t>
  </si>
  <si>
    <t>21069802</t>
  </si>
  <si>
    <t>12,6*1,8 'Přepočtené koeficientem množství</t>
  </si>
  <si>
    <t>-1292737841</t>
  </si>
  <si>
    <t>-1489782788</t>
  </si>
  <si>
    <t>-857659067</t>
  </si>
  <si>
    <t>981011414</t>
  </si>
  <si>
    <t>Demolice budov zděných na MC nebo z betonu podíl konstrukcí do 25 % postupným rozebíráním</t>
  </si>
  <si>
    <t>677486418</t>
  </si>
  <si>
    <t>-683137200</t>
  </si>
  <si>
    <t>42*0,1"podlahy"</t>
  </si>
  <si>
    <t>(8,4+8,4+5+5)*0,4*0,4"základy"</t>
  </si>
  <si>
    <t>(1,5*1,5*1,5)/2*2"schody"</t>
  </si>
  <si>
    <t>977071164</t>
  </si>
  <si>
    <t>-1304529382</t>
  </si>
  <si>
    <t>-2046517886</t>
  </si>
  <si>
    <t>131,259*19 'Přepočtené koeficientem množství</t>
  </si>
  <si>
    <t>-1906800723</t>
  </si>
  <si>
    <t>-439949662</t>
  </si>
  <si>
    <t>998553225</t>
  </si>
  <si>
    <t>-1515863934</t>
  </si>
  <si>
    <t>363934929</t>
  </si>
  <si>
    <t>-2069713812</t>
  </si>
  <si>
    <t>-204398199</t>
  </si>
  <si>
    <t>745797987</t>
  </si>
  <si>
    <t>131,259</t>
  </si>
  <si>
    <t>-0,15</t>
  </si>
  <si>
    <t>-5</t>
  </si>
  <si>
    <t>-0,52</t>
  </si>
  <si>
    <t>-0,3</t>
  </si>
  <si>
    <t>-21,55</t>
  </si>
  <si>
    <t>-26,099</t>
  </si>
  <si>
    <t>-1824476422</t>
  </si>
  <si>
    <t>-1722233856</t>
  </si>
  <si>
    <t>840730045</t>
  </si>
  <si>
    <t>-849923965</t>
  </si>
  <si>
    <t>766476054</t>
  </si>
  <si>
    <t>2027309709</t>
  </si>
  <si>
    <t>SO.10 - VRN</t>
  </si>
  <si>
    <t xml:space="preserve">    VRN3 - Zařízení staveniště</t>
  </si>
  <si>
    <t xml:space="preserve">    VRN8 - Přesun stavebních kapacit</t>
  </si>
  <si>
    <t>VRN3</t>
  </si>
  <si>
    <t>Zařízení staveniště</t>
  </si>
  <si>
    <t>030001000</t>
  </si>
  <si>
    <t>1175699800</t>
  </si>
  <si>
    <t>Poznámka k položce:_x000d_
Poznámka k položce: Zahrnuje i zábory vč. poplatků a ostatní konstrukce a práce na zařízení a zabezpečení staveniště, náhradní přístup, náhradní značení DIR a DIO aj.</t>
  </si>
  <si>
    <t>032803000</t>
  </si>
  <si>
    <t>Pronájem mobilního WC po dobu stavby pro zaměstnace Správy železnic, vč. pravidelného servisu</t>
  </si>
  <si>
    <t>-1534605043</t>
  </si>
  <si>
    <t>070001000</t>
  </si>
  <si>
    <t>Provozní vlivy, dozory aj.</t>
  </si>
  <si>
    <t>-2080259569</t>
  </si>
  <si>
    <t>Poznámka k položce:_x000d_
Poznámka k položce: 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</si>
  <si>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</si>
  <si>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</si>
  <si>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</si>
  <si>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</si>
  <si>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768720638</t>
  </si>
  <si>
    <t>091504000</t>
  </si>
  <si>
    <t>Náklady související s publikační činností (plachta na lešení s logem Správy železnic a textem: Opravujeme pro vaše pohodlí. 500x300 cm)</t>
  </si>
  <si>
    <t>984591377</t>
  </si>
  <si>
    <t>091504001</t>
  </si>
  <si>
    <t>Náklady související s publikační činností (plastová cedule s informacemi o stavbě)</t>
  </si>
  <si>
    <t>493434925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</si>
</sst>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Kropáčova Vrutice ON - oprava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Kropáčova Vrutice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23. 3. 2021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L. Malý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ROUND(SUM(AG95:AG104),2)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ROUND(SUM(AS95:AS104),2)</f>
        <v>0</v>
      </c>
      <c r="AT94" s="115">
        <f>ROUND(SUM(AV94:AW94),2)</f>
        <v>0</v>
      </c>
      <c r="AU94" s="116">
        <f>ROUND(SUM(AU95:AU104),5)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ROUND(SUM(AZ95:AZ104),2)</f>
        <v>0</v>
      </c>
      <c r="BA94" s="115">
        <f>ROUND(SUM(BA95:BA104),2)</f>
        <v>0</v>
      </c>
      <c r="BB94" s="115">
        <f>ROUND(SUM(BB95:BB104),2)</f>
        <v>0</v>
      </c>
      <c r="BC94" s="115">
        <f>ROUND(SUM(BC95:BC104),2)</f>
        <v>0</v>
      </c>
      <c r="BD94" s="117">
        <f>ROUND(SUM(BD95:BD104),2)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'SO.01 - Oprava vnějšího p...'!J30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'SO.01 - Oprava vnějšího p...'!P135</f>
        <v>0</v>
      </c>
      <c r="AV95" s="129">
        <f>'SO.01 - Oprava vnějšího p...'!J33</f>
        <v>0</v>
      </c>
      <c r="AW95" s="129">
        <f>'SO.01 - Oprava vnějšího p...'!J34</f>
        <v>0</v>
      </c>
      <c r="AX95" s="129">
        <f>'SO.01 - Oprava vnějšího p...'!J35</f>
        <v>0</v>
      </c>
      <c r="AY95" s="129">
        <f>'SO.01 - Oprava vnějšího p...'!J36</f>
        <v>0</v>
      </c>
      <c r="AZ95" s="129">
        <f>'SO.01 - Oprava vnějšího p...'!F33</f>
        <v>0</v>
      </c>
      <c r="BA95" s="129">
        <f>'SO.01 - Oprava vnějšího p...'!F34</f>
        <v>0</v>
      </c>
      <c r="BB95" s="129">
        <f>'SO.01 - Oprava vnějšího p...'!F35</f>
        <v>0</v>
      </c>
      <c r="BC95" s="129">
        <f>'SO.01 - Oprava vnějšího p...'!F36</f>
        <v>0</v>
      </c>
      <c r="BD95" s="131">
        <f>'SO.01 - Oprava vnějšího p...'!F37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'SO.02 - Oprava střechy'!J30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'SO.02 - Oprava střechy'!P124</f>
        <v>0</v>
      </c>
      <c r="AV96" s="129">
        <f>'SO.02 - Oprava střechy'!J33</f>
        <v>0</v>
      </c>
      <c r="AW96" s="129">
        <f>'SO.02 - Oprava střechy'!J34</f>
        <v>0</v>
      </c>
      <c r="AX96" s="129">
        <f>'SO.02 - Oprava střechy'!J35</f>
        <v>0</v>
      </c>
      <c r="AY96" s="129">
        <f>'SO.02 - Oprava střechy'!J36</f>
        <v>0</v>
      </c>
      <c r="AZ96" s="129">
        <f>'SO.02 - Oprava střechy'!F33</f>
        <v>0</v>
      </c>
      <c r="BA96" s="129">
        <f>'SO.02 - Oprava střechy'!F34</f>
        <v>0</v>
      </c>
      <c r="BB96" s="129">
        <f>'SO.02 - Oprava střechy'!F35</f>
        <v>0</v>
      </c>
      <c r="BC96" s="129">
        <f>'SO.02 - Oprava střechy'!F36</f>
        <v>0</v>
      </c>
      <c r="BD96" s="131">
        <f>'SO.02 - Oprava střechy'!F37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'SO.03 - Oprava čekárny'!J30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'SO.03 - Oprava čekárny'!P130</f>
        <v>0</v>
      </c>
      <c r="AV97" s="129">
        <f>'SO.03 - Oprava čekárny'!J33</f>
        <v>0</v>
      </c>
      <c r="AW97" s="129">
        <f>'SO.03 - Oprava čekárny'!J34</f>
        <v>0</v>
      </c>
      <c r="AX97" s="129">
        <f>'SO.03 - Oprava čekárny'!J35</f>
        <v>0</v>
      </c>
      <c r="AY97" s="129">
        <f>'SO.03 - Oprava čekárny'!J36</f>
        <v>0</v>
      </c>
      <c r="AZ97" s="129">
        <f>'SO.03 - Oprava čekárny'!F33</f>
        <v>0</v>
      </c>
      <c r="BA97" s="129">
        <f>'SO.03 - Oprava čekárny'!F34</f>
        <v>0</v>
      </c>
      <c r="BB97" s="129">
        <f>'SO.03 - Oprava čekárny'!F35</f>
        <v>0</v>
      </c>
      <c r="BC97" s="129">
        <f>'SO.03 - Oprava čekárny'!F36</f>
        <v>0</v>
      </c>
      <c r="BD97" s="131">
        <f>'SO.03 - Oprava čekárny'!F37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'SO.04 - Oprava dopravní k...'!J30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'SO.04 - Oprava dopravní k...'!P142</f>
        <v>0</v>
      </c>
      <c r="AV98" s="129">
        <f>'SO.04 - Oprava dopravní k...'!J33</f>
        <v>0</v>
      </c>
      <c r="AW98" s="129">
        <f>'SO.04 - Oprava dopravní k...'!J34</f>
        <v>0</v>
      </c>
      <c r="AX98" s="129">
        <f>'SO.04 - Oprava dopravní k...'!J35</f>
        <v>0</v>
      </c>
      <c r="AY98" s="129">
        <f>'SO.04 - Oprava dopravní k...'!J36</f>
        <v>0</v>
      </c>
      <c r="AZ98" s="129">
        <f>'SO.04 - Oprava dopravní k...'!F33</f>
        <v>0</v>
      </c>
      <c r="BA98" s="129">
        <f>'SO.04 - Oprava dopravní k...'!F34</f>
        <v>0</v>
      </c>
      <c r="BB98" s="129">
        <f>'SO.04 - Oprava dopravní k...'!F35</f>
        <v>0</v>
      </c>
      <c r="BC98" s="129">
        <f>'SO.04 - Oprava dopravní k...'!F36</f>
        <v>0</v>
      </c>
      <c r="BD98" s="131">
        <f>'SO.04 - Oprava dopravní k...'!F37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'SO.05 - Oprava elektroins...'!J30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'SO.05 - Oprava elektroins...'!P175</f>
        <v>0</v>
      </c>
      <c r="AV99" s="129">
        <f>'SO.05 - Oprava elektroins...'!J33</f>
        <v>0</v>
      </c>
      <c r="AW99" s="129">
        <f>'SO.05 - Oprava elektroins...'!J34</f>
        <v>0</v>
      </c>
      <c r="AX99" s="129">
        <f>'SO.05 - Oprava elektroins...'!J35</f>
        <v>0</v>
      </c>
      <c r="AY99" s="129">
        <f>'SO.05 - Oprava elektroins...'!J36</f>
        <v>0</v>
      </c>
      <c r="AZ99" s="129">
        <f>'SO.05 - Oprava elektroins...'!F33</f>
        <v>0</v>
      </c>
      <c r="BA99" s="129">
        <f>'SO.05 - Oprava elektroins...'!F34</f>
        <v>0</v>
      </c>
      <c r="BB99" s="129">
        <f>'SO.05 - Oprava elektroins...'!F35</f>
        <v>0</v>
      </c>
      <c r="BC99" s="129">
        <f>'SO.05 - Oprava elektroins...'!F36</f>
        <v>0</v>
      </c>
      <c r="BD99" s="131">
        <f>'SO.05 - Oprava elektroins...'!F37</f>
        <v>0</v>
      </c>
      <c r="BE99" s="7"/>
      <c r="BT99" s="132" t="s">
        <v>86</v>
      </c>
      <c r="BV99" s="132" t="s">
        <v>80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120" t="s">
        <v>82</v>
      </c>
      <c r="B100" s="121"/>
      <c r="C100" s="122"/>
      <c r="D100" s="123" t="s">
        <v>101</v>
      </c>
      <c r="E100" s="123"/>
      <c r="F100" s="123"/>
      <c r="G100" s="123"/>
      <c r="H100" s="123"/>
      <c r="I100" s="124"/>
      <c r="J100" s="123" t="s">
        <v>102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'SO.06 - Oprava zpevněných...'!J30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v>0</v>
      </c>
      <c r="AT100" s="129">
        <f>ROUND(SUM(AV100:AW100),2)</f>
        <v>0</v>
      </c>
      <c r="AU100" s="130">
        <f>'SO.06 - Oprava zpevněných...'!P135</f>
        <v>0</v>
      </c>
      <c r="AV100" s="129">
        <f>'SO.06 - Oprava zpevněných...'!J33</f>
        <v>0</v>
      </c>
      <c r="AW100" s="129">
        <f>'SO.06 - Oprava zpevněných...'!J34</f>
        <v>0</v>
      </c>
      <c r="AX100" s="129">
        <f>'SO.06 - Oprava zpevněných...'!J35</f>
        <v>0</v>
      </c>
      <c r="AY100" s="129">
        <f>'SO.06 - Oprava zpevněných...'!J36</f>
        <v>0</v>
      </c>
      <c r="AZ100" s="129">
        <f>'SO.06 - Oprava zpevněných...'!F33</f>
        <v>0</v>
      </c>
      <c r="BA100" s="129">
        <f>'SO.06 - Oprava zpevněných...'!F34</f>
        <v>0</v>
      </c>
      <c r="BB100" s="129">
        <f>'SO.06 - Oprava zpevněných...'!F35</f>
        <v>0</v>
      </c>
      <c r="BC100" s="129">
        <f>'SO.06 - Oprava zpevněných...'!F36</f>
        <v>0</v>
      </c>
      <c r="BD100" s="131">
        <f>'SO.06 - Oprava zpevněných...'!F37</f>
        <v>0</v>
      </c>
      <c r="BE100" s="7"/>
      <c r="BT100" s="132" t="s">
        <v>86</v>
      </c>
      <c r="BV100" s="132" t="s">
        <v>80</v>
      </c>
      <c r="BW100" s="132" t="s">
        <v>103</v>
      </c>
      <c r="BX100" s="132" t="s">
        <v>5</v>
      </c>
      <c r="CL100" s="132" t="s">
        <v>1</v>
      </c>
      <c r="CM100" s="132" t="s">
        <v>88</v>
      </c>
    </row>
    <row r="101" s="7" customFormat="1" ht="16.5" customHeight="1">
      <c r="A101" s="120" t="s">
        <v>82</v>
      </c>
      <c r="B101" s="121"/>
      <c r="C101" s="122"/>
      <c r="D101" s="123" t="s">
        <v>104</v>
      </c>
      <c r="E101" s="123"/>
      <c r="F101" s="123"/>
      <c r="G101" s="123"/>
      <c r="H101" s="123"/>
      <c r="I101" s="124"/>
      <c r="J101" s="123" t="s">
        <v>105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'SO.07 - Demolice přísluše...'!J30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85</v>
      </c>
      <c r="AR101" s="127"/>
      <c r="AS101" s="128">
        <v>0</v>
      </c>
      <c r="AT101" s="129">
        <f>ROUND(SUM(AV101:AW101),2)</f>
        <v>0</v>
      </c>
      <c r="AU101" s="130">
        <f>'SO.07 - Demolice přísluše...'!P126</f>
        <v>0</v>
      </c>
      <c r="AV101" s="129">
        <f>'SO.07 - Demolice přísluše...'!J33</f>
        <v>0</v>
      </c>
      <c r="AW101" s="129">
        <f>'SO.07 - Demolice přísluše...'!J34</f>
        <v>0</v>
      </c>
      <c r="AX101" s="129">
        <f>'SO.07 - Demolice přísluše...'!J35</f>
        <v>0</v>
      </c>
      <c r="AY101" s="129">
        <f>'SO.07 - Demolice přísluše...'!J36</f>
        <v>0</v>
      </c>
      <c r="AZ101" s="129">
        <f>'SO.07 - Demolice přísluše...'!F33</f>
        <v>0</v>
      </c>
      <c r="BA101" s="129">
        <f>'SO.07 - Demolice přísluše...'!F34</f>
        <v>0</v>
      </c>
      <c r="BB101" s="129">
        <f>'SO.07 - Demolice přísluše...'!F35</f>
        <v>0</v>
      </c>
      <c r="BC101" s="129">
        <f>'SO.07 - Demolice přísluše...'!F36</f>
        <v>0</v>
      </c>
      <c r="BD101" s="131">
        <f>'SO.07 - Demolice přísluše...'!F37</f>
        <v>0</v>
      </c>
      <c r="BE101" s="7"/>
      <c r="BT101" s="132" t="s">
        <v>86</v>
      </c>
      <c r="BV101" s="132" t="s">
        <v>80</v>
      </c>
      <c r="BW101" s="132" t="s">
        <v>106</v>
      </c>
      <c r="BX101" s="132" t="s">
        <v>5</v>
      </c>
      <c r="CL101" s="132" t="s">
        <v>1</v>
      </c>
      <c r="CM101" s="132" t="s">
        <v>88</v>
      </c>
    </row>
    <row r="102" s="7" customFormat="1" ht="16.5" customHeight="1">
      <c r="A102" s="120" t="s">
        <v>82</v>
      </c>
      <c r="B102" s="121"/>
      <c r="C102" s="122"/>
      <c r="D102" s="123" t="s">
        <v>107</v>
      </c>
      <c r="E102" s="123"/>
      <c r="F102" s="123"/>
      <c r="G102" s="123"/>
      <c r="H102" s="123"/>
      <c r="I102" s="124"/>
      <c r="J102" s="123" t="s">
        <v>108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'SO.08 - Demolice útulku T...'!J30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85</v>
      </c>
      <c r="AR102" s="127"/>
      <c r="AS102" s="128">
        <v>0</v>
      </c>
      <c r="AT102" s="129">
        <f>ROUND(SUM(AV102:AW102),2)</f>
        <v>0</v>
      </c>
      <c r="AU102" s="130">
        <f>'SO.08 - Demolice útulku T...'!P129</f>
        <v>0</v>
      </c>
      <c r="AV102" s="129">
        <f>'SO.08 - Demolice útulku T...'!J33</f>
        <v>0</v>
      </c>
      <c r="AW102" s="129">
        <f>'SO.08 - Demolice útulku T...'!J34</f>
        <v>0</v>
      </c>
      <c r="AX102" s="129">
        <f>'SO.08 - Demolice útulku T...'!J35</f>
        <v>0</v>
      </c>
      <c r="AY102" s="129">
        <f>'SO.08 - Demolice útulku T...'!J36</f>
        <v>0</v>
      </c>
      <c r="AZ102" s="129">
        <f>'SO.08 - Demolice útulku T...'!F33</f>
        <v>0</v>
      </c>
      <c r="BA102" s="129">
        <f>'SO.08 - Demolice útulku T...'!F34</f>
        <v>0</v>
      </c>
      <c r="BB102" s="129">
        <f>'SO.08 - Demolice útulku T...'!F35</f>
        <v>0</v>
      </c>
      <c r="BC102" s="129">
        <f>'SO.08 - Demolice útulku T...'!F36</f>
        <v>0</v>
      </c>
      <c r="BD102" s="131">
        <f>'SO.08 - Demolice útulku T...'!F37</f>
        <v>0</v>
      </c>
      <c r="BE102" s="7"/>
      <c r="BT102" s="132" t="s">
        <v>86</v>
      </c>
      <c r="BV102" s="132" t="s">
        <v>80</v>
      </c>
      <c r="BW102" s="132" t="s">
        <v>109</v>
      </c>
      <c r="BX102" s="132" t="s">
        <v>5</v>
      </c>
      <c r="CL102" s="132" t="s">
        <v>1</v>
      </c>
      <c r="CM102" s="132" t="s">
        <v>88</v>
      </c>
    </row>
    <row r="103" s="7" customFormat="1" ht="16.5" customHeight="1">
      <c r="A103" s="120" t="s">
        <v>82</v>
      </c>
      <c r="B103" s="121"/>
      <c r="C103" s="122"/>
      <c r="D103" s="123" t="s">
        <v>110</v>
      </c>
      <c r="E103" s="123"/>
      <c r="F103" s="123"/>
      <c r="G103" s="123"/>
      <c r="H103" s="123"/>
      <c r="I103" s="124"/>
      <c r="J103" s="123" t="s">
        <v>111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'SO.09 - Demolice hradla č...'!J30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85</v>
      </c>
      <c r="AR103" s="127"/>
      <c r="AS103" s="128">
        <v>0</v>
      </c>
      <c r="AT103" s="129">
        <f>ROUND(SUM(AV103:AW103),2)</f>
        <v>0</v>
      </c>
      <c r="AU103" s="130">
        <f>'SO.09 - Demolice hradla č...'!P127</f>
        <v>0</v>
      </c>
      <c r="AV103" s="129">
        <f>'SO.09 - Demolice hradla č...'!J33</f>
        <v>0</v>
      </c>
      <c r="AW103" s="129">
        <f>'SO.09 - Demolice hradla č...'!J34</f>
        <v>0</v>
      </c>
      <c r="AX103" s="129">
        <f>'SO.09 - Demolice hradla č...'!J35</f>
        <v>0</v>
      </c>
      <c r="AY103" s="129">
        <f>'SO.09 - Demolice hradla č...'!J36</f>
        <v>0</v>
      </c>
      <c r="AZ103" s="129">
        <f>'SO.09 - Demolice hradla č...'!F33</f>
        <v>0</v>
      </c>
      <c r="BA103" s="129">
        <f>'SO.09 - Demolice hradla č...'!F34</f>
        <v>0</v>
      </c>
      <c r="BB103" s="129">
        <f>'SO.09 - Demolice hradla č...'!F35</f>
        <v>0</v>
      </c>
      <c r="BC103" s="129">
        <f>'SO.09 - Demolice hradla č...'!F36</f>
        <v>0</v>
      </c>
      <c r="BD103" s="131">
        <f>'SO.09 - Demolice hradla č...'!F37</f>
        <v>0</v>
      </c>
      <c r="BE103" s="7"/>
      <c r="BT103" s="132" t="s">
        <v>86</v>
      </c>
      <c r="BV103" s="132" t="s">
        <v>80</v>
      </c>
      <c r="BW103" s="132" t="s">
        <v>112</v>
      </c>
      <c r="BX103" s="132" t="s">
        <v>5</v>
      </c>
      <c r="CL103" s="132" t="s">
        <v>1</v>
      </c>
      <c r="CM103" s="132" t="s">
        <v>88</v>
      </c>
    </row>
    <row r="104" s="7" customFormat="1" ht="16.5" customHeight="1">
      <c r="A104" s="120" t="s">
        <v>82</v>
      </c>
      <c r="B104" s="121"/>
      <c r="C104" s="122"/>
      <c r="D104" s="123" t="s">
        <v>113</v>
      </c>
      <c r="E104" s="123"/>
      <c r="F104" s="123"/>
      <c r="G104" s="123"/>
      <c r="H104" s="123"/>
      <c r="I104" s="124"/>
      <c r="J104" s="123" t="s">
        <v>114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'SO.10 - VRN'!J30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85</v>
      </c>
      <c r="AR104" s="127"/>
      <c r="AS104" s="133">
        <v>0</v>
      </c>
      <c r="AT104" s="134">
        <f>ROUND(SUM(AV104:AW104),2)</f>
        <v>0</v>
      </c>
      <c r="AU104" s="135">
        <f>'SO.10 - VRN'!P121</f>
        <v>0</v>
      </c>
      <c r="AV104" s="134">
        <f>'SO.10 - VRN'!J33</f>
        <v>0</v>
      </c>
      <c r="AW104" s="134">
        <f>'SO.10 - VRN'!J34</f>
        <v>0</v>
      </c>
      <c r="AX104" s="134">
        <f>'SO.10 - VRN'!J35</f>
        <v>0</v>
      </c>
      <c r="AY104" s="134">
        <f>'SO.10 - VRN'!J36</f>
        <v>0</v>
      </c>
      <c r="AZ104" s="134">
        <f>'SO.10 - VRN'!F33</f>
        <v>0</v>
      </c>
      <c r="BA104" s="134">
        <f>'SO.10 - VRN'!F34</f>
        <v>0</v>
      </c>
      <c r="BB104" s="134">
        <f>'SO.10 - VRN'!F35</f>
        <v>0</v>
      </c>
      <c r="BC104" s="134">
        <f>'SO.10 - VRN'!F36</f>
        <v>0</v>
      </c>
      <c r="BD104" s="136">
        <f>'SO.10 - VRN'!F37</f>
        <v>0</v>
      </c>
      <c r="BE104" s="7"/>
      <c r="BT104" s="132" t="s">
        <v>86</v>
      </c>
      <c r="BV104" s="132" t="s">
        <v>80</v>
      </c>
      <c r="BW104" s="132" t="s">
        <v>115</v>
      </c>
      <c r="BX104" s="132" t="s">
        <v>5</v>
      </c>
      <c r="CL104" s="132" t="s">
        <v>1</v>
      </c>
      <c r="CM104" s="132" t="s">
        <v>88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LG8MI9h/DQrIbHzlh2m5ee0lXgZ0uJqJ5dlnTY8fxMranv0SbmpUepRfz5xi1m7Sh4+7mvZ5NmDs3UBDpF0uuw==" hashValue="Zwadx6qpSdBJ2kLZf356PXVK69zakgLxIT6xAEOFbZH3H5nQ2UqZUVt2pYHJLlSbdNGBZ4QhkznTc2GTH7bu8A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SO.01 - Oprava vnějšího p...'!C2" display="/"/>
    <hyperlink ref="A96" location="'SO.02 - Oprava střechy'!C2" display="/"/>
    <hyperlink ref="A97" location="'SO.03 - Oprava čekárny'!C2" display="/"/>
    <hyperlink ref="A98" location="'SO.04 - Oprava dopravní k...'!C2" display="/"/>
    <hyperlink ref="A99" location="'SO.05 - Oprava elektroins...'!C2" display="/"/>
    <hyperlink ref="A100" location="'SO.06 - Oprava zpevněných...'!C2" display="/"/>
    <hyperlink ref="A101" location="'SO.07 - Demolice přísluše...'!C2" display="/"/>
    <hyperlink ref="A102" location="'SO.08 - Demolice útulku T...'!C2" display="/"/>
    <hyperlink ref="A103" location="'SO.09 - Demolice hradla č...'!C2" display="/"/>
    <hyperlink ref="A104" location="'SO.10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116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Kropáčova Vrutice ON -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ROUND((SUM(BE127:BE185)),  2)</f>
        <v>0</v>
      </c>
      <c r="G33" s="39"/>
      <c r="H33" s="39"/>
      <c r="I33" s="156">
        <v>0.20999999999999999</v>
      </c>
      <c r="J33" s="155">
        <f>ROUND(((SUM(BE127:BE185))*I33),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ROUND((SUM(BF127:BF185)),  2)</f>
        <v>0</v>
      </c>
      <c r="G34" s="39"/>
      <c r="H34" s="39"/>
      <c r="I34" s="156">
        <v>0.14999999999999999</v>
      </c>
      <c r="J34" s="155">
        <f>ROUND(((SUM(BF127:BF185))*I34),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ROUND((SUM(BG127:BG185)),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ROUND((SUM(BH127:BH185)),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ROUND((SUM(BI127:BI185)),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Kropáčova Vrutice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SO.09 - Demolice hradla č.1 (5000101449)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Kropáčova Vrutice</v>
      </c>
      <c r="G89" s="41"/>
      <c r="H89" s="41"/>
      <c r="I89" s="33" t="s">
        <v>22</v>
      </c>
      <c r="J89" s="80" t="str">
        <f>IF(J12="","",J12)</f>
        <v>23. 3. 2021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120</v>
      </c>
      <c r="D94" s="177"/>
      <c r="E94" s="177"/>
      <c r="F94" s="177"/>
      <c r="G94" s="177"/>
      <c r="H94" s="177"/>
      <c r="I94" s="177"/>
      <c r="J94" s="178" t="s">
        <v>121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122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0"/>
      <c r="C97" s="181"/>
      <c r="D97" s="182" t="s">
        <v>124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1874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738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129</v>
      </c>
      <c r="E100" s="189"/>
      <c r="F100" s="189"/>
      <c r="G100" s="189"/>
      <c r="H100" s="189"/>
      <c r="I100" s="189"/>
      <c r="J100" s="190">
        <f>J151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131</v>
      </c>
      <c r="E101" s="183"/>
      <c r="F101" s="183"/>
      <c r="G101" s="183"/>
      <c r="H101" s="183"/>
      <c r="I101" s="183"/>
      <c r="J101" s="184">
        <f>J173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2117</v>
      </c>
      <c r="E102" s="189"/>
      <c r="F102" s="189"/>
      <c r="G102" s="189"/>
      <c r="H102" s="189"/>
      <c r="I102" s="189"/>
      <c r="J102" s="190">
        <f>J174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1505</v>
      </c>
      <c r="E103" s="183"/>
      <c r="F103" s="183"/>
      <c r="G103" s="183"/>
      <c r="H103" s="183"/>
      <c r="I103" s="183"/>
      <c r="J103" s="184">
        <f>J176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2227</v>
      </c>
      <c r="E104" s="189"/>
      <c r="F104" s="189"/>
      <c r="G104" s="189"/>
      <c r="H104" s="189"/>
      <c r="I104" s="189"/>
      <c r="J104" s="190">
        <f>J177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1506</v>
      </c>
      <c r="E105" s="189"/>
      <c r="F105" s="189"/>
      <c r="G105" s="189"/>
      <c r="H105" s="189"/>
      <c r="I105" s="189"/>
      <c r="J105" s="190">
        <f>J179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2118</v>
      </c>
      <c r="E106" s="189"/>
      <c r="F106" s="189"/>
      <c r="G106" s="189"/>
      <c r="H106" s="189"/>
      <c r="I106" s="189"/>
      <c r="J106" s="190">
        <f>J181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1508</v>
      </c>
      <c r="E107" s="189"/>
      <c r="F107" s="189"/>
      <c r="G107" s="189"/>
      <c r="H107" s="189"/>
      <c r="I107" s="189"/>
      <c r="J107" s="190">
        <f>J184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143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Kropáčova Vrutice ON - oprava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SO.09 - Demolice hradla č.1 (5000101449)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Kropáčova Vrutice</v>
      </c>
      <c r="G121" s="41"/>
      <c r="H121" s="41"/>
      <c r="I121" s="33" t="s">
        <v>22</v>
      </c>
      <c r="J121" s="80" t="str">
        <f>IF(J12="","",J12)</f>
        <v>23. 3. 2021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Správa železnic, státní organizace</v>
      </c>
      <c r="G123" s="41"/>
      <c r="H123" s="41"/>
      <c r="I123" s="33" t="s">
        <v>32</v>
      </c>
      <c r="J123" s="37" t="str">
        <f>E21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IF(E18="","",E18)</f>
        <v>Vyplň údaj</v>
      </c>
      <c r="G124" s="41"/>
      <c r="H124" s="41"/>
      <c r="I124" s="33" t="s">
        <v>35</v>
      </c>
      <c r="J124" s="37" t="str">
        <f>E24</f>
        <v>L. Malý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144</v>
      </c>
      <c r="D126" s="195" t="s">
        <v>63</v>
      </c>
      <c r="E126" s="195" t="s">
        <v>59</v>
      </c>
      <c r="F126" s="195" t="s">
        <v>60</v>
      </c>
      <c r="G126" s="195" t="s">
        <v>145</v>
      </c>
      <c r="H126" s="195" t="s">
        <v>146</v>
      </c>
      <c r="I126" s="195" t="s">
        <v>147</v>
      </c>
      <c r="J126" s="196" t="s">
        <v>121</v>
      </c>
      <c r="K126" s="197" t="s">
        <v>148</v>
      </c>
      <c r="L126" s="198"/>
      <c r="M126" s="101" t="s">
        <v>1</v>
      </c>
      <c r="N126" s="102" t="s">
        <v>42</v>
      </c>
      <c r="O126" s="102" t="s">
        <v>149</v>
      </c>
      <c r="P126" s="102" t="s">
        <v>150</v>
      </c>
      <c r="Q126" s="102" t="s">
        <v>151</v>
      </c>
      <c r="R126" s="102" t="s">
        <v>152</v>
      </c>
      <c r="S126" s="102" t="s">
        <v>153</v>
      </c>
      <c r="T126" s="103" t="s">
        <v>154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155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P128+P173+P176</f>
        <v>0</v>
      </c>
      <c r="Q127" s="105"/>
      <c r="R127" s="201">
        <f>R128+R173+R176</f>
        <v>0</v>
      </c>
      <c r="S127" s="105"/>
      <c r="T127" s="202">
        <f>T128+T173+T176</f>
        <v>131.2586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123</v>
      </c>
      <c r="BK127" s="203">
        <f>BK128+BK173+BK176</f>
        <v>0</v>
      </c>
    </row>
    <row r="128" s="12" customFormat="1" ht="25.92" customHeight="1">
      <c r="A128" s="12"/>
      <c r="B128" s="204"/>
      <c r="C128" s="205"/>
      <c r="D128" s="206" t="s">
        <v>77</v>
      </c>
      <c r="E128" s="207" t="s">
        <v>156</v>
      </c>
      <c r="F128" s="207" t="s">
        <v>157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P129+P142+P151</f>
        <v>0</v>
      </c>
      <c r="Q128" s="212"/>
      <c r="R128" s="213">
        <f>R129+R142+R151</f>
        <v>0</v>
      </c>
      <c r="S128" s="212"/>
      <c r="T128" s="214">
        <f>T129+T142+T151</f>
        <v>130.73859999999999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86</v>
      </c>
      <c r="AT128" s="216" t="s">
        <v>77</v>
      </c>
      <c r="AU128" s="216" t="s">
        <v>78</v>
      </c>
      <c r="AY128" s="215" t="s">
        <v>158</v>
      </c>
      <c r="BK128" s="217">
        <f>BK129+BK142+BK151</f>
        <v>0</v>
      </c>
    </row>
    <row r="129" s="12" customFormat="1" ht="22.8" customHeight="1">
      <c r="A129" s="12"/>
      <c r="B129" s="204"/>
      <c r="C129" s="205"/>
      <c r="D129" s="206" t="s">
        <v>77</v>
      </c>
      <c r="E129" s="218" t="s">
        <v>86</v>
      </c>
      <c r="F129" s="218" t="s">
        <v>1832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SUM(P130:P141)</f>
        <v>0</v>
      </c>
      <c r="Q129" s="212"/>
      <c r="R129" s="213">
        <f>SUM(R130:R141)</f>
        <v>0</v>
      </c>
      <c r="S129" s="212"/>
      <c r="T129" s="214">
        <f>SUM(T130:T141)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86</v>
      </c>
      <c r="AT129" s="216" t="s">
        <v>77</v>
      </c>
      <c r="AU129" s="216" t="s">
        <v>86</v>
      </c>
      <c r="AY129" s="215" t="s">
        <v>158</v>
      </c>
      <c r="BK129" s="217">
        <f>SUM(BK130:BK141)</f>
        <v>0</v>
      </c>
    </row>
    <row r="130" s="2" customFormat="1" ht="33" customHeight="1">
      <c r="A130" s="39"/>
      <c r="B130" s="40"/>
      <c r="C130" s="220" t="s">
        <v>86</v>
      </c>
      <c r="D130" s="220" t="s">
        <v>161</v>
      </c>
      <c r="E130" s="221" t="s">
        <v>1882</v>
      </c>
      <c r="F130" s="222" t="s">
        <v>2119</v>
      </c>
      <c r="G130" s="223" t="s">
        <v>186</v>
      </c>
      <c r="H130" s="224">
        <v>100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43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165</v>
      </c>
      <c r="AT130" s="232" t="s">
        <v>161</v>
      </c>
      <c r="AU130" s="232" t="s">
        <v>88</v>
      </c>
      <c r="AY130" s="18" t="s">
        <v>158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86</v>
      </c>
      <c r="BK130" s="233">
        <f>ROUND(I130*H130,2)</f>
        <v>0</v>
      </c>
      <c r="BL130" s="18" t="s">
        <v>165</v>
      </c>
      <c r="BM130" s="232" t="s">
        <v>2300</v>
      </c>
    </row>
    <row r="131" s="2" customFormat="1" ht="21.75" customHeight="1">
      <c r="A131" s="39"/>
      <c r="B131" s="40"/>
      <c r="C131" s="220" t="s">
        <v>88</v>
      </c>
      <c r="D131" s="220" t="s">
        <v>161</v>
      </c>
      <c r="E131" s="221" t="s">
        <v>2121</v>
      </c>
      <c r="F131" s="222" t="s">
        <v>2122</v>
      </c>
      <c r="G131" s="223" t="s">
        <v>186</v>
      </c>
      <c r="H131" s="224">
        <v>100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43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165</v>
      </c>
      <c r="AT131" s="232" t="s">
        <v>161</v>
      </c>
      <c r="AU131" s="232" t="s">
        <v>88</v>
      </c>
      <c r="AY131" s="18" t="s">
        <v>158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86</v>
      </c>
      <c r="BK131" s="233">
        <f>ROUND(I131*H131,2)</f>
        <v>0</v>
      </c>
      <c r="BL131" s="18" t="s">
        <v>165</v>
      </c>
      <c r="BM131" s="232" t="s">
        <v>2301</v>
      </c>
    </row>
    <row r="132" s="2" customFormat="1" ht="21.75" customHeight="1">
      <c r="A132" s="39"/>
      <c r="B132" s="40"/>
      <c r="C132" s="220" t="s">
        <v>159</v>
      </c>
      <c r="D132" s="220" t="s">
        <v>161</v>
      </c>
      <c r="E132" s="221" t="s">
        <v>2124</v>
      </c>
      <c r="F132" s="222" t="s">
        <v>2125</v>
      </c>
      <c r="G132" s="223" t="s">
        <v>164</v>
      </c>
      <c r="H132" s="224">
        <v>12.6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43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165</v>
      </c>
      <c r="AT132" s="232" t="s">
        <v>161</v>
      </c>
      <c r="AU132" s="232" t="s">
        <v>88</v>
      </c>
      <c r="AY132" s="18" t="s">
        <v>158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86</v>
      </c>
      <c r="BK132" s="233">
        <f>ROUND(I132*H132,2)</f>
        <v>0</v>
      </c>
      <c r="BL132" s="18" t="s">
        <v>165</v>
      </c>
      <c r="BM132" s="232" t="s">
        <v>2302</v>
      </c>
    </row>
    <row r="133" s="13" customFormat="1">
      <c r="A133" s="13"/>
      <c r="B133" s="234"/>
      <c r="C133" s="235"/>
      <c r="D133" s="236" t="s">
        <v>171</v>
      </c>
      <c r="E133" s="237" t="s">
        <v>1</v>
      </c>
      <c r="F133" s="238" t="s">
        <v>2303</v>
      </c>
      <c r="G133" s="235"/>
      <c r="H133" s="239">
        <v>12.6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171</v>
      </c>
      <c r="AU133" s="245" t="s">
        <v>88</v>
      </c>
      <c r="AV133" s="13" t="s">
        <v>88</v>
      </c>
      <c r="AW133" s="13" t="s">
        <v>34</v>
      </c>
      <c r="AX133" s="13" t="s">
        <v>86</v>
      </c>
      <c r="AY133" s="245" t="s">
        <v>158</v>
      </c>
    </row>
    <row r="134" s="2" customFormat="1" ht="33" customHeight="1">
      <c r="A134" s="39"/>
      <c r="B134" s="40"/>
      <c r="C134" s="220" t="s">
        <v>165</v>
      </c>
      <c r="D134" s="220" t="s">
        <v>161</v>
      </c>
      <c r="E134" s="221" t="s">
        <v>1914</v>
      </c>
      <c r="F134" s="222" t="s">
        <v>1915</v>
      </c>
      <c r="G134" s="223" t="s">
        <v>164</v>
      </c>
      <c r="H134" s="224">
        <v>12.6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43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165</v>
      </c>
      <c r="AT134" s="232" t="s">
        <v>161</v>
      </c>
      <c r="AU134" s="232" t="s">
        <v>88</v>
      </c>
      <c r="AY134" s="18" t="s">
        <v>158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86</v>
      </c>
      <c r="BK134" s="233">
        <f>ROUND(I134*H134,2)</f>
        <v>0</v>
      </c>
      <c r="BL134" s="18" t="s">
        <v>165</v>
      </c>
      <c r="BM134" s="232" t="s">
        <v>2304</v>
      </c>
    </row>
    <row r="135" s="2" customFormat="1" ht="33" customHeight="1">
      <c r="A135" s="39"/>
      <c r="B135" s="40"/>
      <c r="C135" s="220" t="s">
        <v>183</v>
      </c>
      <c r="D135" s="220" t="s">
        <v>161</v>
      </c>
      <c r="E135" s="221" t="s">
        <v>2132</v>
      </c>
      <c r="F135" s="222" t="s">
        <v>2133</v>
      </c>
      <c r="G135" s="223" t="s">
        <v>164</v>
      </c>
      <c r="H135" s="224">
        <v>126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43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165</v>
      </c>
      <c r="AT135" s="232" t="s">
        <v>161</v>
      </c>
      <c r="AU135" s="232" t="s">
        <v>88</v>
      </c>
      <c r="AY135" s="18" t="s">
        <v>158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86</v>
      </c>
      <c r="BK135" s="233">
        <f>ROUND(I135*H135,2)</f>
        <v>0</v>
      </c>
      <c r="BL135" s="18" t="s">
        <v>165</v>
      </c>
      <c r="BM135" s="232" t="s">
        <v>2305</v>
      </c>
    </row>
    <row r="136" s="13" customFormat="1">
      <c r="A136" s="13"/>
      <c r="B136" s="234"/>
      <c r="C136" s="235"/>
      <c r="D136" s="236" t="s">
        <v>171</v>
      </c>
      <c r="E136" s="235"/>
      <c r="F136" s="238" t="s">
        <v>2306</v>
      </c>
      <c r="G136" s="235"/>
      <c r="H136" s="239">
        <v>126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171</v>
      </c>
      <c r="AU136" s="245" t="s">
        <v>88</v>
      </c>
      <c r="AV136" s="13" t="s">
        <v>88</v>
      </c>
      <c r="AW136" s="13" t="s">
        <v>4</v>
      </c>
      <c r="AX136" s="13" t="s">
        <v>86</v>
      </c>
      <c r="AY136" s="245" t="s">
        <v>158</v>
      </c>
    </row>
    <row r="137" s="2" customFormat="1" ht="21.75" customHeight="1">
      <c r="A137" s="39"/>
      <c r="B137" s="40"/>
      <c r="C137" s="220" t="s">
        <v>181</v>
      </c>
      <c r="D137" s="220" t="s">
        <v>161</v>
      </c>
      <c r="E137" s="221" t="s">
        <v>2136</v>
      </c>
      <c r="F137" s="222" t="s">
        <v>2137</v>
      </c>
      <c r="G137" s="223" t="s">
        <v>164</v>
      </c>
      <c r="H137" s="224">
        <v>12.6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43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165</v>
      </c>
      <c r="AT137" s="232" t="s">
        <v>161</v>
      </c>
      <c r="AU137" s="232" t="s">
        <v>88</v>
      </c>
      <c r="AY137" s="18" t="s">
        <v>158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86</v>
      </c>
      <c r="BK137" s="233">
        <f>ROUND(I137*H137,2)</f>
        <v>0</v>
      </c>
      <c r="BL137" s="18" t="s">
        <v>165</v>
      </c>
      <c r="BM137" s="232" t="s">
        <v>2307</v>
      </c>
    </row>
    <row r="138" s="2" customFormat="1" ht="21.75" customHeight="1">
      <c r="A138" s="39"/>
      <c r="B138" s="40"/>
      <c r="C138" s="220" t="s">
        <v>191</v>
      </c>
      <c r="D138" s="220" t="s">
        <v>161</v>
      </c>
      <c r="E138" s="221" t="s">
        <v>2139</v>
      </c>
      <c r="F138" s="222" t="s">
        <v>1929</v>
      </c>
      <c r="G138" s="223" t="s">
        <v>164</v>
      </c>
      <c r="H138" s="224">
        <v>12.6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43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165</v>
      </c>
      <c r="AT138" s="232" t="s">
        <v>161</v>
      </c>
      <c r="AU138" s="232" t="s">
        <v>88</v>
      </c>
      <c r="AY138" s="18" t="s">
        <v>158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86</v>
      </c>
      <c r="BK138" s="233">
        <f>ROUND(I138*H138,2)</f>
        <v>0</v>
      </c>
      <c r="BL138" s="18" t="s">
        <v>165</v>
      </c>
      <c r="BM138" s="232" t="s">
        <v>2308</v>
      </c>
    </row>
    <row r="139" s="2" customFormat="1" ht="16.5" customHeight="1">
      <c r="A139" s="39"/>
      <c r="B139" s="40"/>
      <c r="C139" s="282" t="s">
        <v>195</v>
      </c>
      <c r="D139" s="282" t="s">
        <v>275</v>
      </c>
      <c r="E139" s="283" t="s">
        <v>2141</v>
      </c>
      <c r="F139" s="284" t="s">
        <v>2142</v>
      </c>
      <c r="G139" s="285" t="s">
        <v>393</v>
      </c>
      <c r="H139" s="286">
        <v>22.68</v>
      </c>
      <c r="I139" s="287"/>
      <c r="J139" s="288">
        <f>ROUND(I139*H139,2)</f>
        <v>0</v>
      </c>
      <c r="K139" s="289"/>
      <c r="L139" s="290"/>
      <c r="M139" s="291" t="s">
        <v>1</v>
      </c>
      <c r="N139" s="292" t="s">
        <v>43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195</v>
      </c>
      <c r="AT139" s="232" t="s">
        <v>275</v>
      </c>
      <c r="AU139" s="232" t="s">
        <v>88</v>
      </c>
      <c r="AY139" s="18" t="s">
        <v>158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86</v>
      </c>
      <c r="BK139" s="233">
        <f>ROUND(I139*H139,2)</f>
        <v>0</v>
      </c>
      <c r="BL139" s="18" t="s">
        <v>165</v>
      </c>
      <c r="BM139" s="232" t="s">
        <v>2309</v>
      </c>
    </row>
    <row r="140" s="13" customFormat="1">
      <c r="A140" s="13"/>
      <c r="B140" s="234"/>
      <c r="C140" s="235"/>
      <c r="D140" s="236" t="s">
        <v>171</v>
      </c>
      <c r="E140" s="235"/>
      <c r="F140" s="238" t="s">
        <v>2310</v>
      </c>
      <c r="G140" s="235"/>
      <c r="H140" s="239">
        <v>22.68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171</v>
      </c>
      <c r="AU140" s="245" t="s">
        <v>88</v>
      </c>
      <c r="AV140" s="13" t="s">
        <v>88</v>
      </c>
      <c r="AW140" s="13" t="s">
        <v>4</v>
      </c>
      <c r="AX140" s="13" t="s">
        <v>86</v>
      </c>
      <c r="AY140" s="245" t="s">
        <v>158</v>
      </c>
    </row>
    <row r="141" s="2" customFormat="1" ht="21.75" customHeight="1">
      <c r="A141" s="39"/>
      <c r="B141" s="40"/>
      <c r="C141" s="220" t="s">
        <v>200</v>
      </c>
      <c r="D141" s="220" t="s">
        <v>161</v>
      </c>
      <c r="E141" s="221" t="s">
        <v>2239</v>
      </c>
      <c r="F141" s="222" t="s">
        <v>2240</v>
      </c>
      <c r="G141" s="223" t="s">
        <v>186</v>
      </c>
      <c r="H141" s="224">
        <v>100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43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165</v>
      </c>
      <c r="AT141" s="232" t="s">
        <v>161</v>
      </c>
      <c r="AU141" s="232" t="s">
        <v>88</v>
      </c>
      <c r="AY141" s="18" t="s">
        <v>158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86</v>
      </c>
      <c r="BK141" s="233">
        <f>ROUND(I141*H141,2)</f>
        <v>0</v>
      </c>
      <c r="BL141" s="18" t="s">
        <v>165</v>
      </c>
      <c r="BM141" s="232" t="s">
        <v>2311</v>
      </c>
    </row>
    <row r="142" s="12" customFormat="1" ht="22.8" customHeight="1">
      <c r="A142" s="12"/>
      <c r="B142" s="204"/>
      <c r="C142" s="205"/>
      <c r="D142" s="206" t="s">
        <v>77</v>
      </c>
      <c r="E142" s="218" t="s">
        <v>200</v>
      </c>
      <c r="F142" s="218" t="s">
        <v>747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SUM(P143:P150)</f>
        <v>0</v>
      </c>
      <c r="Q142" s="212"/>
      <c r="R142" s="213">
        <f>SUM(R143:R150)</f>
        <v>0</v>
      </c>
      <c r="S142" s="212"/>
      <c r="T142" s="214">
        <f>SUM(T143:T150)</f>
        <v>130.73859999999999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86</v>
      </c>
      <c r="AT142" s="216" t="s">
        <v>77</v>
      </c>
      <c r="AU142" s="216" t="s">
        <v>86</v>
      </c>
      <c r="AY142" s="215" t="s">
        <v>158</v>
      </c>
      <c r="BK142" s="217">
        <f>SUM(BK143:BK150)</f>
        <v>0</v>
      </c>
    </row>
    <row r="143" s="2" customFormat="1" ht="21.75" customHeight="1">
      <c r="A143" s="39"/>
      <c r="B143" s="40"/>
      <c r="C143" s="220" t="s">
        <v>209</v>
      </c>
      <c r="D143" s="220" t="s">
        <v>161</v>
      </c>
      <c r="E143" s="221" t="s">
        <v>1446</v>
      </c>
      <c r="F143" s="222" t="s">
        <v>2242</v>
      </c>
      <c r="G143" s="223" t="s">
        <v>283</v>
      </c>
      <c r="H143" s="224">
        <v>1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43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165</v>
      </c>
      <c r="AT143" s="232" t="s">
        <v>161</v>
      </c>
      <c r="AU143" s="232" t="s">
        <v>88</v>
      </c>
      <c r="AY143" s="18" t="s">
        <v>158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86</v>
      </c>
      <c r="BK143" s="233">
        <f>ROUND(I143*H143,2)</f>
        <v>0</v>
      </c>
      <c r="BL143" s="18" t="s">
        <v>165</v>
      </c>
      <c r="BM143" s="232" t="s">
        <v>2312</v>
      </c>
    </row>
    <row r="144" s="2" customFormat="1" ht="21.75" customHeight="1">
      <c r="A144" s="39"/>
      <c r="B144" s="40"/>
      <c r="C144" s="220" t="s">
        <v>218</v>
      </c>
      <c r="D144" s="220" t="s">
        <v>161</v>
      </c>
      <c r="E144" s="221" t="s">
        <v>2152</v>
      </c>
      <c r="F144" s="222" t="s">
        <v>2153</v>
      </c>
      <c r="G144" s="223" t="s">
        <v>393</v>
      </c>
      <c r="H144" s="224">
        <v>5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43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1</v>
      </c>
      <c r="T144" s="231">
        <f>S144*H144</f>
        <v>5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165</v>
      </c>
      <c r="AT144" s="232" t="s">
        <v>161</v>
      </c>
      <c r="AU144" s="232" t="s">
        <v>88</v>
      </c>
      <c r="AY144" s="18" t="s">
        <v>158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86</v>
      </c>
      <c r="BK144" s="233">
        <f>ROUND(I144*H144,2)</f>
        <v>0</v>
      </c>
      <c r="BL144" s="18" t="s">
        <v>165</v>
      </c>
      <c r="BM144" s="232" t="s">
        <v>2313</v>
      </c>
    </row>
    <row r="145" s="2" customFormat="1" ht="33" customHeight="1">
      <c r="A145" s="39"/>
      <c r="B145" s="40"/>
      <c r="C145" s="220" t="s">
        <v>224</v>
      </c>
      <c r="D145" s="220" t="s">
        <v>161</v>
      </c>
      <c r="E145" s="221" t="s">
        <v>2314</v>
      </c>
      <c r="F145" s="222" t="s">
        <v>2315</v>
      </c>
      <c r="G145" s="223" t="s">
        <v>164</v>
      </c>
      <c r="H145" s="224">
        <v>212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43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0.46999999999999997</v>
      </c>
      <c r="T145" s="231">
        <f>S145*H145</f>
        <v>99.640000000000001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165</v>
      </c>
      <c r="AT145" s="232" t="s">
        <v>161</v>
      </c>
      <c r="AU145" s="232" t="s">
        <v>88</v>
      </c>
      <c r="AY145" s="18" t="s">
        <v>158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86</v>
      </c>
      <c r="BK145" s="233">
        <f>ROUND(I145*H145,2)</f>
        <v>0</v>
      </c>
      <c r="BL145" s="18" t="s">
        <v>165</v>
      </c>
      <c r="BM145" s="232" t="s">
        <v>2316</v>
      </c>
    </row>
    <row r="146" s="2" customFormat="1" ht="21.75" customHeight="1">
      <c r="A146" s="39"/>
      <c r="B146" s="40"/>
      <c r="C146" s="220" t="s">
        <v>228</v>
      </c>
      <c r="D146" s="220" t="s">
        <v>161</v>
      </c>
      <c r="E146" s="221" t="s">
        <v>2169</v>
      </c>
      <c r="F146" s="222" t="s">
        <v>2170</v>
      </c>
      <c r="G146" s="223" t="s">
        <v>164</v>
      </c>
      <c r="H146" s="224">
        <v>11.863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43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2.2000000000000002</v>
      </c>
      <c r="T146" s="231">
        <f>S146*H146</f>
        <v>26.098600000000001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165</v>
      </c>
      <c r="AT146" s="232" t="s">
        <v>161</v>
      </c>
      <c r="AU146" s="232" t="s">
        <v>88</v>
      </c>
      <c r="AY146" s="18" t="s">
        <v>158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86</v>
      </c>
      <c r="BK146" s="233">
        <f>ROUND(I146*H146,2)</f>
        <v>0</v>
      </c>
      <c r="BL146" s="18" t="s">
        <v>165</v>
      </c>
      <c r="BM146" s="232" t="s">
        <v>2317</v>
      </c>
    </row>
    <row r="147" s="13" customFormat="1">
      <c r="A147" s="13"/>
      <c r="B147" s="234"/>
      <c r="C147" s="235"/>
      <c r="D147" s="236" t="s">
        <v>171</v>
      </c>
      <c r="E147" s="237" t="s">
        <v>1</v>
      </c>
      <c r="F147" s="238" t="s">
        <v>2318</v>
      </c>
      <c r="G147" s="235"/>
      <c r="H147" s="239">
        <v>4.2000000000000002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171</v>
      </c>
      <c r="AU147" s="245" t="s">
        <v>88</v>
      </c>
      <c r="AV147" s="13" t="s">
        <v>88</v>
      </c>
      <c r="AW147" s="13" t="s">
        <v>34</v>
      </c>
      <c r="AX147" s="13" t="s">
        <v>78</v>
      </c>
      <c r="AY147" s="245" t="s">
        <v>158</v>
      </c>
    </row>
    <row r="148" s="13" customFormat="1">
      <c r="A148" s="13"/>
      <c r="B148" s="234"/>
      <c r="C148" s="235"/>
      <c r="D148" s="236" t="s">
        <v>171</v>
      </c>
      <c r="E148" s="237" t="s">
        <v>1</v>
      </c>
      <c r="F148" s="238" t="s">
        <v>2319</v>
      </c>
      <c r="G148" s="235"/>
      <c r="H148" s="239">
        <v>4.2880000000000003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171</v>
      </c>
      <c r="AU148" s="245" t="s">
        <v>88</v>
      </c>
      <c r="AV148" s="13" t="s">
        <v>88</v>
      </c>
      <c r="AW148" s="13" t="s">
        <v>34</v>
      </c>
      <c r="AX148" s="13" t="s">
        <v>78</v>
      </c>
      <c r="AY148" s="245" t="s">
        <v>158</v>
      </c>
    </row>
    <row r="149" s="13" customFormat="1">
      <c r="A149" s="13"/>
      <c r="B149" s="234"/>
      <c r="C149" s="235"/>
      <c r="D149" s="236" t="s">
        <v>171</v>
      </c>
      <c r="E149" s="237" t="s">
        <v>1</v>
      </c>
      <c r="F149" s="238" t="s">
        <v>2320</v>
      </c>
      <c r="G149" s="235"/>
      <c r="H149" s="239">
        <v>3.375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171</v>
      </c>
      <c r="AU149" s="245" t="s">
        <v>88</v>
      </c>
      <c r="AV149" s="13" t="s">
        <v>88</v>
      </c>
      <c r="AW149" s="13" t="s">
        <v>34</v>
      </c>
      <c r="AX149" s="13" t="s">
        <v>78</v>
      </c>
      <c r="AY149" s="245" t="s">
        <v>158</v>
      </c>
    </row>
    <row r="150" s="14" customFormat="1">
      <c r="A150" s="14"/>
      <c r="B150" s="246"/>
      <c r="C150" s="247"/>
      <c r="D150" s="236" t="s">
        <v>171</v>
      </c>
      <c r="E150" s="248" t="s">
        <v>1</v>
      </c>
      <c r="F150" s="249" t="s">
        <v>174</v>
      </c>
      <c r="G150" s="247"/>
      <c r="H150" s="250">
        <v>11.863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171</v>
      </c>
      <c r="AU150" s="256" t="s">
        <v>88</v>
      </c>
      <c r="AV150" s="14" t="s">
        <v>165</v>
      </c>
      <c r="AW150" s="14" t="s">
        <v>34</v>
      </c>
      <c r="AX150" s="14" t="s">
        <v>86</v>
      </c>
      <c r="AY150" s="256" t="s">
        <v>158</v>
      </c>
    </row>
    <row r="151" s="12" customFormat="1" ht="22.8" customHeight="1">
      <c r="A151" s="12"/>
      <c r="B151" s="204"/>
      <c r="C151" s="205"/>
      <c r="D151" s="206" t="s">
        <v>77</v>
      </c>
      <c r="E151" s="218" t="s">
        <v>388</v>
      </c>
      <c r="F151" s="218" t="s">
        <v>389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SUM(P152:P172)</f>
        <v>0</v>
      </c>
      <c r="Q151" s="212"/>
      <c r="R151" s="213">
        <f>SUM(R152:R172)</f>
        <v>0</v>
      </c>
      <c r="S151" s="212"/>
      <c r="T151" s="214">
        <f>SUM(T152:T172)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86</v>
      </c>
      <c r="AT151" s="216" t="s">
        <v>77</v>
      </c>
      <c r="AU151" s="216" t="s">
        <v>86</v>
      </c>
      <c r="AY151" s="215" t="s">
        <v>158</v>
      </c>
      <c r="BK151" s="217">
        <f>SUM(BK152:BK172)</f>
        <v>0</v>
      </c>
    </row>
    <row r="152" s="2" customFormat="1" ht="16.5" customHeight="1">
      <c r="A152" s="39"/>
      <c r="B152" s="40"/>
      <c r="C152" s="220" t="s">
        <v>233</v>
      </c>
      <c r="D152" s="220" t="s">
        <v>161</v>
      </c>
      <c r="E152" s="221" t="s">
        <v>2261</v>
      </c>
      <c r="F152" s="222" t="s">
        <v>2262</v>
      </c>
      <c r="G152" s="223" t="s">
        <v>393</v>
      </c>
      <c r="H152" s="224">
        <v>131.25899999999999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43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165</v>
      </c>
      <c r="AT152" s="232" t="s">
        <v>161</v>
      </c>
      <c r="AU152" s="232" t="s">
        <v>88</v>
      </c>
      <c r="AY152" s="18" t="s">
        <v>158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86</v>
      </c>
      <c r="BK152" s="233">
        <f>ROUND(I152*H152,2)</f>
        <v>0</v>
      </c>
      <c r="BL152" s="18" t="s">
        <v>165</v>
      </c>
      <c r="BM152" s="232" t="s">
        <v>2321</v>
      </c>
    </row>
    <row r="153" s="2" customFormat="1" ht="21.75" customHeight="1">
      <c r="A153" s="39"/>
      <c r="B153" s="40"/>
      <c r="C153" s="220" t="s">
        <v>8</v>
      </c>
      <c r="D153" s="220" t="s">
        <v>161</v>
      </c>
      <c r="E153" s="221" t="s">
        <v>2186</v>
      </c>
      <c r="F153" s="222" t="s">
        <v>2187</v>
      </c>
      <c r="G153" s="223" t="s">
        <v>393</v>
      </c>
      <c r="H153" s="224">
        <v>131.25899999999999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43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165</v>
      </c>
      <c r="AT153" s="232" t="s">
        <v>161</v>
      </c>
      <c r="AU153" s="232" t="s">
        <v>88</v>
      </c>
      <c r="AY153" s="18" t="s">
        <v>158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86</v>
      </c>
      <c r="BK153" s="233">
        <f>ROUND(I153*H153,2)</f>
        <v>0</v>
      </c>
      <c r="BL153" s="18" t="s">
        <v>165</v>
      </c>
      <c r="BM153" s="232" t="s">
        <v>2322</v>
      </c>
    </row>
    <row r="154" s="2" customFormat="1" ht="21.75" customHeight="1">
      <c r="A154" s="39"/>
      <c r="B154" s="40"/>
      <c r="C154" s="220" t="s">
        <v>259</v>
      </c>
      <c r="D154" s="220" t="s">
        <v>161</v>
      </c>
      <c r="E154" s="221" t="s">
        <v>2189</v>
      </c>
      <c r="F154" s="222" t="s">
        <v>2190</v>
      </c>
      <c r="G154" s="223" t="s">
        <v>393</v>
      </c>
      <c r="H154" s="224">
        <v>2493.9209999999998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43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165</v>
      </c>
      <c r="AT154" s="232" t="s">
        <v>161</v>
      </c>
      <c r="AU154" s="232" t="s">
        <v>88</v>
      </c>
      <c r="AY154" s="18" t="s">
        <v>158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86</v>
      </c>
      <c r="BK154" s="233">
        <f>ROUND(I154*H154,2)</f>
        <v>0</v>
      </c>
      <c r="BL154" s="18" t="s">
        <v>165</v>
      </c>
      <c r="BM154" s="232" t="s">
        <v>2323</v>
      </c>
    </row>
    <row r="155" s="13" customFormat="1">
      <c r="A155" s="13"/>
      <c r="B155" s="234"/>
      <c r="C155" s="235"/>
      <c r="D155" s="236" t="s">
        <v>171</v>
      </c>
      <c r="E155" s="235"/>
      <c r="F155" s="238" t="s">
        <v>2324</v>
      </c>
      <c r="G155" s="235"/>
      <c r="H155" s="239">
        <v>2493.9209999999998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171</v>
      </c>
      <c r="AU155" s="245" t="s">
        <v>88</v>
      </c>
      <c r="AV155" s="13" t="s">
        <v>88</v>
      </c>
      <c r="AW155" s="13" t="s">
        <v>4</v>
      </c>
      <c r="AX155" s="13" t="s">
        <v>86</v>
      </c>
      <c r="AY155" s="245" t="s">
        <v>158</v>
      </c>
    </row>
    <row r="156" s="2" customFormat="1" ht="16.5" customHeight="1">
      <c r="A156" s="39"/>
      <c r="B156" s="40"/>
      <c r="C156" s="220" t="s">
        <v>266</v>
      </c>
      <c r="D156" s="220" t="s">
        <v>161</v>
      </c>
      <c r="E156" s="221" t="s">
        <v>2193</v>
      </c>
      <c r="F156" s="222" t="s">
        <v>2194</v>
      </c>
      <c r="G156" s="223" t="s">
        <v>393</v>
      </c>
      <c r="H156" s="224">
        <v>131.25899999999999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43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165</v>
      </c>
      <c r="AT156" s="232" t="s">
        <v>161</v>
      </c>
      <c r="AU156" s="232" t="s">
        <v>88</v>
      </c>
      <c r="AY156" s="18" t="s">
        <v>158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86</v>
      </c>
      <c r="BK156" s="233">
        <f>ROUND(I156*H156,2)</f>
        <v>0</v>
      </c>
      <c r="BL156" s="18" t="s">
        <v>165</v>
      </c>
      <c r="BM156" s="232" t="s">
        <v>2325</v>
      </c>
    </row>
    <row r="157" s="2" customFormat="1" ht="55.5" customHeight="1">
      <c r="A157" s="39"/>
      <c r="B157" s="40"/>
      <c r="C157" s="220" t="s">
        <v>270</v>
      </c>
      <c r="D157" s="220" t="s">
        <v>161</v>
      </c>
      <c r="E157" s="221" t="s">
        <v>391</v>
      </c>
      <c r="F157" s="222" t="s">
        <v>392</v>
      </c>
      <c r="G157" s="223" t="s">
        <v>393</v>
      </c>
      <c r="H157" s="224">
        <v>0.14999999999999999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43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165</v>
      </c>
      <c r="AT157" s="232" t="s">
        <v>161</v>
      </c>
      <c r="AU157" s="232" t="s">
        <v>88</v>
      </c>
      <c r="AY157" s="18" t="s">
        <v>158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86</v>
      </c>
      <c r="BK157" s="233">
        <f>ROUND(I157*H157,2)</f>
        <v>0</v>
      </c>
      <c r="BL157" s="18" t="s">
        <v>165</v>
      </c>
      <c r="BM157" s="232" t="s">
        <v>2326</v>
      </c>
    </row>
    <row r="158" s="2" customFormat="1">
      <c r="A158" s="39"/>
      <c r="B158" s="40"/>
      <c r="C158" s="41"/>
      <c r="D158" s="236" t="s">
        <v>263</v>
      </c>
      <c r="E158" s="41"/>
      <c r="F158" s="278" t="s">
        <v>395</v>
      </c>
      <c r="G158" s="41"/>
      <c r="H158" s="41"/>
      <c r="I158" s="279"/>
      <c r="J158" s="41"/>
      <c r="K158" s="41"/>
      <c r="L158" s="45"/>
      <c r="M158" s="280"/>
      <c r="N158" s="281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263</v>
      </c>
      <c r="AU158" s="18" t="s">
        <v>88</v>
      </c>
    </row>
    <row r="159" s="2" customFormat="1" ht="33" customHeight="1">
      <c r="A159" s="39"/>
      <c r="B159" s="40"/>
      <c r="C159" s="220" t="s">
        <v>274</v>
      </c>
      <c r="D159" s="220" t="s">
        <v>161</v>
      </c>
      <c r="E159" s="221" t="s">
        <v>410</v>
      </c>
      <c r="F159" s="222" t="s">
        <v>411</v>
      </c>
      <c r="G159" s="223" t="s">
        <v>393</v>
      </c>
      <c r="H159" s="224">
        <v>21.550000000000001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43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165</v>
      </c>
      <c r="AT159" s="232" t="s">
        <v>161</v>
      </c>
      <c r="AU159" s="232" t="s">
        <v>88</v>
      </c>
      <c r="AY159" s="18" t="s">
        <v>158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86</v>
      </c>
      <c r="BK159" s="233">
        <f>ROUND(I159*H159,2)</f>
        <v>0</v>
      </c>
      <c r="BL159" s="18" t="s">
        <v>165</v>
      </c>
      <c r="BM159" s="232" t="s">
        <v>2327</v>
      </c>
    </row>
    <row r="160" s="2" customFormat="1" ht="33" customHeight="1">
      <c r="A160" s="39"/>
      <c r="B160" s="40"/>
      <c r="C160" s="220" t="s">
        <v>280</v>
      </c>
      <c r="D160" s="220" t="s">
        <v>161</v>
      </c>
      <c r="E160" s="221" t="s">
        <v>2197</v>
      </c>
      <c r="F160" s="222" t="s">
        <v>2198</v>
      </c>
      <c r="G160" s="223" t="s">
        <v>393</v>
      </c>
      <c r="H160" s="224">
        <v>0.29999999999999999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43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165</v>
      </c>
      <c r="AT160" s="232" t="s">
        <v>161</v>
      </c>
      <c r="AU160" s="232" t="s">
        <v>88</v>
      </c>
      <c r="AY160" s="18" t="s">
        <v>158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86</v>
      </c>
      <c r="BK160" s="233">
        <f>ROUND(I160*H160,2)</f>
        <v>0</v>
      </c>
      <c r="BL160" s="18" t="s">
        <v>165</v>
      </c>
      <c r="BM160" s="232" t="s">
        <v>2328</v>
      </c>
    </row>
    <row r="161" s="2" customFormat="1" ht="33" customHeight="1">
      <c r="A161" s="39"/>
      <c r="B161" s="40"/>
      <c r="C161" s="220" t="s">
        <v>7</v>
      </c>
      <c r="D161" s="220" t="s">
        <v>161</v>
      </c>
      <c r="E161" s="221" t="s">
        <v>2200</v>
      </c>
      <c r="F161" s="222" t="s">
        <v>2201</v>
      </c>
      <c r="G161" s="223" t="s">
        <v>393</v>
      </c>
      <c r="H161" s="224">
        <v>0.52000000000000002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43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165</v>
      </c>
      <c r="AT161" s="232" t="s">
        <v>161</v>
      </c>
      <c r="AU161" s="232" t="s">
        <v>88</v>
      </c>
      <c r="AY161" s="18" t="s">
        <v>158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86</v>
      </c>
      <c r="BK161" s="233">
        <f>ROUND(I161*H161,2)</f>
        <v>0</v>
      </c>
      <c r="BL161" s="18" t="s">
        <v>165</v>
      </c>
      <c r="BM161" s="232" t="s">
        <v>2329</v>
      </c>
    </row>
    <row r="162" s="2" customFormat="1" ht="33" customHeight="1">
      <c r="A162" s="39"/>
      <c r="B162" s="40"/>
      <c r="C162" s="220" t="s">
        <v>289</v>
      </c>
      <c r="D162" s="220" t="s">
        <v>161</v>
      </c>
      <c r="E162" s="221" t="s">
        <v>2203</v>
      </c>
      <c r="F162" s="222" t="s">
        <v>2204</v>
      </c>
      <c r="G162" s="223" t="s">
        <v>393</v>
      </c>
      <c r="H162" s="224">
        <v>5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43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165</v>
      </c>
      <c r="AT162" s="232" t="s">
        <v>161</v>
      </c>
      <c r="AU162" s="232" t="s">
        <v>88</v>
      </c>
      <c r="AY162" s="18" t="s">
        <v>158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86</v>
      </c>
      <c r="BK162" s="233">
        <f>ROUND(I162*H162,2)</f>
        <v>0</v>
      </c>
      <c r="BL162" s="18" t="s">
        <v>165</v>
      </c>
      <c r="BM162" s="232" t="s">
        <v>2330</v>
      </c>
    </row>
    <row r="163" s="2" customFormat="1" ht="33" customHeight="1">
      <c r="A163" s="39"/>
      <c r="B163" s="40"/>
      <c r="C163" s="220" t="s">
        <v>293</v>
      </c>
      <c r="D163" s="220" t="s">
        <v>161</v>
      </c>
      <c r="E163" s="221" t="s">
        <v>2057</v>
      </c>
      <c r="F163" s="222" t="s">
        <v>2058</v>
      </c>
      <c r="G163" s="223" t="s">
        <v>393</v>
      </c>
      <c r="H163" s="224">
        <v>26.099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43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165</v>
      </c>
      <c r="AT163" s="232" t="s">
        <v>161</v>
      </c>
      <c r="AU163" s="232" t="s">
        <v>88</v>
      </c>
      <c r="AY163" s="18" t="s">
        <v>158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86</v>
      </c>
      <c r="BK163" s="233">
        <f>ROUND(I163*H163,2)</f>
        <v>0</v>
      </c>
      <c r="BL163" s="18" t="s">
        <v>165</v>
      </c>
      <c r="BM163" s="232" t="s">
        <v>2331</v>
      </c>
    </row>
    <row r="164" s="2" customFormat="1" ht="44.25" customHeight="1">
      <c r="A164" s="39"/>
      <c r="B164" s="40"/>
      <c r="C164" s="220" t="s">
        <v>297</v>
      </c>
      <c r="D164" s="220" t="s">
        <v>161</v>
      </c>
      <c r="E164" s="221" t="s">
        <v>2207</v>
      </c>
      <c r="F164" s="222" t="s">
        <v>2208</v>
      </c>
      <c r="G164" s="223" t="s">
        <v>393</v>
      </c>
      <c r="H164" s="224">
        <v>77.640000000000001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43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165</v>
      </c>
      <c r="AT164" s="232" t="s">
        <v>161</v>
      </c>
      <c r="AU164" s="232" t="s">
        <v>88</v>
      </c>
      <c r="AY164" s="18" t="s">
        <v>158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86</v>
      </c>
      <c r="BK164" s="233">
        <f>ROUND(I164*H164,2)</f>
        <v>0</v>
      </c>
      <c r="BL164" s="18" t="s">
        <v>165</v>
      </c>
      <c r="BM164" s="232" t="s">
        <v>2332</v>
      </c>
    </row>
    <row r="165" s="13" customFormat="1">
      <c r="A165" s="13"/>
      <c r="B165" s="234"/>
      <c r="C165" s="235"/>
      <c r="D165" s="236" t="s">
        <v>171</v>
      </c>
      <c r="E165" s="237" t="s">
        <v>1</v>
      </c>
      <c r="F165" s="238" t="s">
        <v>2333</v>
      </c>
      <c r="G165" s="235"/>
      <c r="H165" s="239">
        <v>131.25899999999999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171</v>
      </c>
      <c r="AU165" s="245" t="s">
        <v>88</v>
      </c>
      <c r="AV165" s="13" t="s">
        <v>88</v>
      </c>
      <c r="AW165" s="13" t="s">
        <v>34</v>
      </c>
      <c r="AX165" s="13" t="s">
        <v>78</v>
      </c>
      <c r="AY165" s="245" t="s">
        <v>158</v>
      </c>
    </row>
    <row r="166" s="13" customFormat="1">
      <c r="A166" s="13"/>
      <c r="B166" s="234"/>
      <c r="C166" s="235"/>
      <c r="D166" s="236" t="s">
        <v>171</v>
      </c>
      <c r="E166" s="237" t="s">
        <v>1</v>
      </c>
      <c r="F166" s="238" t="s">
        <v>2334</v>
      </c>
      <c r="G166" s="235"/>
      <c r="H166" s="239">
        <v>-0.14999999999999999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171</v>
      </c>
      <c r="AU166" s="245" t="s">
        <v>88</v>
      </c>
      <c r="AV166" s="13" t="s">
        <v>88</v>
      </c>
      <c r="AW166" s="13" t="s">
        <v>34</v>
      </c>
      <c r="AX166" s="13" t="s">
        <v>78</v>
      </c>
      <c r="AY166" s="245" t="s">
        <v>158</v>
      </c>
    </row>
    <row r="167" s="13" customFormat="1">
      <c r="A167" s="13"/>
      <c r="B167" s="234"/>
      <c r="C167" s="235"/>
      <c r="D167" s="236" t="s">
        <v>171</v>
      </c>
      <c r="E167" s="237" t="s">
        <v>1</v>
      </c>
      <c r="F167" s="238" t="s">
        <v>2335</v>
      </c>
      <c r="G167" s="235"/>
      <c r="H167" s="239">
        <v>-5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171</v>
      </c>
      <c r="AU167" s="245" t="s">
        <v>88</v>
      </c>
      <c r="AV167" s="13" t="s">
        <v>88</v>
      </c>
      <c r="AW167" s="13" t="s">
        <v>34</v>
      </c>
      <c r="AX167" s="13" t="s">
        <v>78</v>
      </c>
      <c r="AY167" s="245" t="s">
        <v>158</v>
      </c>
    </row>
    <row r="168" s="13" customFormat="1">
      <c r="A168" s="13"/>
      <c r="B168" s="234"/>
      <c r="C168" s="235"/>
      <c r="D168" s="236" t="s">
        <v>171</v>
      </c>
      <c r="E168" s="237" t="s">
        <v>1</v>
      </c>
      <c r="F168" s="238" t="s">
        <v>2336</v>
      </c>
      <c r="G168" s="235"/>
      <c r="H168" s="239">
        <v>-0.52000000000000002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171</v>
      </c>
      <c r="AU168" s="245" t="s">
        <v>88</v>
      </c>
      <c r="AV168" s="13" t="s">
        <v>88</v>
      </c>
      <c r="AW168" s="13" t="s">
        <v>34</v>
      </c>
      <c r="AX168" s="13" t="s">
        <v>78</v>
      </c>
      <c r="AY168" s="245" t="s">
        <v>158</v>
      </c>
    </row>
    <row r="169" s="13" customFormat="1">
      <c r="A169" s="13"/>
      <c r="B169" s="234"/>
      <c r="C169" s="235"/>
      <c r="D169" s="236" t="s">
        <v>171</v>
      </c>
      <c r="E169" s="237" t="s">
        <v>1</v>
      </c>
      <c r="F169" s="238" t="s">
        <v>2337</v>
      </c>
      <c r="G169" s="235"/>
      <c r="H169" s="239">
        <v>-0.29999999999999999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171</v>
      </c>
      <c r="AU169" s="245" t="s">
        <v>88</v>
      </c>
      <c r="AV169" s="13" t="s">
        <v>88</v>
      </c>
      <c r="AW169" s="13" t="s">
        <v>34</v>
      </c>
      <c r="AX169" s="13" t="s">
        <v>78</v>
      </c>
      <c r="AY169" s="245" t="s">
        <v>158</v>
      </c>
    </row>
    <row r="170" s="13" customFormat="1">
      <c r="A170" s="13"/>
      <c r="B170" s="234"/>
      <c r="C170" s="235"/>
      <c r="D170" s="236" t="s">
        <v>171</v>
      </c>
      <c r="E170" s="237" t="s">
        <v>1</v>
      </c>
      <c r="F170" s="238" t="s">
        <v>2338</v>
      </c>
      <c r="G170" s="235"/>
      <c r="H170" s="239">
        <v>-21.550000000000001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171</v>
      </c>
      <c r="AU170" s="245" t="s">
        <v>88</v>
      </c>
      <c r="AV170" s="13" t="s">
        <v>88</v>
      </c>
      <c r="AW170" s="13" t="s">
        <v>34</v>
      </c>
      <c r="AX170" s="13" t="s">
        <v>78</v>
      </c>
      <c r="AY170" s="245" t="s">
        <v>158</v>
      </c>
    </row>
    <row r="171" s="13" customFormat="1">
      <c r="A171" s="13"/>
      <c r="B171" s="234"/>
      <c r="C171" s="235"/>
      <c r="D171" s="236" t="s">
        <v>171</v>
      </c>
      <c r="E171" s="237" t="s">
        <v>1</v>
      </c>
      <c r="F171" s="238" t="s">
        <v>2339</v>
      </c>
      <c r="G171" s="235"/>
      <c r="H171" s="239">
        <v>-26.099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171</v>
      </c>
      <c r="AU171" s="245" t="s">
        <v>88</v>
      </c>
      <c r="AV171" s="13" t="s">
        <v>88</v>
      </c>
      <c r="AW171" s="13" t="s">
        <v>34</v>
      </c>
      <c r="AX171" s="13" t="s">
        <v>78</v>
      </c>
      <c r="AY171" s="245" t="s">
        <v>158</v>
      </c>
    </row>
    <row r="172" s="14" customFormat="1">
      <c r="A172" s="14"/>
      <c r="B172" s="246"/>
      <c r="C172" s="247"/>
      <c r="D172" s="236" t="s">
        <v>171</v>
      </c>
      <c r="E172" s="248" t="s">
        <v>1</v>
      </c>
      <c r="F172" s="249" t="s">
        <v>174</v>
      </c>
      <c r="G172" s="247"/>
      <c r="H172" s="250">
        <v>77.639999999999986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171</v>
      </c>
      <c r="AU172" s="256" t="s">
        <v>88</v>
      </c>
      <c r="AV172" s="14" t="s">
        <v>165</v>
      </c>
      <c r="AW172" s="14" t="s">
        <v>34</v>
      </c>
      <c r="AX172" s="14" t="s">
        <v>86</v>
      </c>
      <c r="AY172" s="256" t="s">
        <v>158</v>
      </c>
    </row>
    <row r="173" s="12" customFormat="1" ht="25.92" customHeight="1">
      <c r="A173" s="12"/>
      <c r="B173" s="204"/>
      <c r="C173" s="205"/>
      <c r="D173" s="206" t="s">
        <v>77</v>
      </c>
      <c r="E173" s="207" t="s">
        <v>426</v>
      </c>
      <c r="F173" s="207" t="s">
        <v>427</v>
      </c>
      <c r="G173" s="205"/>
      <c r="H173" s="205"/>
      <c r="I173" s="208"/>
      <c r="J173" s="209">
        <f>BK173</f>
        <v>0</v>
      </c>
      <c r="K173" s="205"/>
      <c r="L173" s="210"/>
      <c r="M173" s="211"/>
      <c r="N173" s="212"/>
      <c r="O173" s="212"/>
      <c r="P173" s="213">
        <f>P174</f>
        <v>0</v>
      </c>
      <c r="Q173" s="212"/>
      <c r="R173" s="213">
        <f>R174</f>
        <v>0</v>
      </c>
      <c r="S173" s="212"/>
      <c r="T173" s="214">
        <f>T174</f>
        <v>0.52000000000000002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5" t="s">
        <v>88</v>
      </c>
      <c r="AT173" s="216" t="s">
        <v>77</v>
      </c>
      <c r="AU173" s="216" t="s">
        <v>78</v>
      </c>
      <c r="AY173" s="215" t="s">
        <v>158</v>
      </c>
      <c r="BK173" s="217">
        <f>BK174</f>
        <v>0</v>
      </c>
    </row>
    <row r="174" s="12" customFormat="1" ht="22.8" customHeight="1">
      <c r="A174" s="12"/>
      <c r="B174" s="204"/>
      <c r="C174" s="205"/>
      <c r="D174" s="206" t="s">
        <v>77</v>
      </c>
      <c r="E174" s="218" t="s">
        <v>2210</v>
      </c>
      <c r="F174" s="218" t="s">
        <v>2211</v>
      </c>
      <c r="G174" s="205"/>
      <c r="H174" s="205"/>
      <c r="I174" s="208"/>
      <c r="J174" s="219">
        <f>BK174</f>
        <v>0</v>
      </c>
      <c r="K174" s="205"/>
      <c r="L174" s="210"/>
      <c r="M174" s="211"/>
      <c r="N174" s="212"/>
      <c r="O174" s="212"/>
      <c r="P174" s="213">
        <f>P175</f>
        <v>0</v>
      </c>
      <c r="Q174" s="212"/>
      <c r="R174" s="213">
        <f>R175</f>
        <v>0</v>
      </c>
      <c r="S174" s="212"/>
      <c r="T174" s="214">
        <f>T175</f>
        <v>0.52000000000000002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5" t="s">
        <v>88</v>
      </c>
      <c r="AT174" s="216" t="s">
        <v>77</v>
      </c>
      <c r="AU174" s="216" t="s">
        <v>86</v>
      </c>
      <c r="AY174" s="215" t="s">
        <v>158</v>
      </c>
      <c r="BK174" s="217">
        <f>BK175</f>
        <v>0</v>
      </c>
    </row>
    <row r="175" s="2" customFormat="1" ht="21.75" customHeight="1">
      <c r="A175" s="39"/>
      <c r="B175" s="40"/>
      <c r="C175" s="220" t="s">
        <v>302</v>
      </c>
      <c r="D175" s="220" t="s">
        <v>161</v>
      </c>
      <c r="E175" s="221" t="s">
        <v>2212</v>
      </c>
      <c r="F175" s="222" t="s">
        <v>2213</v>
      </c>
      <c r="G175" s="223" t="s">
        <v>186</v>
      </c>
      <c r="H175" s="224">
        <v>52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43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0.01</v>
      </c>
      <c r="T175" s="231">
        <f>S175*H175</f>
        <v>0.52000000000000002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259</v>
      </c>
      <c r="AT175" s="232" t="s">
        <v>161</v>
      </c>
      <c r="AU175" s="232" t="s">
        <v>88</v>
      </c>
      <c r="AY175" s="18" t="s">
        <v>158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86</v>
      </c>
      <c r="BK175" s="233">
        <f>ROUND(I175*H175,2)</f>
        <v>0</v>
      </c>
      <c r="BL175" s="18" t="s">
        <v>259</v>
      </c>
      <c r="BM175" s="232" t="s">
        <v>2340</v>
      </c>
    </row>
    <row r="176" s="12" customFormat="1" ht="25.92" customHeight="1">
      <c r="A176" s="12"/>
      <c r="B176" s="204"/>
      <c r="C176" s="205"/>
      <c r="D176" s="206" t="s">
        <v>77</v>
      </c>
      <c r="E176" s="207" t="s">
        <v>114</v>
      </c>
      <c r="F176" s="207" t="s">
        <v>1852</v>
      </c>
      <c r="G176" s="205"/>
      <c r="H176" s="205"/>
      <c r="I176" s="208"/>
      <c r="J176" s="209">
        <f>BK176</f>
        <v>0</v>
      </c>
      <c r="K176" s="205"/>
      <c r="L176" s="210"/>
      <c r="M176" s="211"/>
      <c r="N176" s="212"/>
      <c r="O176" s="212"/>
      <c r="P176" s="213">
        <f>P177+P179+P181+P184</f>
        <v>0</v>
      </c>
      <c r="Q176" s="212"/>
      <c r="R176" s="213">
        <f>R177+R179+R181+R184</f>
        <v>0</v>
      </c>
      <c r="S176" s="212"/>
      <c r="T176" s="214">
        <f>T177+T179+T181+T184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183</v>
      </c>
      <c r="AT176" s="216" t="s">
        <v>77</v>
      </c>
      <c r="AU176" s="216" t="s">
        <v>78</v>
      </c>
      <c r="AY176" s="215" t="s">
        <v>158</v>
      </c>
      <c r="BK176" s="217">
        <f>BK177+BK179+BK181+BK184</f>
        <v>0</v>
      </c>
    </row>
    <row r="177" s="12" customFormat="1" ht="22.8" customHeight="1">
      <c r="A177" s="12"/>
      <c r="B177" s="204"/>
      <c r="C177" s="205"/>
      <c r="D177" s="206" t="s">
        <v>77</v>
      </c>
      <c r="E177" s="218" t="s">
        <v>2280</v>
      </c>
      <c r="F177" s="218" t="s">
        <v>2281</v>
      </c>
      <c r="G177" s="205"/>
      <c r="H177" s="205"/>
      <c r="I177" s="208"/>
      <c r="J177" s="219">
        <f>BK177</f>
        <v>0</v>
      </c>
      <c r="K177" s="205"/>
      <c r="L177" s="210"/>
      <c r="M177" s="211"/>
      <c r="N177" s="212"/>
      <c r="O177" s="212"/>
      <c r="P177" s="213">
        <f>P178</f>
        <v>0</v>
      </c>
      <c r="Q177" s="212"/>
      <c r="R177" s="213">
        <f>R178</f>
        <v>0</v>
      </c>
      <c r="S177" s="212"/>
      <c r="T177" s="214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5" t="s">
        <v>183</v>
      </c>
      <c r="AT177" s="216" t="s">
        <v>77</v>
      </c>
      <c r="AU177" s="216" t="s">
        <v>86</v>
      </c>
      <c r="AY177" s="215" t="s">
        <v>158</v>
      </c>
      <c r="BK177" s="217">
        <f>BK178</f>
        <v>0</v>
      </c>
    </row>
    <row r="178" s="2" customFormat="1" ht="33" customHeight="1">
      <c r="A178" s="39"/>
      <c r="B178" s="40"/>
      <c r="C178" s="220" t="s">
        <v>306</v>
      </c>
      <c r="D178" s="220" t="s">
        <v>161</v>
      </c>
      <c r="E178" s="221" t="s">
        <v>2282</v>
      </c>
      <c r="F178" s="222" t="s">
        <v>2114</v>
      </c>
      <c r="G178" s="223" t="s">
        <v>1857</v>
      </c>
      <c r="H178" s="224">
        <v>1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43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1858</v>
      </c>
      <c r="AT178" s="232" t="s">
        <v>161</v>
      </c>
      <c r="AU178" s="232" t="s">
        <v>88</v>
      </c>
      <c r="AY178" s="18" t="s">
        <v>158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86</v>
      </c>
      <c r="BK178" s="233">
        <f>ROUND(I178*H178,2)</f>
        <v>0</v>
      </c>
      <c r="BL178" s="18" t="s">
        <v>1858</v>
      </c>
      <c r="BM178" s="232" t="s">
        <v>2341</v>
      </c>
    </row>
    <row r="179" s="12" customFormat="1" ht="22.8" customHeight="1">
      <c r="A179" s="12"/>
      <c r="B179" s="204"/>
      <c r="C179" s="205"/>
      <c r="D179" s="206" t="s">
        <v>77</v>
      </c>
      <c r="E179" s="218" t="s">
        <v>1853</v>
      </c>
      <c r="F179" s="218" t="s">
        <v>1854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P180</f>
        <v>0</v>
      </c>
      <c r="Q179" s="212"/>
      <c r="R179" s="213">
        <f>R180</f>
        <v>0</v>
      </c>
      <c r="S179" s="212"/>
      <c r="T179" s="214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183</v>
      </c>
      <c r="AT179" s="216" t="s">
        <v>77</v>
      </c>
      <c r="AU179" s="216" t="s">
        <v>86</v>
      </c>
      <c r="AY179" s="215" t="s">
        <v>158</v>
      </c>
      <c r="BK179" s="217">
        <f>BK180</f>
        <v>0</v>
      </c>
    </row>
    <row r="180" s="2" customFormat="1" ht="33" customHeight="1">
      <c r="A180" s="39"/>
      <c r="B180" s="40"/>
      <c r="C180" s="220" t="s">
        <v>310</v>
      </c>
      <c r="D180" s="220" t="s">
        <v>161</v>
      </c>
      <c r="E180" s="221" t="s">
        <v>2284</v>
      </c>
      <c r="F180" s="222" t="s">
        <v>2285</v>
      </c>
      <c r="G180" s="223" t="s">
        <v>1857</v>
      </c>
      <c r="H180" s="224">
        <v>1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43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1858</v>
      </c>
      <c r="AT180" s="232" t="s">
        <v>161</v>
      </c>
      <c r="AU180" s="232" t="s">
        <v>88</v>
      </c>
      <c r="AY180" s="18" t="s">
        <v>158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86</v>
      </c>
      <c r="BK180" s="233">
        <f>ROUND(I180*H180,2)</f>
        <v>0</v>
      </c>
      <c r="BL180" s="18" t="s">
        <v>1858</v>
      </c>
      <c r="BM180" s="232" t="s">
        <v>2342</v>
      </c>
    </row>
    <row r="181" s="12" customFormat="1" ht="22.8" customHeight="1">
      <c r="A181" s="12"/>
      <c r="B181" s="204"/>
      <c r="C181" s="205"/>
      <c r="D181" s="206" t="s">
        <v>77</v>
      </c>
      <c r="E181" s="218" t="s">
        <v>2223</v>
      </c>
      <c r="F181" s="218" t="s">
        <v>2224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SUM(P182:P183)</f>
        <v>0</v>
      </c>
      <c r="Q181" s="212"/>
      <c r="R181" s="213">
        <f>SUM(R182:R183)</f>
        <v>0</v>
      </c>
      <c r="S181" s="212"/>
      <c r="T181" s="214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183</v>
      </c>
      <c r="AT181" s="216" t="s">
        <v>77</v>
      </c>
      <c r="AU181" s="216" t="s">
        <v>86</v>
      </c>
      <c r="AY181" s="215" t="s">
        <v>158</v>
      </c>
      <c r="BK181" s="217">
        <f>SUM(BK182:BK183)</f>
        <v>0</v>
      </c>
    </row>
    <row r="182" s="2" customFormat="1" ht="16.5" customHeight="1">
      <c r="A182" s="39"/>
      <c r="B182" s="40"/>
      <c r="C182" s="220" t="s">
        <v>315</v>
      </c>
      <c r="D182" s="220" t="s">
        <v>161</v>
      </c>
      <c r="E182" s="221" t="s">
        <v>2290</v>
      </c>
      <c r="F182" s="222" t="s">
        <v>2291</v>
      </c>
      <c r="G182" s="223" t="s">
        <v>1857</v>
      </c>
      <c r="H182" s="224">
        <v>1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43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1858</v>
      </c>
      <c r="AT182" s="232" t="s">
        <v>161</v>
      </c>
      <c r="AU182" s="232" t="s">
        <v>88</v>
      </c>
      <c r="AY182" s="18" t="s">
        <v>158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86</v>
      </c>
      <c r="BK182" s="233">
        <f>ROUND(I182*H182,2)</f>
        <v>0</v>
      </c>
      <c r="BL182" s="18" t="s">
        <v>1858</v>
      </c>
      <c r="BM182" s="232" t="s">
        <v>2343</v>
      </c>
    </row>
    <row r="183" s="2" customFormat="1" ht="21.75" customHeight="1">
      <c r="A183" s="39"/>
      <c r="B183" s="40"/>
      <c r="C183" s="220" t="s">
        <v>320</v>
      </c>
      <c r="D183" s="220" t="s">
        <v>161</v>
      </c>
      <c r="E183" s="221" t="s">
        <v>2293</v>
      </c>
      <c r="F183" s="222" t="s">
        <v>2294</v>
      </c>
      <c r="G183" s="223" t="s">
        <v>1857</v>
      </c>
      <c r="H183" s="224">
        <v>1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43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1858</v>
      </c>
      <c r="AT183" s="232" t="s">
        <v>161</v>
      </c>
      <c r="AU183" s="232" t="s">
        <v>88</v>
      </c>
      <c r="AY183" s="18" t="s">
        <v>158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86</v>
      </c>
      <c r="BK183" s="233">
        <f>ROUND(I183*H183,2)</f>
        <v>0</v>
      </c>
      <c r="BL183" s="18" t="s">
        <v>1858</v>
      </c>
      <c r="BM183" s="232" t="s">
        <v>2344</v>
      </c>
    </row>
    <row r="184" s="12" customFormat="1" ht="22.8" customHeight="1">
      <c r="A184" s="12"/>
      <c r="B184" s="204"/>
      <c r="C184" s="205"/>
      <c r="D184" s="206" t="s">
        <v>77</v>
      </c>
      <c r="E184" s="218" t="s">
        <v>1865</v>
      </c>
      <c r="F184" s="218" t="s">
        <v>1866</v>
      </c>
      <c r="G184" s="205"/>
      <c r="H184" s="205"/>
      <c r="I184" s="208"/>
      <c r="J184" s="219">
        <f>BK184</f>
        <v>0</v>
      </c>
      <c r="K184" s="205"/>
      <c r="L184" s="210"/>
      <c r="M184" s="211"/>
      <c r="N184" s="212"/>
      <c r="O184" s="212"/>
      <c r="P184" s="213">
        <f>P185</f>
        <v>0</v>
      </c>
      <c r="Q184" s="212"/>
      <c r="R184" s="213">
        <f>R185</f>
        <v>0</v>
      </c>
      <c r="S184" s="212"/>
      <c r="T184" s="214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5" t="s">
        <v>183</v>
      </c>
      <c r="AT184" s="216" t="s">
        <v>77</v>
      </c>
      <c r="AU184" s="216" t="s">
        <v>86</v>
      </c>
      <c r="AY184" s="215" t="s">
        <v>158</v>
      </c>
      <c r="BK184" s="217">
        <f>BK185</f>
        <v>0</v>
      </c>
    </row>
    <row r="185" s="2" customFormat="1" ht="21.75" customHeight="1">
      <c r="A185" s="39"/>
      <c r="B185" s="40"/>
      <c r="C185" s="220" t="s">
        <v>324</v>
      </c>
      <c r="D185" s="220" t="s">
        <v>161</v>
      </c>
      <c r="E185" s="221" t="s">
        <v>2296</v>
      </c>
      <c r="F185" s="222" t="s">
        <v>2297</v>
      </c>
      <c r="G185" s="223" t="s">
        <v>1857</v>
      </c>
      <c r="H185" s="224">
        <v>1</v>
      </c>
      <c r="I185" s="225"/>
      <c r="J185" s="226">
        <f>ROUND(I185*H185,2)</f>
        <v>0</v>
      </c>
      <c r="K185" s="227"/>
      <c r="L185" s="45"/>
      <c r="M185" s="302" t="s">
        <v>1</v>
      </c>
      <c r="N185" s="303" t="s">
        <v>43</v>
      </c>
      <c r="O185" s="296"/>
      <c r="P185" s="300">
        <f>O185*H185</f>
        <v>0</v>
      </c>
      <c r="Q185" s="300">
        <v>0</v>
      </c>
      <c r="R185" s="300">
        <f>Q185*H185</f>
        <v>0</v>
      </c>
      <c r="S185" s="300">
        <v>0</v>
      </c>
      <c r="T185" s="30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1858</v>
      </c>
      <c r="AT185" s="232" t="s">
        <v>161</v>
      </c>
      <c r="AU185" s="232" t="s">
        <v>88</v>
      </c>
      <c r="AY185" s="18" t="s">
        <v>158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86</v>
      </c>
      <c r="BK185" s="233">
        <f>ROUND(I185*H185,2)</f>
        <v>0</v>
      </c>
      <c r="BL185" s="18" t="s">
        <v>1858</v>
      </c>
      <c r="BM185" s="232" t="s">
        <v>2345</v>
      </c>
    </row>
    <row r="186" s="2" customFormat="1" ht="6.96" customHeight="1">
      <c r="A186" s="39"/>
      <c r="B186" s="67"/>
      <c r="C186" s="68"/>
      <c r="D186" s="68"/>
      <c r="E186" s="68"/>
      <c r="F186" s="68"/>
      <c r="G186" s="68"/>
      <c r="H186" s="68"/>
      <c r="I186" s="68"/>
      <c r="J186" s="68"/>
      <c r="K186" s="68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kH/JIX6/UCbohb86FW42Wth1kq351YEmrkbkqgOZu8TQrB/MwQh9AUrqDrlNcKBn5efEFFr5lTx2tAsD+pxC7w==" hashValue="2WpGtq/+8/K0BFCv2Cb0aNS3OH0EtXK4QWCKbkDppzZaY7zJS8zPXwBXfsLmwEq6hSK/m28EN647DMKtigb0GA==" algorithmName="SHA-512" password="CC35"/>
  <autoFilter ref="C126:K18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116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Kropáčova Vrutice ON -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2346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ROUND((SUM(BE121:BE134)),  2)</f>
        <v>0</v>
      </c>
      <c r="G33" s="39"/>
      <c r="H33" s="39"/>
      <c r="I33" s="156">
        <v>0.20999999999999999</v>
      </c>
      <c r="J33" s="155">
        <f>ROUND(((SUM(BE121:BE134))*I33),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ROUND((SUM(BF121:BF134)),  2)</f>
        <v>0</v>
      </c>
      <c r="G34" s="39"/>
      <c r="H34" s="39"/>
      <c r="I34" s="156">
        <v>0.14999999999999999</v>
      </c>
      <c r="J34" s="155">
        <f>ROUND(((SUM(BF121:BF134))*I34),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ROUND((SUM(BG121:BG134)),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ROUND((SUM(BH121:BH134)),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ROUND((SUM(BI121:BI134)),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Kropáčova Vrutice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SO.10 -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Kropáčova Vrutice</v>
      </c>
      <c r="G89" s="41"/>
      <c r="H89" s="41"/>
      <c r="I89" s="33" t="s">
        <v>22</v>
      </c>
      <c r="J89" s="80" t="str">
        <f>IF(J12="","",J12)</f>
        <v>23. 3. 2021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120</v>
      </c>
      <c r="D94" s="177"/>
      <c r="E94" s="177"/>
      <c r="F94" s="177"/>
      <c r="G94" s="177"/>
      <c r="H94" s="177"/>
      <c r="I94" s="177"/>
      <c r="J94" s="178" t="s">
        <v>121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122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0"/>
      <c r="C97" s="181"/>
      <c r="D97" s="182" t="s">
        <v>1505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2347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2118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2348</v>
      </c>
      <c r="E100" s="189"/>
      <c r="F100" s="189"/>
      <c r="G100" s="189"/>
      <c r="H100" s="189"/>
      <c r="I100" s="189"/>
      <c r="J100" s="190">
        <f>J130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1508</v>
      </c>
      <c r="E101" s="189"/>
      <c r="F101" s="189"/>
      <c r="G101" s="189"/>
      <c r="H101" s="189"/>
      <c r="I101" s="189"/>
      <c r="J101" s="190">
        <f>J132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Kropáčova Vrutice ON - oprava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SO.10 - VRN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Kropáčova Vrutice</v>
      </c>
      <c r="G115" s="41"/>
      <c r="H115" s="41"/>
      <c r="I115" s="33" t="s">
        <v>22</v>
      </c>
      <c r="J115" s="80" t="str">
        <f>IF(J12="","",J12)</f>
        <v>23. 3. 2021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Správa železnic, státní organizace</v>
      </c>
      <c r="G117" s="41"/>
      <c r="H117" s="41"/>
      <c r="I117" s="33" t="s">
        <v>32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>L. Malý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144</v>
      </c>
      <c r="D120" s="195" t="s">
        <v>63</v>
      </c>
      <c r="E120" s="195" t="s">
        <v>59</v>
      </c>
      <c r="F120" s="195" t="s">
        <v>60</v>
      </c>
      <c r="G120" s="195" t="s">
        <v>145</v>
      </c>
      <c r="H120" s="195" t="s">
        <v>146</v>
      </c>
      <c r="I120" s="195" t="s">
        <v>147</v>
      </c>
      <c r="J120" s="196" t="s">
        <v>121</v>
      </c>
      <c r="K120" s="197" t="s">
        <v>148</v>
      </c>
      <c r="L120" s="198"/>
      <c r="M120" s="101" t="s">
        <v>1</v>
      </c>
      <c r="N120" s="102" t="s">
        <v>42</v>
      </c>
      <c r="O120" s="102" t="s">
        <v>149</v>
      </c>
      <c r="P120" s="102" t="s">
        <v>150</v>
      </c>
      <c r="Q120" s="102" t="s">
        <v>151</v>
      </c>
      <c r="R120" s="102" t="s">
        <v>152</v>
      </c>
      <c r="S120" s="102" t="s">
        <v>153</v>
      </c>
      <c r="T120" s="103" t="s">
        <v>154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155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0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123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77</v>
      </c>
      <c r="E122" s="207" t="s">
        <v>114</v>
      </c>
      <c r="F122" s="207" t="s">
        <v>1852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P123+P127+P130+P132</f>
        <v>0</v>
      </c>
      <c r="Q122" s="212"/>
      <c r="R122" s="213">
        <f>R123+R127+R130+R132</f>
        <v>0</v>
      </c>
      <c r="S122" s="212"/>
      <c r="T122" s="214">
        <f>T123+T127+T130+T132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183</v>
      </c>
      <c r="AT122" s="216" t="s">
        <v>77</v>
      </c>
      <c r="AU122" s="216" t="s">
        <v>78</v>
      </c>
      <c r="AY122" s="215" t="s">
        <v>158</v>
      </c>
      <c r="BK122" s="217">
        <f>BK123+BK127+BK130+BK132</f>
        <v>0</v>
      </c>
    </row>
    <row r="123" s="12" customFormat="1" ht="22.8" customHeight="1">
      <c r="A123" s="12"/>
      <c r="B123" s="204"/>
      <c r="C123" s="205"/>
      <c r="D123" s="206" t="s">
        <v>77</v>
      </c>
      <c r="E123" s="218" t="s">
        <v>2349</v>
      </c>
      <c r="F123" s="218" t="s">
        <v>2350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SUM(P124:P126)</f>
        <v>0</v>
      </c>
      <c r="Q123" s="212"/>
      <c r="R123" s="213">
        <f>SUM(R124:R126)</f>
        <v>0</v>
      </c>
      <c r="S123" s="212"/>
      <c r="T123" s="214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183</v>
      </c>
      <c r="AT123" s="216" t="s">
        <v>77</v>
      </c>
      <c r="AU123" s="216" t="s">
        <v>86</v>
      </c>
      <c r="AY123" s="215" t="s">
        <v>158</v>
      </c>
      <c r="BK123" s="217">
        <f>SUM(BK124:BK126)</f>
        <v>0</v>
      </c>
    </row>
    <row r="124" s="2" customFormat="1" ht="16.5" customHeight="1">
      <c r="A124" s="39"/>
      <c r="B124" s="40"/>
      <c r="C124" s="220" t="s">
        <v>86</v>
      </c>
      <c r="D124" s="220" t="s">
        <v>161</v>
      </c>
      <c r="E124" s="221" t="s">
        <v>2351</v>
      </c>
      <c r="F124" s="222" t="s">
        <v>2350</v>
      </c>
      <c r="G124" s="223" t="s">
        <v>1857</v>
      </c>
      <c r="H124" s="224">
        <v>1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43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165</v>
      </c>
      <c r="AT124" s="232" t="s">
        <v>161</v>
      </c>
      <c r="AU124" s="232" t="s">
        <v>88</v>
      </c>
      <c r="AY124" s="18" t="s">
        <v>158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86</v>
      </c>
      <c r="BK124" s="233">
        <f>ROUND(I124*H124,2)</f>
        <v>0</v>
      </c>
      <c r="BL124" s="18" t="s">
        <v>165</v>
      </c>
      <c r="BM124" s="232" t="s">
        <v>2352</v>
      </c>
    </row>
    <row r="125" s="2" customFormat="1">
      <c r="A125" s="39"/>
      <c r="B125" s="40"/>
      <c r="C125" s="41"/>
      <c r="D125" s="236" t="s">
        <v>263</v>
      </c>
      <c r="E125" s="41"/>
      <c r="F125" s="278" t="s">
        <v>2353</v>
      </c>
      <c r="G125" s="41"/>
      <c r="H125" s="41"/>
      <c r="I125" s="279"/>
      <c r="J125" s="41"/>
      <c r="K125" s="41"/>
      <c r="L125" s="45"/>
      <c r="M125" s="280"/>
      <c r="N125" s="281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263</v>
      </c>
      <c r="AU125" s="18" t="s">
        <v>88</v>
      </c>
    </row>
    <row r="126" s="2" customFormat="1" ht="33" customHeight="1">
      <c r="A126" s="39"/>
      <c r="B126" s="40"/>
      <c r="C126" s="220" t="s">
        <v>88</v>
      </c>
      <c r="D126" s="220" t="s">
        <v>161</v>
      </c>
      <c r="E126" s="221" t="s">
        <v>2354</v>
      </c>
      <c r="F126" s="222" t="s">
        <v>2355</v>
      </c>
      <c r="G126" s="223" t="s">
        <v>1857</v>
      </c>
      <c r="H126" s="224">
        <v>1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43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1858</v>
      </c>
      <c r="AT126" s="232" t="s">
        <v>161</v>
      </c>
      <c r="AU126" s="232" t="s">
        <v>88</v>
      </c>
      <c r="AY126" s="18" t="s">
        <v>158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86</v>
      </c>
      <c r="BK126" s="233">
        <f>ROUND(I126*H126,2)</f>
        <v>0</v>
      </c>
      <c r="BL126" s="18" t="s">
        <v>1858</v>
      </c>
      <c r="BM126" s="232" t="s">
        <v>2356</v>
      </c>
    </row>
    <row r="127" s="12" customFormat="1" ht="22.8" customHeight="1">
      <c r="A127" s="12"/>
      <c r="B127" s="204"/>
      <c r="C127" s="205"/>
      <c r="D127" s="206" t="s">
        <v>77</v>
      </c>
      <c r="E127" s="218" t="s">
        <v>2223</v>
      </c>
      <c r="F127" s="218" t="s">
        <v>2224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SUM(P128:P129)</f>
        <v>0</v>
      </c>
      <c r="Q127" s="212"/>
      <c r="R127" s="213">
        <f>SUM(R128:R129)</f>
        <v>0</v>
      </c>
      <c r="S127" s="212"/>
      <c r="T127" s="214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183</v>
      </c>
      <c r="AT127" s="216" t="s">
        <v>77</v>
      </c>
      <c r="AU127" s="216" t="s">
        <v>86</v>
      </c>
      <c r="AY127" s="215" t="s">
        <v>158</v>
      </c>
      <c r="BK127" s="217">
        <f>SUM(BK128:BK129)</f>
        <v>0</v>
      </c>
    </row>
    <row r="128" s="2" customFormat="1" ht="16.5" customHeight="1">
      <c r="A128" s="39"/>
      <c r="B128" s="40"/>
      <c r="C128" s="220" t="s">
        <v>159</v>
      </c>
      <c r="D128" s="220" t="s">
        <v>161</v>
      </c>
      <c r="E128" s="221" t="s">
        <v>2357</v>
      </c>
      <c r="F128" s="222" t="s">
        <v>2358</v>
      </c>
      <c r="G128" s="223" t="s">
        <v>1857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43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165</v>
      </c>
      <c r="AT128" s="232" t="s">
        <v>161</v>
      </c>
      <c r="AU128" s="232" t="s">
        <v>88</v>
      </c>
      <c r="AY128" s="18" t="s">
        <v>158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86</v>
      </c>
      <c r="BK128" s="233">
        <f>ROUND(I128*H128,2)</f>
        <v>0</v>
      </c>
      <c r="BL128" s="18" t="s">
        <v>165</v>
      </c>
      <c r="BM128" s="232" t="s">
        <v>2359</v>
      </c>
    </row>
    <row r="129" s="2" customFormat="1">
      <c r="A129" s="39"/>
      <c r="B129" s="40"/>
      <c r="C129" s="41"/>
      <c r="D129" s="236" t="s">
        <v>263</v>
      </c>
      <c r="E129" s="41"/>
      <c r="F129" s="278" t="s">
        <v>2360</v>
      </c>
      <c r="G129" s="41"/>
      <c r="H129" s="41"/>
      <c r="I129" s="279"/>
      <c r="J129" s="41"/>
      <c r="K129" s="41"/>
      <c r="L129" s="45"/>
      <c r="M129" s="280"/>
      <c r="N129" s="281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263</v>
      </c>
      <c r="AU129" s="18" t="s">
        <v>88</v>
      </c>
    </row>
    <row r="130" s="12" customFormat="1" ht="22.8" customHeight="1">
      <c r="A130" s="12"/>
      <c r="B130" s="204"/>
      <c r="C130" s="205"/>
      <c r="D130" s="206" t="s">
        <v>77</v>
      </c>
      <c r="E130" s="218" t="s">
        <v>2361</v>
      </c>
      <c r="F130" s="218" t="s">
        <v>2362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P131</f>
        <v>0</v>
      </c>
      <c r="Q130" s="212"/>
      <c r="R130" s="213">
        <f>R131</f>
        <v>0</v>
      </c>
      <c r="S130" s="212"/>
      <c r="T130" s="214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183</v>
      </c>
      <c r="AT130" s="216" t="s">
        <v>77</v>
      </c>
      <c r="AU130" s="216" t="s">
        <v>86</v>
      </c>
      <c r="AY130" s="215" t="s">
        <v>158</v>
      </c>
      <c r="BK130" s="217">
        <f>BK131</f>
        <v>0</v>
      </c>
    </row>
    <row r="131" s="2" customFormat="1" ht="21.75" customHeight="1">
      <c r="A131" s="39"/>
      <c r="B131" s="40"/>
      <c r="C131" s="220" t="s">
        <v>165</v>
      </c>
      <c r="D131" s="220" t="s">
        <v>161</v>
      </c>
      <c r="E131" s="221" t="s">
        <v>2363</v>
      </c>
      <c r="F131" s="222" t="s">
        <v>2364</v>
      </c>
      <c r="G131" s="223" t="s">
        <v>1857</v>
      </c>
      <c r="H131" s="224">
        <v>1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43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165</v>
      </c>
      <c r="AT131" s="232" t="s">
        <v>161</v>
      </c>
      <c r="AU131" s="232" t="s">
        <v>88</v>
      </c>
      <c r="AY131" s="18" t="s">
        <v>158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86</v>
      </c>
      <c r="BK131" s="233">
        <f>ROUND(I131*H131,2)</f>
        <v>0</v>
      </c>
      <c r="BL131" s="18" t="s">
        <v>165</v>
      </c>
      <c r="BM131" s="232" t="s">
        <v>2365</v>
      </c>
    </row>
    <row r="132" s="12" customFormat="1" ht="22.8" customHeight="1">
      <c r="A132" s="12"/>
      <c r="B132" s="204"/>
      <c r="C132" s="205"/>
      <c r="D132" s="206" t="s">
        <v>77</v>
      </c>
      <c r="E132" s="218" t="s">
        <v>1865</v>
      </c>
      <c r="F132" s="218" t="s">
        <v>1866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SUM(P133:P134)</f>
        <v>0</v>
      </c>
      <c r="Q132" s="212"/>
      <c r="R132" s="213">
        <f>SUM(R133:R134)</f>
        <v>0</v>
      </c>
      <c r="S132" s="212"/>
      <c r="T132" s="214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183</v>
      </c>
      <c r="AT132" s="216" t="s">
        <v>77</v>
      </c>
      <c r="AU132" s="216" t="s">
        <v>86</v>
      </c>
      <c r="AY132" s="215" t="s">
        <v>158</v>
      </c>
      <c r="BK132" s="217">
        <f>SUM(BK133:BK134)</f>
        <v>0</v>
      </c>
    </row>
    <row r="133" s="2" customFormat="1" ht="33" customHeight="1">
      <c r="A133" s="39"/>
      <c r="B133" s="40"/>
      <c r="C133" s="220" t="s">
        <v>183</v>
      </c>
      <c r="D133" s="220" t="s">
        <v>161</v>
      </c>
      <c r="E133" s="221" t="s">
        <v>2366</v>
      </c>
      <c r="F133" s="222" t="s">
        <v>2367</v>
      </c>
      <c r="G133" s="223" t="s">
        <v>1857</v>
      </c>
      <c r="H133" s="224">
        <v>1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43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1858</v>
      </c>
      <c r="AT133" s="232" t="s">
        <v>161</v>
      </c>
      <c r="AU133" s="232" t="s">
        <v>88</v>
      </c>
      <c r="AY133" s="18" t="s">
        <v>158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86</v>
      </c>
      <c r="BK133" s="233">
        <f>ROUND(I133*H133,2)</f>
        <v>0</v>
      </c>
      <c r="BL133" s="18" t="s">
        <v>1858</v>
      </c>
      <c r="BM133" s="232" t="s">
        <v>2368</v>
      </c>
    </row>
    <row r="134" s="2" customFormat="1" ht="21.75" customHeight="1">
      <c r="A134" s="39"/>
      <c r="B134" s="40"/>
      <c r="C134" s="220" t="s">
        <v>181</v>
      </c>
      <c r="D134" s="220" t="s">
        <v>161</v>
      </c>
      <c r="E134" s="221" t="s">
        <v>2369</v>
      </c>
      <c r="F134" s="222" t="s">
        <v>2370</v>
      </c>
      <c r="G134" s="223" t="s">
        <v>1857</v>
      </c>
      <c r="H134" s="224">
        <v>1</v>
      </c>
      <c r="I134" s="225"/>
      <c r="J134" s="226">
        <f>ROUND(I134*H134,2)</f>
        <v>0</v>
      </c>
      <c r="K134" s="227"/>
      <c r="L134" s="45"/>
      <c r="M134" s="302" t="s">
        <v>1</v>
      </c>
      <c r="N134" s="303" t="s">
        <v>43</v>
      </c>
      <c r="O134" s="296"/>
      <c r="P134" s="300">
        <f>O134*H134</f>
        <v>0</v>
      </c>
      <c r="Q134" s="300">
        <v>0</v>
      </c>
      <c r="R134" s="300">
        <f>Q134*H134</f>
        <v>0</v>
      </c>
      <c r="S134" s="300">
        <v>0</v>
      </c>
      <c r="T134" s="30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1858</v>
      </c>
      <c r="AT134" s="232" t="s">
        <v>161</v>
      </c>
      <c r="AU134" s="232" t="s">
        <v>88</v>
      </c>
      <c r="AY134" s="18" t="s">
        <v>158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86</v>
      </c>
      <c r="BK134" s="233">
        <f>ROUND(I134*H134,2)</f>
        <v>0</v>
      </c>
      <c r="BL134" s="18" t="s">
        <v>1858</v>
      </c>
      <c r="BM134" s="232" t="s">
        <v>2371</v>
      </c>
    </row>
    <row r="135" s="2" customFormat="1" ht="6.96" customHeight="1">
      <c r="A135" s="39"/>
      <c r="B135" s="67"/>
      <c r="C135" s="68"/>
      <c r="D135" s="68"/>
      <c r="E135" s="68"/>
      <c r="F135" s="68"/>
      <c r="G135" s="68"/>
      <c r="H135" s="68"/>
      <c r="I135" s="68"/>
      <c r="J135" s="68"/>
      <c r="K135" s="68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/E5xO1c9TXBA+fniEQaHaI7aLt8lXT9g96cw8Q4PsSY+uoJrupRHRZoW6DOWKrcUhD8jxbaMBFvVXBmNbalcsA==" hashValue="h/f9A0vz3wPQB83yk8fTovFx9Yoy06Q3EKTzDjc/FbDb5dtXref5Id1Fd6/fjSYncr0sQIEsMBrOG+JHGwwIRA==" algorithmName="SHA-512" password="CC35"/>
  <autoFilter ref="C120:K13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116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Kropáčova Vrutice ON -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ROUND((SUM(BE135:BE401)),  2)</f>
        <v>0</v>
      </c>
      <c r="G33" s="39"/>
      <c r="H33" s="39"/>
      <c r="I33" s="156">
        <v>0.20999999999999999</v>
      </c>
      <c r="J33" s="155">
        <f>ROUND(((SUM(BE135:BE401))*I33),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ROUND((SUM(BF135:BF401)),  2)</f>
        <v>0</v>
      </c>
      <c r="G34" s="39"/>
      <c r="H34" s="39"/>
      <c r="I34" s="156">
        <v>0.14999999999999999</v>
      </c>
      <c r="J34" s="155">
        <f>ROUND(((SUM(BF135:BF401))*I34),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ROUND((SUM(BG135:BG401)),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ROUND((SUM(BH135:BH401)),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ROUND((SUM(BI135:BI401)),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Kropáčova Vrutice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SO.01 - Oprava vnějšího pláště budovy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Kropáčova Vrutice</v>
      </c>
      <c r="G89" s="41"/>
      <c r="H89" s="41"/>
      <c r="I89" s="33" t="s">
        <v>22</v>
      </c>
      <c r="J89" s="80" t="str">
        <f>IF(J12="","",J12)</f>
        <v>23. 3. 2021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120</v>
      </c>
      <c r="D94" s="177"/>
      <c r="E94" s="177"/>
      <c r="F94" s="177"/>
      <c r="G94" s="177"/>
      <c r="H94" s="177"/>
      <c r="I94" s="177"/>
      <c r="J94" s="178" t="s">
        <v>121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122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0"/>
      <c r="C97" s="181"/>
      <c r="D97" s="182" t="s">
        <v>124</v>
      </c>
      <c r="E97" s="183"/>
      <c r="F97" s="183"/>
      <c r="G97" s="183"/>
      <c r="H97" s="183"/>
      <c r="I97" s="183"/>
      <c r="J97" s="184">
        <f>J136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125</v>
      </c>
      <c r="E98" s="189"/>
      <c r="F98" s="189"/>
      <c r="G98" s="189"/>
      <c r="H98" s="189"/>
      <c r="I98" s="189"/>
      <c r="J98" s="190">
        <f>J137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126</v>
      </c>
      <c r="E99" s="189"/>
      <c r="F99" s="189"/>
      <c r="G99" s="189"/>
      <c r="H99" s="189"/>
      <c r="I99" s="189"/>
      <c r="J99" s="190">
        <f>J145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127</v>
      </c>
      <c r="E100" s="189"/>
      <c r="F100" s="189"/>
      <c r="G100" s="189"/>
      <c r="H100" s="189"/>
      <c r="I100" s="189"/>
      <c r="J100" s="190">
        <f>J200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128</v>
      </c>
      <c r="E101" s="189"/>
      <c r="F101" s="189"/>
      <c r="G101" s="189"/>
      <c r="H101" s="189"/>
      <c r="I101" s="189"/>
      <c r="J101" s="190">
        <f>J204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129</v>
      </c>
      <c r="E102" s="189"/>
      <c r="F102" s="189"/>
      <c r="G102" s="189"/>
      <c r="H102" s="189"/>
      <c r="I102" s="189"/>
      <c r="J102" s="190">
        <f>J261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130</v>
      </c>
      <c r="E103" s="189"/>
      <c r="F103" s="189"/>
      <c r="G103" s="189"/>
      <c r="H103" s="189"/>
      <c r="I103" s="189"/>
      <c r="J103" s="190">
        <f>J274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131</v>
      </c>
      <c r="E104" s="183"/>
      <c r="F104" s="183"/>
      <c r="G104" s="183"/>
      <c r="H104" s="183"/>
      <c r="I104" s="183"/>
      <c r="J104" s="184">
        <f>J276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132</v>
      </c>
      <c r="E105" s="189"/>
      <c r="F105" s="189"/>
      <c r="G105" s="189"/>
      <c r="H105" s="189"/>
      <c r="I105" s="189"/>
      <c r="J105" s="190">
        <f>J277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133</v>
      </c>
      <c r="E106" s="189"/>
      <c r="F106" s="189"/>
      <c r="G106" s="189"/>
      <c r="H106" s="189"/>
      <c r="I106" s="189"/>
      <c r="J106" s="190">
        <f>J279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134</v>
      </c>
      <c r="E107" s="189"/>
      <c r="F107" s="189"/>
      <c r="G107" s="189"/>
      <c r="H107" s="189"/>
      <c r="I107" s="189"/>
      <c r="J107" s="190">
        <f>J293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135</v>
      </c>
      <c r="E108" s="189"/>
      <c r="F108" s="189"/>
      <c r="G108" s="189"/>
      <c r="H108" s="189"/>
      <c r="I108" s="189"/>
      <c r="J108" s="190">
        <f>J297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136</v>
      </c>
      <c r="E109" s="189"/>
      <c r="F109" s="189"/>
      <c r="G109" s="189"/>
      <c r="H109" s="189"/>
      <c r="I109" s="189"/>
      <c r="J109" s="190">
        <f>J300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137</v>
      </c>
      <c r="E110" s="189"/>
      <c r="F110" s="189"/>
      <c r="G110" s="189"/>
      <c r="H110" s="189"/>
      <c r="I110" s="189"/>
      <c r="J110" s="190">
        <f>J319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138</v>
      </c>
      <c r="E111" s="189"/>
      <c r="F111" s="189"/>
      <c r="G111" s="189"/>
      <c r="H111" s="189"/>
      <c r="I111" s="189"/>
      <c r="J111" s="190">
        <f>J348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139</v>
      </c>
      <c r="E112" s="189"/>
      <c r="F112" s="189"/>
      <c r="G112" s="189"/>
      <c r="H112" s="189"/>
      <c r="I112" s="189"/>
      <c r="J112" s="190">
        <f>J369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140</v>
      </c>
      <c r="E113" s="189"/>
      <c r="F113" s="189"/>
      <c r="G113" s="189"/>
      <c r="H113" s="189"/>
      <c r="I113" s="189"/>
      <c r="J113" s="190">
        <f>J372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141</v>
      </c>
      <c r="E114" s="189"/>
      <c r="F114" s="189"/>
      <c r="G114" s="189"/>
      <c r="H114" s="189"/>
      <c r="I114" s="189"/>
      <c r="J114" s="190">
        <f>J380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0"/>
      <c r="C115" s="181"/>
      <c r="D115" s="182" t="s">
        <v>142</v>
      </c>
      <c r="E115" s="183"/>
      <c r="F115" s="183"/>
      <c r="G115" s="183"/>
      <c r="H115" s="183"/>
      <c r="I115" s="183"/>
      <c r="J115" s="184">
        <f>J391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143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75" t="str">
        <f>E7</f>
        <v>Kropáčova Vrutice ON - oprava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117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>SO.01 - Oprava vnějšího pláště budovy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>Kropáčova Vrutice</v>
      </c>
      <c r="G129" s="41"/>
      <c r="H129" s="41"/>
      <c r="I129" s="33" t="s">
        <v>22</v>
      </c>
      <c r="J129" s="80" t="str">
        <f>IF(J12="","",J12)</f>
        <v>23. 3. 2021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E15</f>
        <v>Správa železnic, státní organizace</v>
      </c>
      <c r="G131" s="41"/>
      <c r="H131" s="41"/>
      <c r="I131" s="33" t="s">
        <v>32</v>
      </c>
      <c r="J131" s="37" t="str">
        <f>E21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30</v>
      </c>
      <c r="D132" s="41"/>
      <c r="E132" s="41"/>
      <c r="F132" s="28" t="str">
        <f>IF(E18="","",E18)</f>
        <v>Vyplň údaj</v>
      </c>
      <c r="G132" s="41"/>
      <c r="H132" s="41"/>
      <c r="I132" s="33" t="s">
        <v>35</v>
      </c>
      <c r="J132" s="37" t="str">
        <f>E24</f>
        <v>L. Malý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192"/>
      <c r="B134" s="193"/>
      <c r="C134" s="194" t="s">
        <v>144</v>
      </c>
      <c r="D134" s="195" t="s">
        <v>63</v>
      </c>
      <c r="E134" s="195" t="s">
        <v>59</v>
      </c>
      <c r="F134" s="195" t="s">
        <v>60</v>
      </c>
      <c r="G134" s="195" t="s">
        <v>145</v>
      </c>
      <c r="H134" s="195" t="s">
        <v>146</v>
      </c>
      <c r="I134" s="195" t="s">
        <v>147</v>
      </c>
      <c r="J134" s="196" t="s">
        <v>121</v>
      </c>
      <c r="K134" s="197" t="s">
        <v>148</v>
      </c>
      <c r="L134" s="198"/>
      <c r="M134" s="101" t="s">
        <v>1</v>
      </c>
      <c r="N134" s="102" t="s">
        <v>42</v>
      </c>
      <c r="O134" s="102" t="s">
        <v>149</v>
      </c>
      <c r="P134" s="102" t="s">
        <v>150</v>
      </c>
      <c r="Q134" s="102" t="s">
        <v>151</v>
      </c>
      <c r="R134" s="102" t="s">
        <v>152</v>
      </c>
      <c r="S134" s="102" t="s">
        <v>153</v>
      </c>
      <c r="T134" s="103" t="s">
        <v>154</v>
      </c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</row>
    <row r="135" s="2" customFormat="1" ht="22.8" customHeight="1">
      <c r="A135" s="39"/>
      <c r="B135" s="40"/>
      <c r="C135" s="108" t="s">
        <v>155</v>
      </c>
      <c r="D135" s="41"/>
      <c r="E135" s="41"/>
      <c r="F135" s="41"/>
      <c r="G135" s="41"/>
      <c r="H135" s="41"/>
      <c r="I135" s="41"/>
      <c r="J135" s="199">
        <f>BK135</f>
        <v>0</v>
      </c>
      <c r="K135" s="41"/>
      <c r="L135" s="45"/>
      <c r="M135" s="104"/>
      <c r="N135" s="200"/>
      <c r="O135" s="105"/>
      <c r="P135" s="201">
        <f>P136+P276+P391</f>
        <v>0</v>
      </c>
      <c r="Q135" s="105"/>
      <c r="R135" s="201">
        <f>R136+R276+R391</f>
        <v>27.629532399999999</v>
      </c>
      <c r="S135" s="105"/>
      <c r="T135" s="202">
        <f>T136+T276+T391</f>
        <v>33.34986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77</v>
      </c>
      <c r="AU135" s="18" t="s">
        <v>123</v>
      </c>
      <c r="BK135" s="203">
        <f>BK136+BK276+BK391</f>
        <v>0</v>
      </c>
    </row>
    <row r="136" s="12" customFormat="1" ht="25.92" customHeight="1">
      <c r="A136" s="12"/>
      <c r="B136" s="204"/>
      <c r="C136" s="205"/>
      <c r="D136" s="206" t="s">
        <v>77</v>
      </c>
      <c r="E136" s="207" t="s">
        <v>156</v>
      </c>
      <c r="F136" s="207" t="s">
        <v>157</v>
      </c>
      <c r="G136" s="205"/>
      <c r="H136" s="205"/>
      <c r="I136" s="208"/>
      <c r="J136" s="209">
        <f>BK136</f>
        <v>0</v>
      </c>
      <c r="K136" s="205"/>
      <c r="L136" s="210"/>
      <c r="M136" s="211"/>
      <c r="N136" s="212"/>
      <c r="O136" s="212"/>
      <c r="P136" s="213">
        <f>P137+P145+P200+P204+P261+P274</f>
        <v>0</v>
      </c>
      <c r="Q136" s="212"/>
      <c r="R136" s="213">
        <f>R137+R145+R200+R204+R261+R274</f>
        <v>24.808203199999998</v>
      </c>
      <c r="S136" s="212"/>
      <c r="T136" s="214">
        <f>T137+T145+T200+T204+T261+T274</f>
        <v>33.170560000000002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86</v>
      </c>
      <c r="AT136" s="216" t="s">
        <v>77</v>
      </c>
      <c r="AU136" s="216" t="s">
        <v>78</v>
      </c>
      <c r="AY136" s="215" t="s">
        <v>158</v>
      </c>
      <c r="BK136" s="217">
        <f>BK137+BK145+BK200+BK204+BK261+BK274</f>
        <v>0</v>
      </c>
    </row>
    <row r="137" s="12" customFormat="1" ht="22.8" customHeight="1">
      <c r="A137" s="12"/>
      <c r="B137" s="204"/>
      <c r="C137" s="205"/>
      <c r="D137" s="206" t="s">
        <v>77</v>
      </c>
      <c r="E137" s="218" t="s">
        <v>159</v>
      </c>
      <c r="F137" s="218" t="s">
        <v>160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SUM(P138:P144)</f>
        <v>0</v>
      </c>
      <c r="Q137" s="212"/>
      <c r="R137" s="213">
        <f>SUM(R138:R144)</f>
        <v>1.5268000000000002</v>
      </c>
      <c r="S137" s="212"/>
      <c r="T137" s="214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86</v>
      </c>
      <c r="AT137" s="216" t="s">
        <v>77</v>
      </c>
      <c r="AU137" s="216" t="s">
        <v>86</v>
      </c>
      <c r="AY137" s="215" t="s">
        <v>158</v>
      </c>
      <c r="BK137" s="217">
        <f>SUM(BK138:BK144)</f>
        <v>0</v>
      </c>
    </row>
    <row r="138" s="2" customFormat="1" ht="21.75" customHeight="1">
      <c r="A138" s="39"/>
      <c r="B138" s="40"/>
      <c r="C138" s="220" t="s">
        <v>86</v>
      </c>
      <c r="D138" s="220" t="s">
        <v>161</v>
      </c>
      <c r="E138" s="221" t="s">
        <v>162</v>
      </c>
      <c r="F138" s="222" t="s">
        <v>163</v>
      </c>
      <c r="G138" s="223" t="s">
        <v>164</v>
      </c>
      <c r="H138" s="224">
        <v>0.80000000000000004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43</v>
      </c>
      <c r="O138" s="92"/>
      <c r="P138" s="230">
        <f>O138*H138</f>
        <v>0</v>
      </c>
      <c r="Q138" s="230">
        <v>1.9085000000000001</v>
      </c>
      <c r="R138" s="230">
        <f>Q138*H138</f>
        <v>1.5268000000000002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165</v>
      </c>
      <c r="AT138" s="232" t="s">
        <v>161</v>
      </c>
      <c r="AU138" s="232" t="s">
        <v>88</v>
      </c>
      <c r="AY138" s="18" t="s">
        <v>158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86</v>
      </c>
      <c r="BK138" s="233">
        <f>ROUND(I138*H138,2)</f>
        <v>0</v>
      </c>
      <c r="BL138" s="18" t="s">
        <v>165</v>
      </c>
      <c r="BM138" s="232" t="s">
        <v>166</v>
      </c>
    </row>
    <row r="139" s="2" customFormat="1" ht="33" customHeight="1">
      <c r="A139" s="39"/>
      <c r="B139" s="40"/>
      <c r="C139" s="220" t="s">
        <v>88</v>
      </c>
      <c r="D139" s="220" t="s">
        <v>161</v>
      </c>
      <c r="E139" s="221" t="s">
        <v>167</v>
      </c>
      <c r="F139" s="222" t="s">
        <v>168</v>
      </c>
      <c r="G139" s="223" t="s">
        <v>169</v>
      </c>
      <c r="H139" s="224">
        <v>6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43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165</v>
      </c>
      <c r="AT139" s="232" t="s">
        <v>161</v>
      </c>
      <c r="AU139" s="232" t="s">
        <v>88</v>
      </c>
      <c r="AY139" s="18" t="s">
        <v>158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86</v>
      </c>
      <c r="BK139" s="233">
        <f>ROUND(I139*H139,2)</f>
        <v>0</v>
      </c>
      <c r="BL139" s="18" t="s">
        <v>165</v>
      </c>
      <c r="BM139" s="232" t="s">
        <v>170</v>
      </c>
    </row>
    <row r="140" s="13" customFormat="1">
      <c r="A140" s="13"/>
      <c r="B140" s="234"/>
      <c r="C140" s="235"/>
      <c r="D140" s="236" t="s">
        <v>171</v>
      </c>
      <c r="E140" s="237" t="s">
        <v>1</v>
      </c>
      <c r="F140" s="238" t="s">
        <v>172</v>
      </c>
      <c r="G140" s="235"/>
      <c r="H140" s="239">
        <v>4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171</v>
      </c>
      <c r="AU140" s="245" t="s">
        <v>88</v>
      </c>
      <c r="AV140" s="13" t="s">
        <v>88</v>
      </c>
      <c r="AW140" s="13" t="s">
        <v>34</v>
      </c>
      <c r="AX140" s="13" t="s">
        <v>78</v>
      </c>
      <c r="AY140" s="245" t="s">
        <v>158</v>
      </c>
    </row>
    <row r="141" s="13" customFormat="1">
      <c r="A141" s="13"/>
      <c r="B141" s="234"/>
      <c r="C141" s="235"/>
      <c r="D141" s="236" t="s">
        <v>171</v>
      </c>
      <c r="E141" s="237" t="s">
        <v>1</v>
      </c>
      <c r="F141" s="238" t="s">
        <v>173</v>
      </c>
      <c r="G141" s="235"/>
      <c r="H141" s="239">
        <v>2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171</v>
      </c>
      <c r="AU141" s="245" t="s">
        <v>88</v>
      </c>
      <c r="AV141" s="13" t="s">
        <v>88</v>
      </c>
      <c r="AW141" s="13" t="s">
        <v>34</v>
      </c>
      <c r="AX141" s="13" t="s">
        <v>78</v>
      </c>
      <c r="AY141" s="245" t="s">
        <v>158</v>
      </c>
    </row>
    <row r="142" s="14" customFormat="1">
      <c r="A142" s="14"/>
      <c r="B142" s="246"/>
      <c r="C142" s="247"/>
      <c r="D142" s="236" t="s">
        <v>171</v>
      </c>
      <c r="E142" s="248" t="s">
        <v>1</v>
      </c>
      <c r="F142" s="249" t="s">
        <v>174</v>
      </c>
      <c r="G142" s="247"/>
      <c r="H142" s="250">
        <v>6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171</v>
      </c>
      <c r="AU142" s="256" t="s">
        <v>88</v>
      </c>
      <c r="AV142" s="14" t="s">
        <v>165</v>
      </c>
      <c r="AW142" s="14" t="s">
        <v>34</v>
      </c>
      <c r="AX142" s="14" t="s">
        <v>86</v>
      </c>
      <c r="AY142" s="256" t="s">
        <v>158</v>
      </c>
    </row>
    <row r="143" s="2" customFormat="1" ht="21.75" customHeight="1">
      <c r="A143" s="39"/>
      <c r="B143" s="40"/>
      <c r="C143" s="220" t="s">
        <v>159</v>
      </c>
      <c r="D143" s="220" t="s">
        <v>161</v>
      </c>
      <c r="E143" s="221" t="s">
        <v>175</v>
      </c>
      <c r="F143" s="222" t="s">
        <v>176</v>
      </c>
      <c r="G143" s="223" t="s">
        <v>169</v>
      </c>
      <c r="H143" s="224">
        <v>3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43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165</v>
      </c>
      <c r="AT143" s="232" t="s">
        <v>161</v>
      </c>
      <c r="AU143" s="232" t="s">
        <v>88</v>
      </c>
      <c r="AY143" s="18" t="s">
        <v>158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86</v>
      </c>
      <c r="BK143" s="233">
        <f>ROUND(I143*H143,2)</f>
        <v>0</v>
      </c>
      <c r="BL143" s="18" t="s">
        <v>165</v>
      </c>
      <c r="BM143" s="232" t="s">
        <v>177</v>
      </c>
    </row>
    <row r="144" s="2" customFormat="1" ht="55.5" customHeight="1">
      <c r="A144" s="39"/>
      <c r="B144" s="40"/>
      <c r="C144" s="220" t="s">
        <v>165</v>
      </c>
      <c r="D144" s="220" t="s">
        <v>161</v>
      </c>
      <c r="E144" s="221" t="s">
        <v>178</v>
      </c>
      <c r="F144" s="222" t="s">
        <v>179</v>
      </c>
      <c r="G144" s="223" t="s">
        <v>169</v>
      </c>
      <c r="H144" s="224">
        <v>2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43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165</v>
      </c>
      <c r="AT144" s="232" t="s">
        <v>161</v>
      </c>
      <c r="AU144" s="232" t="s">
        <v>88</v>
      </c>
      <c r="AY144" s="18" t="s">
        <v>158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86</v>
      </c>
      <c r="BK144" s="233">
        <f>ROUND(I144*H144,2)</f>
        <v>0</v>
      </c>
      <c r="BL144" s="18" t="s">
        <v>165</v>
      </c>
      <c r="BM144" s="232" t="s">
        <v>180</v>
      </c>
    </row>
    <row r="145" s="12" customFormat="1" ht="22.8" customHeight="1">
      <c r="A145" s="12"/>
      <c r="B145" s="204"/>
      <c r="C145" s="205"/>
      <c r="D145" s="206" t="s">
        <v>77</v>
      </c>
      <c r="E145" s="218" t="s">
        <v>181</v>
      </c>
      <c r="F145" s="218" t="s">
        <v>182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SUM(P146:P199)</f>
        <v>0</v>
      </c>
      <c r="Q145" s="212"/>
      <c r="R145" s="213">
        <f>SUM(R146:R199)</f>
        <v>22.123436799999997</v>
      </c>
      <c r="S145" s="212"/>
      <c r="T145" s="214">
        <f>SUM(T146:T199)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86</v>
      </c>
      <c r="AT145" s="216" t="s">
        <v>77</v>
      </c>
      <c r="AU145" s="216" t="s">
        <v>86</v>
      </c>
      <c r="AY145" s="215" t="s">
        <v>158</v>
      </c>
      <c r="BK145" s="217">
        <f>SUM(BK146:BK199)</f>
        <v>0</v>
      </c>
    </row>
    <row r="146" s="2" customFormat="1" ht="21.75" customHeight="1">
      <c r="A146" s="39"/>
      <c r="B146" s="40"/>
      <c r="C146" s="220" t="s">
        <v>183</v>
      </c>
      <c r="D146" s="220" t="s">
        <v>161</v>
      </c>
      <c r="E146" s="221" t="s">
        <v>184</v>
      </c>
      <c r="F146" s="222" t="s">
        <v>185</v>
      </c>
      <c r="G146" s="223" t="s">
        <v>186</v>
      </c>
      <c r="H146" s="224">
        <v>505.60000000000002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43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165</v>
      </c>
      <c r="AT146" s="232" t="s">
        <v>161</v>
      </c>
      <c r="AU146" s="232" t="s">
        <v>88</v>
      </c>
      <c r="AY146" s="18" t="s">
        <v>158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86</v>
      </c>
      <c r="BK146" s="233">
        <f>ROUND(I146*H146,2)</f>
        <v>0</v>
      </c>
      <c r="BL146" s="18" t="s">
        <v>165</v>
      </c>
      <c r="BM146" s="232" t="s">
        <v>187</v>
      </c>
    </row>
    <row r="147" s="2" customFormat="1" ht="21.75" customHeight="1">
      <c r="A147" s="39"/>
      <c r="B147" s="40"/>
      <c r="C147" s="220" t="s">
        <v>181</v>
      </c>
      <c r="D147" s="220" t="s">
        <v>161</v>
      </c>
      <c r="E147" s="221" t="s">
        <v>188</v>
      </c>
      <c r="F147" s="222" t="s">
        <v>189</v>
      </c>
      <c r="G147" s="223" t="s">
        <v>186</v>
      </c>
      <c r="H147" s="224">
        <v>505.60000000000002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43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165</v>
      </c>
      <c r="AT147" s="232" t="s">
        <v>161</v>
      </c>
      <c r="AU147" s="232" t="s">
        <v>88</v>
      </c>
      <c r="AY147" s="18" t="s">
        <v>158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86</v>
      </c>
      <c r="BK147" s="233">
        <f>ROUND(I147*H147,2)</f>
        <v>0</v>
      </c>
      <c r="BL147" s="18" t="s">
        <v>165</v>
      </c>
      <c r="BM147" s="232" t="s">
        <v>190</v>
      </c>
    </row>
    <row r="148" s="2" customFormat="1" ht="21.75" customHeight="1">
      <c r="A148" s="39"/>
      <c r="B148" s="40"/>
      <c r="C148" s="220" t="s">
        <v>191</v>
      </c>
      <c r="D148" s="220" t="s">
        <v>161</v>
      </c>
      <c r="E148" s="221" t="s">
        <v>192</v>
      </c>
      <c r="F148" s="222" t="s">
        <v>193</v>
      </c>
      <c r="G148" s="223" t="s">
        <v>186</v>
      </c>
      <c r="H148" s="224">
        <v>505.60000000000002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43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165</v>
      </c>
      <c r="AT148" s="232" t="s">
        <v>161</v>
      </c>
      <c r="AU148" s="232" t="s">
        <v>88</v>
      </c>
      <c r="AY148" s="18" t="s">
        <v>158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86</v>
      </c>
      <c r="BK148" s="233">
        <f>ROUND(I148*H148,2)</f>
        <v>0</v>
      </c>
      <c r="BL148" s="18" t="s">
        <v>165</v>
      </c>
      <c r="BM148" s="232" t="s">
        <v>194</v>
      </c>
    </row>
    <row r="149" s="2" customFormat="1" ht="21.75" customHeight="1">
      <c r="A149" s="39"/>
      <c r="B149" s="40"/>
      <c r="C149" s="220" t="s">
        <v>195</v>
      </c>
      <c r="D149" s="220" t="s">
        <v>161</v>
      </c>
      <c r="E149" s="221" t="s">
        <v>196</v>
      </c>
      <c r="F149" s="222" t="s">
        <v>197</v>
      </c>
      <c r="G149" s="223" t="s">
        <v>186</v>
      </c>
      <c r="H149" s="224">
        <v>468.31999999999999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43</v>
      </c>
      <c r="O149" s="92"/>
      <c r="P149" s="230">
        <f>O149*H149</f>
        <v>0</v>
      </c>
      <c r="Q149" s="230">
        <v>0.047239999999999997</v>
      </c>
      <c r="R149" s="230">
        <f>Q149*H149</f>
        <v>22.123436799999997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165</v>
      </c>
      <c r="AT149" s="232" t="s">
        <v>161</v>
      </c>
      <c r="AU149" s="232" t="s">
        <v>88</v>
      </c>
      <c r="AY149" s="18" t="s">
        <v>158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86</v>
      </c>
      <c r="BK149" s="233">
        <f>ROUND(I149*H149,2)</f>
        <v>0</v>
      </c>
      <c r="BL149" s="18" t="s">
        <v>165</v>
      </c>
      <c r="BM149" s="232" t="s">
        <v>198</v>
      </c>
    </row>
    <row r="150" s="13" customFormat="1">
      <c r="A150" s="13"/>
      <c r="B150" s="234"/>
      <c r="C150" s="235"/>
      <c r="D150" s="236" t="s">
        <v>171</v>
      </c>
      <c r="E150" s="237" t="s">
        <v>1</v>
      </c>
      <c r="F150" s="238" t="s">
        <v>199</v>
      </c>
      <c r="G150" s="235"/>
      <c r="H150" s="239">
        <v>468.31999999999999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171</v>
      </c>
      <c r="AU150" s="245" t="s">
        <v>88</v>
      </c>
      <c r="AV150" s="13" t="s">
        <v>88</v>
      </c>
      <c r="AW150" s="13" t="s">
        <v>34</v>
      </c>
      <c r="AX150" s="13" t="s">
        <v>86</v>
      </c>
      <c r="AY150" s="245" t="s">
        <v>158</v>
      </c>
    </row>
    <row r="151" s="2" customFormat="1" ht="21.75" customHeight="1">
      <c r="A151" s="39"/>
      <c r="B151" s="40"/>
      <c r="C151" s="220" t="s">
        <v>200</v>
      </c>
      <c r="D151" s="220" t="s">
        <v>161</v>
      </c>
      <c r="E151" s="221" t="s">
        <v>201</v>
      </c>
      <c r="F151" s="222" t="s">
        <v>202</v>
      </c>
      <c r="G151" s="223" t="s">
        <v>203</v>
      </c>
      <c r="H151" s="224">
        <v>39.600000000000001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43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165</v>
      </c>
      <c r="AT151" s="232" t="s">
        <v>161</v>
      </c>
      <c r="AU151" s="232" t="s">
        <v>88</v>
      </c>
      <c r="AY151" s="18" t="s">
        <v>158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86</v>
      </c>
      <c r="BK151" s="233">
        <f>ROUND(I151*H151,2)</f>
        <v>0</v>
      </c>
      <c r="BL151" s="18" t="s">
        <v>165</v>
      </c>
      <c r="BM151" s="232" t="s">
        <v>204</v>
      </c>
    </row>
    <row r="152" s="13" customFormat="1">
      <c r="A152" s="13"/>
      <c r="B152" s="234"/>
      <c r="C152" s="235"/>
      <c r="D152" s="236" t="s">
        <v>171</v>
      </c>
      <c r="E152" s="237" t="s">
        <v>1</v>
      </c>
      <c r="F152" s="238" t="s">
        <v>205</v>
      </c>
      <c r="G152" s="235"/>
      <c r="H152" s="239">
        <v>8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171</v>
      </c>
      <c r="AU152" s="245" t="s">
        <v>88</v>
      </c>
      <c r="AV152" s="13" t="s">
        <v>88</v>
      </c>
      <c r="AW152" s="13" t="s">
        <v>34</v>
      </c>
      <c r="AX152" s="13" t="s">
        <v>78</v>
      </c>
      <c r="AY152" s="245" t="s">
        <v>158</v>
      </c>
    </row>
    <row r="153" s="13" customFormat="1">
      <c r="A153" s="13"/>
      <c r="B153" s="234"/>
      <c r="C153" s="235"/>
      <c r="D153" s="236" t="s">
        <v>171</v>
      </c>
      <c r="E153" s="237" t="s">
        <v>1</v>
      </c>
      <c r="F153" s="238" t="s">
        <v>206</v>
      </c>
      <c r="G153" s="235"/>
      <c r="H153" s="239">
        <v>0.59999999999999998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171</v>
      </c>
      <c r="AU153" s="245" t="s">
        <v>88</v>
      </c>
      <c r="AV153" s="13" t="s">
        <v>88</v>
      </c>
      <c r="AW153" s="13" t="s">
        <v>34</v>
      </c>
      <c r="AX153" s="13" t="s">
        <v>78</v>
      </c>
      <c r="AY153" s="245" t="s">
        <v>158</v>
      </c>
    </row>
    <row r="154" s="13" customFormat="1">
      <c r="A154" s="13"/>
      <c r="B154" s="234"/>
      <c r="C154" s="235"/>
      <c r="D154" s="236" t="s">
        <v>171</v>
      </c>
      <c r="E154" s="237" t="s">
        <v>1</v>
      </c>
      <c r="F154" s="238" t="s">
        <v>207</v>
      </c>
      <c r="G154" s="235"/>
      <c r="H154" s="239">
        <v>26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171</v>
      </c>
      <c r="AU154" s="245" t="s">
        <v>88</v>
      </c>
      <c r="AV154" s="13" t="s">
        <v>88</v>
      </c>
      <c r="AW154" s="13" t="s">
        <v>34</v>
      </c>
      <c r="AX154" s="13" t="s">
        <v>78</v>
      </c>
      <c r="AY154" s="245" t="s">
        <v>158</v>
      </c>
    </row>
    <row r="155" s="13" customFormat="1">
      <c r="A155" s="13"/>
      <c r="B155" s="234"/>
      <c r="C155" s="235"/>
      <c r="D155" s="236" t="s">
        <v>171</v>
      </c>
      <c r="E155" s="237" t="s">
        <v>1</v>
      </c>
      <c r="F155" s="238" t="s">
        <v>208</v>
      </c>
      <c r="G155" s="235"/>
      <c r="H155" s="239">
        <v>5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171</v>
      </c>
      <c r="AU155" s="245" t="s">
        <v>88</v>
      </c>
      <c r="AV155" s="13" t="s">
        <v>88</v>
      </c>
      <c r="AW155" s="13" t="s">
        <v>34</v>
      </c>
      <c r="AX155" s="13" t="s">
        <v>78</v>
      </c>
      <c r="AY155" s="245" t="s">
        <v>158</v>
      </c>
    </row>
    <row r="156" s="14" customFormat="1">
      <c r="A156" s="14"/>
      <c r="B156" s="246"/>
      <c r="C156" s="247"/>
      <c r="D156" s="236" t="s">
        <v>171</v>
      </c>
      <c r="E156" s="248" t="s">
        <v>1</v>
      </c>
      <c r="F156" s="249" t="s">
        <v>174</v>
      </c>
      <c r="G156" s="247"/>
      <c r="H156" s="250">
        <v>39.600000000000001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171</v>
      </c>
      <c r="AU156" s="256" t="s">
        <v>88</v>
      </c>
      <c r="AV156" s="14" t="s">
        <v>165</v>
      </c>
      <c r="AW156" s="14" t="s">
        <v>34</v>
      </c>
      <c r="AX156" s="14" t="s">
        <v>86</v>
      </c>
      <c r="AY156" s="256" t="s">
        <v>158</v>
      </c>
    </row>
    <row r="157" s="2" customFormat="1" ht="21.75" customHeight="1">
      <c r="A157" s="39"/>
      <c r="B157" s="40"/>
      <c r="C157" s="220" t="s">
        <v>209</v>
      </c>
      <c r="D157" s="220" t="s">
        <v>161</v>
      </c>
      <c r="E157" s="221" t="s">
        <v>210</v>
      </c>
      <c r="F157" s="222" t="s">
        <v>211</v>
      </c>
      <c r="G157" s="223" t="s">
        <v>203</v>
      </c>
      <c r="H157" s="224">
        <v>11.4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43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165</v>
      </c>
      <c r="AT157" s="232" t="s">
        <v>161</v>
      </c>
      <c r="AU157" s="232" t="s">
        <v>88</v>
      </c>
      <c r="AY157" s="18" t="s">
        <v>158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86</v>
      </c>
      <c r="BK157" s="233">
        <f>ROUND(I157*H157,2)</f>
        <v>0</v>
      </c>
      <c r="BL157" s="18" t="s">
        <v>165</v>
      </c>
      <c r="BM157" s="232" t="s">
        <v>212</v>
      </c>
    </row>
    <row r="158" s="15" customFormat="1">
      <c r="A158" s="15"/>
      <c r="B158" s="257"/>
      <c r="C158" s="258"/>
      <c r="D158" s="236" t="s">
        <v>171</v>
      </c>
      <c r="E158" s="259" t="s">
        <v>1</v>
      </c>
      <c r="F158" s="260" t="s">
        <v>213</v>
      </c>
      <c r="G158" s="258"/>
      <c r="H158" s="259" t="s">
        <v>1</v>
      </c>
      <c r="I158" s="261"/>
      <c r="J158" s="258"/>
      <c r="K158" s="258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171</v>
      </c>
      <c r="AU158" s="266" t="s">
        <v>88</v>
      </c>
      <c r="AV158" s="15" t="s">
        <v>86</v>
      </c>
      <c r="AW158" s="15" t="s">
        <v>34</v>
      </c>
      <c r="AX158" s="15" t="s">
        <v>78</v>
      </c>
      <c r="AY158" s="266" t="s">
        <v>158</v>
      </c>
    </row>
    <row r="159" s="13" customFormat="1">
      <c r="A159" s="13"/>
      <c r="B159" s="234"/>
      <c r="C159" s="235"/>
      <c r="D159" s="236" t="s">
        <v>171</v>
      </c>
      <c r="E159" s="237" t="s">
        <v>1</v>
      </c>
      <c r="F159" s="238" t="s">
        <v>214</v>
      </c>
      <c r="G159" s="235"/>
      <c r="H159" s="239">
        <v>7.2000000000000002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171</v>
      </c>
      <c r="AU159" s="245" t="s">
        <v>88</v>
      </c>
      <c r="AV159" s="13" t="s">
        <v>88</v>
      </c>
      <c r="AW159" s="13" t="s">
        <v>34</v>
      </c>
      <c r="AX159" s="13" t="s">
        <v>78</v>
      </c>
      <c r="AY159" s="245" t="s">
        <v>158</v>
      </c>
    </row>
    <row r="160" s="13" customFormat="1">
      <c r="A160" s="13"/>
      <c r="B160" s="234"/>
      <c r="C160" s="235"/>
      <c r="D160" s="236" t="s">
        <v>171</v>
      </c>
      <c r="E160" s="237" t="s">
        <v>1</v>
      </c>
      <c r="F160" s="238" t="s">
        <v>215</v>
      </c>
      <c r="G160" s="235"/>
      <c r="H160" s="239">
        <v>2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171</v>
      </c>
      <c r="AU160" s="245" t="s">
        <v>88</v>
      </c>
      <c r="AV160" s="13" t="s">
        <v>88</v>
      </c>
      <c r="AW160" s="13" t="s">
        <v>34</v>
      </c>
      <c r="AX160" s="13" t="s">
        <v>78</v>
      </c>
      <c r="AY160" s="245" t="s">
        <v>158</v>
      </c>
    </row>
    <row r="161" s="13" customFormat="1">
      <c r="A161" s="13"/>
      <c r="B161" s="234"/>
      <c r="C161" s="235"/>
      <c r="D161" s="236" t="s">
        <v>171</v>
      </c>
      <c r="E161" s="237" t="s">
        <v>1</v>
      </c>
      <c r="F161" s="238" t="s">
        <v>216</v>
      </c>
      <c r="G161" s="235"/>
      <c r="H161" s="239">
        <v>0.20000000000000001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171</v>
      </c>
      <c r="AU161" s="245" t="s">
        <v>88</v>
      </c>
      <c r="AV161" s="13" t="s">
        <v>88</v>
      </c>
      <c r="AW161" s="13" t="s">
        <v>34</v>
      </c>
      <c r="AX161" s="13" t="s">
        <v>78</v>
      </c>
      <c r="AY161" s="245" t="s">
        <v>158</v>
      </c>
    </row>
    <row r="162" s="13" customFormat="1">
      <c r="A162" s="13"/>
      <c r="B162" s="234"/>
      <c r="C162" s="235"/>
      <c r="D162" s="236" t="s">
        <v>171</v>
      </c>
      <c r="E162" s="237" t="s">
        <v>1</v>
      </c>
      <c r="F162" s="238" t="s">
        <v>217</v>
      </c>
      <c r="G162" s="235"/>
      <c r="H162" s="239">
        <v>2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171</v>
      </c>
      <c r="AU162" s="245" t="s">
        <v>88</v>
      </c>
      <c r="AV162" s="13" t="s">
        <v>88</v>
      </c>
      <c r="AW162" s="13" t="s">
        <v>34</v>
      </c>
      <c r="AX162" s="13" t="s">
        <v>78</v>
      </c>
      <c r="AY162" s="245" t="s">
        <v>158</v>
      </c>
    </row>
    <row r="163" s="14" customFormat="1">
      <c r="A163" s="14"/>
      <c r="B163" s="246"/>
      <c r="C163" s="247"/>
      <c r="D163" s="236" t="s">
        <v>171</v>
      </c>
      <c r="E163" s="248" t="s">
        <v>1</v>
      </c>
      <c r="F163" s="249" t="s">
        <v>174</v>
      </c>
      <c r="G163" s="247"/>
      <c r="H163" s="250">
        <v>11.399999999999999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171</v>
      </c>
      <c r="AU163" s="256" t="s">
        <v>88</v>
      </c>
      <c r="AV163" s="14" t="s">
        <v>165</v>
      </c>
      <c r="AW163" s="14" t="s">
        <v>34</v>
      </c>
      <c r="AX163" s="14" t="s">
        <v>86</v>
      </c>
      <c r="AY163" s="256" t="s">
        <v>158</v>
      </c>
    </row>
    <row r="164" s="2" customFormat="1" ht="21.75" customHeight="1">
      <c r="A164" s="39"/>
      <c r="B164" s="40"/>
      <c r="C164" s="220" t="s">
        <v>218</v>
      </c>
      <c r="D164" s="220" t="s">
        <v>161</v>
      </c>
      <c r="E164" s="221" t="s">
        <v>219</v>
      </c>
      <c r="F164" s="222" t="s">
        <v>220</v>
      </c>
      <c r="G164" s="223" t="s">
        <v>203</v>
      </c>
      <c r="H164" s="224">
        <v>7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43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165</v>
      </c>
      <c r="AT164" s="232" t="s">
        <v>161</v>
      </c>
      <c r="AU164" s="232" t="s">
        <v>88</v>
      </c>
      <c r="AY164" s="18" t="s">
        <v>158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86</v>
      </c>
      <c r="BK164" s="233">
        <f>ROUND(I164*H164,2)</f>
        <v>0</v>
      </c>
      <c r="BL164" s="18" t="s">
        <v>165</v>
      </c>
      <c r="BM164" s="232" t="s">
        <v>221</v>
      </c>
    </row>
    <row r="165" s="13" customFormat="1">
      <c r="A165" s="13"/>
      <c r="B165" s="234"/>
      <c r="C165" s="235"/>
      <c r="D165" s="236" t="s">
        <v>171</v>
      </c>
      <c r="E165" s="237" t="s">
        <v>1</v>
      </c>
      <c r="F165" s="238" t="s">
        <v>222</v>
      </c>
      <c r="G165" s="235"/>
      <c r="H165" s="239">
        <v>3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171</v>
      </c>
      <c r="AU165" s="245" t="s">
        <v>88</v>
      </c>
      <c r="AV165" s="13" t="s">
        <v>88</v>
      </c>
      <c r="AW165" s="13" t="s">
        <v>34</v>
      </c>
      <c r="AX165" s="13" t="s">
        <v>78</v>
      </c>
      <c r="AY165" s="245" t="s">
        <v>158</v>
      </c>
    </row>
    <row r="166" s="13" customFormat="1">
      <c r="A166" s="13"/>
      <c r="B166" s="234"/>
      <c r="C166" s="235"/>
      <c r="D166" s="236" t="s">
        <v>171</v>
      </c>
      <c r="E166" s="237" t="s">
        <v>1</v>
      </c>
      <c r="F166" s="238" t="s">
        <v>223</v>
      </c>
      <c r="G166" s="235"/>
      <c r="H166" s="239">
        <v>4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171</v>
      </c>
      <c r="AU166" s="245" t="s">
        <v>88</v>
      </c>
      <c r="AV166" s="13" t="s">
        <v>88</v>
      </c>
      <c r="AW166" s="13" t="s">
        <v>34</v>
      </c>
      <c r="AX166" s="13" t="s">
        <v>78</v>
      </c>
      <c r="AY166" s="245" t="s">
        <v>158</v>
      </c>
    </row>
    <row r="167" s="14" customFormat="1">
      <c r="A167" s="14"/>
      <c r="B167" s="246"/>
      <c r="C167" s="247"/>
      <c r="D167" s="236" t="s">
        <v>171</v>
      </c>
      <c r="E167" s="248" t="s">
        <v>1</v>
      </c>
      <c r="F167" s="249" t="s">
        <v>174</v>
      </c>
      <c r="G167" s="247"/>
      <c r="H167" s="250">
        <v>7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171</v>
      </c>
      <c r="AU167" s="256" t="s">
        <v>88</v>
      </c>
      <c r="AV167" s="14" t="s">
        <v>165</v>
      </c>
      <c r="AW167" s="14" t="s">
        <v>34</v>
      </c>
      <c r="AX167" s="14" t="s">
        <v>86</v>
      </c>
      <c r="AY167" s="256" t="s">
        <v>158</v>
      </c>
    </row>
    <row r="168" s="2" customFormat="1" ht="44.25" customHeight="1">
      <c r="A168" s="39"/>
      <c r="B168" s="40"/>
      <c r="C168" s="220" t="s">
        <v>224</v>
      </c>
      <c r="D168" s="220" t="s">
        <v>161</v>
      </c>
      <c r="E168" s="221" t="s">
        <v>225</v>
      </c>
      <c r="F168" s="222" t="s">
        <v>226</v>
      </c>
      <c r="G168" s="223" t="s">
        <v>203</v>
      </c>
      <c r="H168" s="224">
        <v>17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43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165</v>
      </c>
      <c r="AT168" s="232" t="s">
        <v>161</v>
      </c>
      <c r="AU168" s="232" t="s">
        <v>88</v>
      </c>
      <c r="AY168" s="18" t="s">
        <v>158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86</v>
      </c>
      <c r="BK168" s="233">
        <f>ROUND(I168*H168,2)</f>
        <v>0</v>
      </c>
      <c r="BL168" s="18" t="s">
        <v>165</v>
      </c>
      <c r="BM168" s="232" t="s">
        <v>227</v>
      </c>
    </row>
    <row r="169" s="2" customFormat="1" ht="16.5" customHeight="1">
      <c r="A169" s="39"/>
      <c r="B169" s="40"/>
      <c r="C169" s="220" t="s">
        <v>228</v>
      </c>
      <c r="D169" s="220" t="s">
        <v>161</v>
      </c>
      <c r="E169" s="221" t="s">
        <v>229</v>
      </c>
      <c r="F169" s="222" t="s">
        <v>230</v>
      </c>
      <c r="G169" s="223" t="s">
        <v>186</v>
      </c>
      <c r="H169" s="224">
        <v>139.80000000000001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43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165</v>
      </c>
      <c r="AT169" s="232" t="s">
        <v>161</v>
      </c>
      <c r="AU169" s="232" t="s">
        <v>88</v>
      </c>
      <c r="AY169" s="18" t="s">
        <v>158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86</v>
      </c>
      <c r="BK169" s="233">
        <f>ROUND(I169*H169,2)</f>
        <v>0</v>
      </c>
      <c r="BL169" s="18" t="s">
        <v>165</v>
      </c>
      <c r="BM169" s="232" t="s">
        <v>231</v>
      </c>
    </row>
    <row r="170" s="13" customFormat="1">
      <c r="A170" s="13"/>
      <c r="B170" s="234"/>
      <c r="C170" s="235"/>
      <c r="D170" s="236" t="s">
        <v>171</v>
      </c>
      <c r="E170" s="237" t="s">
        <v>1</v>
      </c>
      <c r="F170" s="238" t="s">
        <v>232</v>
      </c>
      <c r="G170" s="235"/>
      <c r="H170" s="239">
        <v>139.80000000000001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171</v>
      </c>
      <c r="AU170" s="245" t="s">
        <v>88</v>
      </c>
      <c r="AV170" s="13" t="s">
        <v>88</v>
      </c>
      <c r="AW170" s="13" t="s">
        <v>34</v>
      </c>
      <c r="AX170" s="13" t="s">
        <v>86</v>
      </c>
      <c r="AY170" s="245" t="s">
        <v>158</v>
      </c>
    </row>
    <row r="171" s="2" customFormat="1" ht="21.75" customHeight="1">
      <c r="A171" s="39"/>
      <c r="B171" s="40"/>
      <c r="C171" s="220" t="s">
        <v>233</v>
      </c>
      <c r="D171" s="220" t="s">
        <v>161</v>
      </c>
      <c r="E171" s="221" t="s">
        <v>234</v>
      </c>
      <c r="F171" s="222" t="s">
        <v>235</v>
      </c>
      <c r="G171" s="223" t="s">
        <v>186</v>
      </c>
      <c r="H171" s="224">
        <v>45.420000000000002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43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165</v>
      </c>
      <c r="AT171" s="232" t="s">
        <v>161</v>
      </c>
      <c r="AU171" s="232" t="s">
        <v>88</v>
      </c>
      <c r="AY171" s="18" t="s">
        <v>158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86</v>
      </c>
      <c r="BK171" s="233">
        <f>ROUND(I171*H171,2)</f>
        <v>0</v>
      </c>
      <c r="BL171" s="18" t="s">
        <v>165</v>
      </c>
      <c r="BM171" s="232" t="s">
        <v>236</v>
      </c>
    </row>
    <row r="172" s="15" customFormat="1">
      <c r="A172" s="15"/>
      <c r="B172" s="257"/>
      <c r="C172" s="258"/>
      <c r="D172" s="236" t="s">
        <v>171</v>
      </c>
      <c r="E172" s="259" t="s">
        <v>1</v>
      </c>
      <c r="F172" s="260" t="s">
        <v>237</v>
      </c>
      <c r="G172" s="258"/>
      <c r="H172" s="259" t="s">
        <v>1</v>
      </c>
      <c r="I172" s="261"/>
      <c r="J172" s="258"/>
      <c r="K172" s="258"/>
      <c r="L172" s="262"/>
      <c r="M172" s="263"/>
      <c r="N172" s="264"/>
      <c r="O172" s="264"/>
      <c r="P172" s="264"/>
      <c r="Q172" s="264"/>
      <c r="R172" s="264"/>
      <c r="S172" s="264"/>
      <c r="T172" s="26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6" t="s">
        <v>171</v>
      </c>
      <c r="AU172" s="266" t="s">
        <v>88</v>
      </c>
      <c r="AV172" s="15" t="s">
        <v>86</v>
      </c>
      <c r="AW172" s="15" t="s">
        <v>34</v>
      </c>
      <c r="AX172" s="15" t="s">
        <v>78</v>
      </c>
      <c r="AY172" s="266" t="s">
        <v>158</v>
      </c>
    </row>
    <row r="173" s="13" customFormat="1">
      <c r="A173" s="13"/>
      <c r="B173" s="234"/>
      <c r="C173" s="235"/>
      <c r="D173" s="236" t="s">
        <v>171</v>
      </c>
      <c r="E173" s="237" t="s">
        <v>1</v>
      </c>
      <c r="F173" s="238" t="s">
        <v>238</v>
      </c>
      <c r="G173" s="235"/>
      <c r="H173" s="239">
        <v>10.800000000000001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171</v>
      </c>
      <c r="AU173" s="245" t="s">
        <v>88</v>
      </c>
      <c r="AV173" s="13" t="s">
        <v>88</v>
      </c>
      <c r="AW173" s="13" t="s">
        <v>34</v>
      </c>
      <c r="AX173" s="13" t="s">
        <v>78</v>
      </c>
      <c r="AY173" s="245" t="s">
        <v>158</v>
      </c>
    </row>
    <row r="174" s="13" customFormat="1">
      <c r="A174" s="13"/>
      <c r="B174" s="234"/>
      <c r="C174" s="235"/>
      <c r="D174" s="236" t="s">
        <v>171</v>
      </c>
      <c r="E174" s="237" t="s">
        <v>1</v>
      </c>
      <c r="F174" s="238" t="s">
        <v>239</v>
      </c>
      <c r="G174" s="235"/>
      <c r="H174" s="239">
        <v>3.3999999999999999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171</v>
      </c>
      <c r="AU174" s="245" t="s">
        <v>88</v>
      </c>
      <c r="AV174" s="13" t="s">
        <v>88</v>
      </c>
      <c r="AW174" s="13" t="s">
        <v>34</v>
      </c>
      <c r="AX174" s="13" t="s">
        <v>78</v>
      </c>
      <c r="AY174" s="245" t="s">
        <v>158</v>
      </c>
    </row>
    <row r="175" s="13" customFormat="1">
      <c r="A175" s="13"/>
      <c r="B175" s="234"/>
      <c r="C175" s="235"/>
      <c r="D175" s="236" t="s">
        <v>171</v>
      </c>
      <c r="E175" s="237" t="s">
        <v>1</v>
      </c>
      <c r="F175" s="238" t="s">
        <v>240</v>
      </c>
      <c r="G175" s="235"/>
      <c r="H175" s="239">
        <v>0.10000000000000001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171</v>
      </c>
      <c r="AU175" s="245" t="s">
        <v>88</v>
      </c>
      <c r="AV175" s="13" t="s">
        <v>88</v>
      </c>
      <c r="AW175" s="13" t="s">
        <v>34</v>
      </c>
      <c r="AX175" s="13" t="s">
        <v>78</v>
      </c>
      <c r="AY175" s="245" t="s">
        <v>158</v>
      </c>
    </row>
    <row r="176" s="15" customFormat="1">
      <c r="A176" s="15"/>
      <c r="B176" s="257"/>
      <c r="C176" s="258"/>
      <c r="D176" s="236" t="s">
        <v>171</v>
      </c>
      <c r="E176" s="259" t="s">
        <v>1</v>
      </c>
      <c r="F176" s="260" t="s">
        <v>241</v>
      </c>
      <c r="G176" s="258"/>
      <c r="H176" s="259" t="s">
        <v>1</v>
      </c>
      <c r="I176" s="261"/>
      <c r="J176" s="258"/>
      <c r="K176" s="258"/>
      <c r="L176" s="262"/>
      <c r="M176" s="263"/>
      <c r="N176" s="264"/>
      <c r="O176" s="264"/>
      <c r="P176" s="264"/>
      <c r="Q176" s="264"/>
      <c r="R176" s="264"/>
      <c r="S176" s="264"/>
      <c r="T176" s="26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6" t="s">
        <v>171</v>
      </c>
      <c r="AU176" s="266" t="s">
        <v>88</v>
      </c>
      <c r="AV176" s="15" t="s">
        <v>86</v>
      </c>
      <c r="AW176" s="15" t="s">
        <v>34</v>
      </c>
      <c r="AX176" s="15" t="s">
        <v>78</v>
      </c>
      <c r="AY176" s="266" t="s">
        <v>158</v>
      </c>
    </row>
    <row r="177" s="13" customFormat="1">
      <c r="A177" s="13"/>
      <c r="B177" s="234"/>
      <c r="C177" s="235"/>
      <c r="D177" s="236" t="s">
        <v>171</v>
      </c>
      <c r="E177" s="237" t="s">
        <v>1</v>
      </c>
      <c r="F177" s="238" t="s">
        <v>242</v>
      </c>
      <c r="G177" s="235"/>
      <c r="H177" s="239">
        <v>7.2000000000000002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171</v>
      </c>
      <c r="AU177" s="245" t="s">
        <v>88</v>
      </c>
      <c r="AV177" s="13" t="s">
        <v>88</v>
      </c>
      <c r="AW177" s="13" t="s">
        <v>34</v>
      </c>
      <c r="AX177" s="13" t="s">
        <v>78</v>
      </c>
      <c r="AY177" s="245" t="s">
        <v>158</v>
      </c>
    </row>
    <row r="178" s="13" customFormat="1">
      <c r="A178" s="13"/>
      <c r="B178" s="234"/>
      <c r="C178" s="235"/>
      <c r="D178" s="236" t="s">
        <v>171</v>
      </c>
      <c r="E178" s="237" t="s">
        <v>1</v>
      </c>
      <c r="F178" s="238" t="s">
        <v>243</v>
      </c>
      <c r="G178" s="235"/>
      <c r="H178" s="239">
        <v>4.3200000000000003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171</v>
      </c>
      <c r="AU178" s="245" t="s">
        <v>88</v>
      </c>
      <c r="AV178" s="13" t="s">
        <v>88</v>
      </c>
      <c r="AW178" s="13" t="s">
        <v>34</v>
      </c>
      <c r="AX178" s="13" t="s">
        <v>78</v>
      </c>
      <c r="AY178" s="245" t="s">
        <v>158</v>
      </c>
    </row>
    <row r="179" s="13" customFormat="1">
      <c r="A179" s="13"/>
      <c r="B179" s="234"/>
      <c r="C179" s="235"/>
      <c r="D179" s="236" t="s">
        <v>171</v>
      </c>
      <c r="E179" s="237" t="s">
        <v>1</v>
      </c>
      <c r="F179" s="238" t="s">
        <v>244</v>
      </c>
      <c r="G179" s="235"/>
      <c r="H179" s="239">
        <v>5.0999999999999996</v>
      </c>
      <c r="I179" s="240"/>
      <c r="J179" s="235"/>
      <c r="K179" s="235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171</v>
      </c>
      <c r="AU179" s="245" t="s">
        <v>88</v>
      </c>
      <c r="AV179" s="13" t="s">
        <v>88</v>
      </c>
      <c r="AW179" s="13" t="s">
        <v>34</v>
      </c>
      <c r="AX179" s="13" t="s">
        <v>78</v>
      </c>
      <c r="AY179" s="245" t="s">
        <v>158</v>
      </c>
    </row>
    <row r="180" s="13" customFormat="1">
      <c r="A180" s="13"/>
      <c r="B180" s="234"/>
      <c r="C180" s="235"/>
      <c r="D180" s="236" t="s">
        <v>171</v>
      </c>
      <c r="E180" s="237" t="s">
        <v>1</v>
      </c>
      <c r="F180" s="238" t="s">
        <v>240</v>
      </c>
      <c r="G180" s="235"/>
      <c r="H180" s="239">
        <v>0.10000000000000001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171</v>
      </c>
      <c r="AU180" s="245" t="s">
        <v>88</v>
      </c>
      <c r="AV180" s="13" t="s">
        <v>88</v>
      </c>
      <c r="AW180" s="13" t="s">
        <v>34</v>
      </c>
      <c r="AX180" s="13" t="s">
        <v>78</v>
      </c>
      <c r="AY180" s="245" t="s">
        <v>158</v>
      </c>
    </row>
    <row r="181" s="15" customFormat="1">
      <c r="A181" s="15"/>
      <c r="B181" s="257"/>
      <c r="C181" s="258"/>
      <c r="D181" s="236" t="s">
        <v>171</v>
      </c>
      <c r="E181" s="259" t="s">
        <v>1</v>
      </c>
      <c r="F181" s="260" t="s">
        <v>245</v>
      </c>
      <c r="G181" s="258"/>
      <c r="H181" s="259" t="s">
        <v>1</v>
      </c>
      <c r="I181" s="261"/>
      <c r="J181" s="258"/>
      <c r="K181" s="258"/>
      <c r="L181" s="262"/>
      <c r="M181" s="263"/>
      <c r="N181" s="264"/>
      <c r="O181" s="264"/>
      <c r="P181" s="264"/>
      <c r="Q181" s="264"/>
      <c r="R181" s="264"/>
      <c r="S181" s="264"/>
      <c r="T181" s="26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6" t="s">
        <v>171</v>
      </c>
      <c r="AU181" s="266" t="s">
        <v>88</v>
      </c>
      <c r="AV181" s="15" t="s">
        <v>86</v>
      </c>
      <c r="AW181" s="15" t="s">
        <v>34</v>
      </c>
      <c r="AX181" s="15" t="s">
        <v>78</v>
      </c>
      <c r="AY181" s="266" t="s">
        <v>158</v>
      </c>
    </row>
    <row r="182" s="13" customFormat="1">
      <c r="A182" s="13"/>
      <c r="B182" s="234"/>
      <c r="C182" s="235"/>
      <c r="D182" s="236" t="s">
        <v>171</v>
      </c>
      <c r="E182" s="237" t="s">
        <v>1</v>
      </c>
      <c r="F182" s="238" t="s">
        <v>246</v>
      </c>
      <c r="G182" s="235"/>
      <c r="H182" s="239">
        <v>14.4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171</v>
      </c>
      <c r="AU182" s="245" t="s">
        <v>88</v>
      </c>
      <c r="AV182" s="13" t="s">
        <v>88</v>
      </c>
      <c r="AW182" s="13" t="s">
        <v>34</v>
      </c>
      <c r="AX182" s="13" t="s">
        <v>78</v>
      </c>
      <c r="AY182" s="245" t="s">
        <v>158</v>
      </c>
    </row>
    <row r="183" s="14" customFormat="1">
      <c r="A183" s="14"/>
      <c r="B183" s="246"/>
      <c r="C183" s="247"/>
      <c r="D183" s="236" t="s">
        <v>171</v>
      </c>
      <c r="E183" s="248" t="s">
        <v>1</v>
      </c>
      <c r="F183" s="249" t="s">
        <v>174</v>
      </c>
      <c r="G183" s="247"/>
      <c r="H183" s="250">
        <v>45.420000000000002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171</v>
      </c>
      <c r="AU183" s="256" t="s">
        <v>88</v>
      </c>
      <c r="AV183" s="14" t="s">
        <v>165</v>
      </c>
      <c r="AW183" s="14" t="s">
        <v>34</v>
      </c>
      <c r="AX183" s="14" t="s">
        <v>86</v>
      </c>
      <c r="AY183" s="256" t="s">
        <v>158</v>
      </c>
    </row>
    <row r="184" s="2" customFormat="1" ht="16.5" customHeight="1">
      <c r="A184" s="39"/>
      <c r="B184" s="40"/>
      <c r="C184" s="220" t="s">
        <v>8</v>
      </c>
      <c r="D184" s="220" t="s">
        <v>161</v>
      </c>
      <c r="E184" s="221" t="s">
        <v>247</v>
      </c>
      <c r="F184" s="222" t="s">
        <v>248</v>
      </c>
      <c r="G184" s="223" t="s">
        <v>186</v>
      </c>
      <c r="H184" s="224">
        <v>505.60000000000002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43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165</v>
      </c>
      <c r="AT184" s="232" t="s">
        <v>161</v>
      </c>
      <c r="AU184" s="232" t="s">
        <v>88</v>
      </c>
      <c r="AY184" s="18" t="s">
        <v>158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86</v>
      </c>
      <c r="BK184" s="233">
        <f>ROUND(I184*H184,2)</f>
        <v>0</v>
      </c>
      <c r="BL184" s="18" t="s">
        <v>165</v>
      </c>
      <c r="BM184" s="232" t="s">
        <v>249</v>
      </c>
    </row>
    <row r="185" s="15" customFormat="1">
      <c r="A185" s="15"/>
      <c r="B185" s="257"/>
      <c r="C185" s="258"/>
      <c r="D185" s="236" t="s">
        <v>171</v>
      </c>
      <c r="E185" s="259" t="s">
        <v>1</v>
      </c>
      <c r="F185" s="260" t="s">
        <v>250</v>
      </c>
      <c r="G185" s="258"/>
      <c r="H185" s="259" t="s">
        <v>1</v>
      </c>
      <c r="I185" s="261"/>
      <c r="J185" s="258"/>
      <c r="K185" s="258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171</v>
      </c>
      <c r="AU185" s="266" t="s">
        <v>88</v>
      </c>
      <c r="AV185" s="15" t="s">
        <v>86</v>
      </c>
      <c r="AW185" s="15" t="s">
        <v>34</v>
      </c>
      <c r="AX185" s="15" t="s">
        <v>78</v>
      </c>
      <c r="AY185" s="266" t="s">
        <v>158</v>
      </c>
    </row>
    <row r="186" s="13" customFormat="1">
      <c r="A186" s="13"/>
      <c r="B186" s="234"/>
      <c r="C186" s="235"/>
      <c r="D186" s="236" t="s">
        <v>171</v>
      </c>
      <c r="E186" s="237" t="s">
        <v>1</v>
      </c>
      <c r="F186" s="238" t="s">
        <v>251</v>
      </c>
      <c r="G186" s="235"/>
      <c r="H186" s="239">
        <v>186.96000000000001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171</v>
      </c>
      <c r="AU186" s="245" t="s">
        <v>88</v>
      </c>
      <c r="AV186" s="13" t="s">
        <v>88</v>
      </c>
      <c r="AW186" s="13" t="s">
        <v>34</v>
      </c>
      <c r="AX186" s="13" t="s">
        <v>78</v>
      </c>
      <c r="AY186" s="245" t="s">
        <v>158</v>
      </c>
    </row>
    <row r="187" s="13" customFormat="1">
      <c r="A187" s="13"/>
      <c r="B187" s="234"/>
      <c r="C187" s="235"/>
      <c r="D187" s="236" t="s">
        <v>171</v>
      </c>
      <c r="E187" s="237" t="s">
        <v>1</v>
      </c>
      <c r="F187" s="238" t="s">
        <v>252</v>
      </c>
      <c r="G187" s="235"/>
      <c r="H187" s="239">
        <v>12.48</v>
      </c>
      <c r="I187" s="240"/>
      <c r="J187" s="235"/>
      <c r="K187" s="235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171</v>
      </c>
      <c r="AU187" s="245" t="s">
        <v>88</v>
      </c>
      <c r="AV187" s="13" t="s">
        <v>88</v>
      </c>
      <c r="AW187" s="13" t="s">
        <v>34</v>
      </c>
      <c r="AX187" s="13" t="s">
        <v>78</v>
      </c>
      <c r="AY187" s="245" t="s">
        <v>158</v>
      </c>
    </row>
    <row r="188" s="16" customFormat="1">
      <c r="A188" s="16"/>
      <c r="B188" s="267"/>
      <c r="C188" s="268"/>
      <c r="D188" s="236" t="s">
        <v>171</v>
      </c>
      <c r="E188" s="269" t="s">
        <v>1</v>
      </c>
      <c r="F188" s="270" t="s">
        <v>253</v>
      </c>
      <c r="G188" s="268"/>
      <c r="H188" s="271">
        <v>199.44</v>
      </c>
      <c r="I188" s="272"/>
      <c r="J188" s="268"/>
      <c r="K188" s="268"/>
      <c r="L188" s="273"/>
      <c r="M188" s="274"/>
      <c r="N188" s="275"/>
      <c r="O188" s="275"/>
      <c r="P188" s="275"/>
      <c r="Q188" s="275"/>
      <c r="R188" s="275"/>
      <c r="S188" s="275"/>
      <c r="T188" s="27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7" t="s">
        <v>171</v>
      </c>
      <c r="AU188" s="277" t="s">
        <v>88</v>
      </c>
      <c r="AV188" s="16" t="s">
        <v>159</v>
      </c>
      <c r="AW188" s="16" t="s">
        <v>34</v>
      </c>
      <c r="AX188" s="16" t="s">
        <v>78</v>
      </c>
      <c r="AY188" s="277" t="s">
        <v>158</v>
      </c>
    </row>
    <row r="189" s="15" customFormat="1">
      <c r="A189" s="15"/>
      <c r="B189" s="257"/>
      <c r="C189" s="258"/>
      <c r="D189" s="236" t="s">
        <v>171</v>
      </c>
      <c r="E189" s="259" t="s">
        <v>1</v>
      </c>
      <c r="F189" s="260" t="s">
        <v>254</v>
      </c>
      <c r="G189" s="258"/>
      <c r="H189" s="259" t="s">
        <v>1</v>
      </c>
      <c r="I189" s="261"/>
      <c r="J189" s="258"/>
      <c r="K189" s="258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171</v>
      </c>
      <c r="AU189" s="266" t="s">
        <v>88</v>
      </c>
      <c r="AV189" s="15" t="s">
        <v>86</v>
      </c>
      <c r="AW189" s="15" t="s">
        <v>34</v>
      </c>
      <c r="AX189" s="15" t="s">
        <v>78</v>
      </c>
      <c r="AY189" s="266" t="s">
        <v>158</v>
      </c>
    </row>
    <row r="190" s="13" customFormat="1">
      <c r="A190" s="13"/>
      <c r="B190" s="234"/>
      <c r="C190" s="235"/>
      <c r="D190" s="236" t="s">
        <v>171</v>
      </c>
      <c r="E190" s="237" t="s">
        <v>1</v>
      </c>
      <c r="F190" s="238" t="s">
        <v>255</v>
      </c>
      <c r="G190" s="235"/>
      <c r="H190" s="239">
        <v>180.40000000000001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171</v>
      </c>
      <c r="AU190" s="245" t="s">
        <v>88</v>
      </c>
      <c r="AV190" s="13" t="s">
        <v>88</v>
      </c>
      <c r="AW190" s="13" t="s">
        <v>34</v>
      </c>
      <c r="AX190" s="13" t="s">
        <v>78</v>
      </c>
      <c r="AY190" s="245" t="s">
        <v>158</v>
      </c>
    </row>
    <row r="191" s="13" customFormat="1">
      <c r="A191" s="13"/>
      <c r="B191" s="234"/>
      <c r="C191" s="235"/>
      <c r="D191" s="236" t="s">
        <v>171</v>
      </c>
      <c r="E191" s="237" t="s">
        <v>1</v>
      </c>
      <c r="F191" s="238" t="s">
        <v>252</v>
      </c>
      <c r="G191" s="235"/>
      <c r="H191" s="239">
        <v>12.48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171</v>
      </c>
      <c r="AU191" s="245" t="s">
        <v>88</v>
      </c>
      <c r="AV191" s="13" t="s">
        <v>88</v>
      </c>
      <c r="AW191" s="13" t="s">
        <v>34</v>
      </c>
      <c r="AX191" s="13" t="s">
        <v>78</v>
      </c>
      <c r="AY191" s="245" t="s">
        <v>158</v>
      </c>
    </row>
    <row r="192" s="16" customFormat="1">
      <c r="A192" s="16"/>
      <c r="B192" s="267"/>
      <c r="C192" s="268"/>
      <c r="D192" s="236" t="s">
        <v>171</v>
      </c>
      <c r="E192" s="269" t="s">
        <v>1</v>
      </c>
      <c r="F192" s="270" t="s">
        <v>253</v>
      </c>
      <c r="G192" s="268"/>
      <c r="H192" s="271">
        <v>192.88</v>
      </c>
      <c r="I192" s="272"/>
      <c r="J192" s="268"/>
      <c r="K192" s="268"/>
      <c r="L192" s="273"/>
      <c r="M192" s="274"/>
      <c r="N192" s="275"/>
      <c r="O192" s="275"/>
      <c r="P192" s="275"/>
      <c r="Q192" s="275"/>
      <c r="R192" s="275"/>
      <c r="S192" s="275"/>
      <c r="T192" s="27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77" t="s">
        <v>171</v>
      </c>
      <c r="AU192" s="277" t="s">
        <v>88</v>
      </c>
      <c r="AV192" s="16" t="s">
        <v>159</v>
      </c>
      <c r="AW192" s="16" t="s">
        <v>34</v>
      </c>
      <c r="AX192" s="16" t="s">
        <v>78</v>
      </c>
      <c r="AY192" s="277" t="s">
        <v>158</v>
      </c>
    </row>
    <row r="193" s="15" customFormat="1">
      <c r="A193" s="15"/>
      <c r="B193" s="257"/>
      <c r="C193" s="258"/>
      <c r="D193" s="236" t="s">
        <v>171</v>
      </c>
      <c r="E193" s="259" t="s">
        <v>1</v>
      </c>
      <c r="F193" s="260" t="s">
        <v>256</v>
      </c>
      <c r="G193" s="258"/>
      <c r="H193" s="259" t="s">
        <v>1</v>
      </c>
      <c r="I193" s="261"/>
      <c r="J193" s="258"/>
      <c r="K193" s="258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171</v>
      </c>
      <c r="AU193" s="266" t="s">
        <v>88</v>
      </c>
      <c r="AV193" s="15" t="s">
        <v>86</v>
      </c>
      <c r="AW193" s="15" t="s">
        <v>34</v>
      </c>
      <c r="AX193" s="15" t="s">
        <v>78</v>
      </c>
      <c r="AY193" s="266" t="s">
        <v>158</v>
      </c>
    </row>
    <row r="194" s="13" customFormat="1">
      <c r="A194" s="13"/>
      <c r="B194" s="234"/>
      <c r="C194" s="235"/>
      <c r="D194" s="236" t="s">
        <v>171</v>
      </c>
      <c r="E194" s="237" t="s">
        <v>1</v>
      </c>
      <c r="F194" s="238" t="s">
        <v>257</v>
      </c>
      <c r="G194" s="235"/>
      <c r="H194" s="239">
        <v>96.760000000000005</v>
      </c>
      <c r="I194" s="240"/>
      <c r="J194" s="235"/>
      <c r="K194" s="235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171</v>
      </c>
      <c r="AU194" s="245" t="s">
        <v>88</v>
      </c>
      <c r="AV194" s="13" t="s">
        <v>88</v>
      </c>
      <c r="AW194" s="13" t="s">
        <v>34</v>
      </c>
      <c r="AX194" s="13" t="s">
        <v>78</v>
      </c>
      <c r="AY194" s="245" t="s">
        <v>158</v>
      </c>
    </row>
    <row r="195" s="13" customFormat="1">
      <c r="A195" s="13"/>
      <c r="B195" s="234"/>
      <c r="C195" s="235"/>
      <c r="D195" s="236" t="s">
        <v>171</v>
      </c>
      <c r="E195" s="237" t="s">
        <v>1</v>
      </c>
      <c r="F195" s="238" t="s">
        <v>258</v>
      </c>
      <c r="G195" s="235"/>
      <c r="H195" s="239">
        <v>16.52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171</v>
      </c>
      <c r="AU195" s="245" t="s">
        <v>88</v>
      </c>
      <c r="AV195" s="13" t="s">
        <v>88</v>
      </c>
      <c r="AW195" s="13" t="s">
        <v>34</v>
      </c>
      <c r="AX195" s="13" t="s">
        <v>78</v>
      </c>
      <c r="AY195" s="245" t="s">
        <v>158</v>
      </c>
    </row>
    <row r="196" s="16" customFormat="1">
      <c r="A196" s="16"/>
      <c r="B196" s="267"/>
      <c r="C196" s="268"/>
      <c r="D196" s="236" t="s">
        <v>171</v>
      </c>
      <c r="E196" s="269" t="s">
        <v>1</v>
      </c>
      <c r="F196" s="270" t="s">
        <v>253</v>
      </c>
      <c r="G196" s="268"/>
      <c r="H196" s="271">
        <v>113.28</v>
      </c>
      <c r="I196" s="272"/>
      <c r="J196" s="268"/>
      <c r="K196" s="268"/>
      <c r="L196" s="273"/>
      <c r="M196" s="274"/>
      <c r="N196" s="275"/>
      <c r="O196" s="275"/>
      <c r="P196" s="275"/>
      <c r="Q196" s="275"/>
      <c r="R196" s="275"/>
      <c r="S196" s="275"/>
      <c r="T196" s="27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77" t="s">
        <v>171</v>
      </c>
      <c r="AU196" s="277" t="s">
        <v>88</v>
      </c>
      <c r="AV196" s="16" t="s">
        <v>159</v>
      </c>
      <c r="AW196" s="16" t="s">
        <v>34</v>
      </c>
      <c r="AX196" s="16" t="s">
        <v>78</v>
      </c>
      <c r="AY196" s="277" t="s">
        <v>158</v>
      </c>
    </row>
    <row r="197" s="14" customFormat="1">
      <c r="A197" s="14"/>
      <c r="B197" s="246"/>
      <c r="C197" s="247"/>
      <c r="D197" s="236" t="s">
        <v>171</v>
      </c>
      <c r="E197" s="248" t="s">
        <v>1</v>
      </c>
      <c r="F197" s="249" t="s">
        <v>174</v>
      </c>
      <c r="G197" s="247"/>
      <c r="H197" s="250">
        <v>505.60000000000002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171</v>
      </c>
      <c r="AU197" s="256" t="s">
        <v>88</v>
      </c>
      <c r="AV197" s="14" t="s">
        <v>165</v>
      </c>
      <c r="AW197" s="14" t="s">
        <v>34</v>
      </c>
      <c r="AX197" s="14" t="s">
        <v>86</v>
      </c>
      <c r="AY197" s="256" t="s">
        <v>158</v>
      </c>
    </row>
    <row r="198" s="2" customFormat="1" ht="21.75" customHeight="1">
      <c r="A198" s="39"/>
      <c r="B198" s="40"/>
      <c r="C198" s="220" t="s">
        <v>259</v>
      </c>
      <c r="D198" s="220" t="s">
        <v>161</v>
      </c>
      <c r="E198" s="221" t="s">
        <v>260</v>
      </c>
      <c r="F198" s="222" t="s">
        <v>261</v>
      </c>
      <c r="G198" s="223" t="s">
        <v>186</v>
      </c>
      <c r="H198" s="224">
        <v>505.60000000000002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43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165</v>
      </c>
      <c r="AT198" s="232" t="s">
        <v>161</v>
      </c>
      <c r="AU198" s="232" t="s">
        <v>88</v>
      </c>
      <c r="AY198" s="18" t="s">
        <v>158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86</v>
      </c>
      <c r="BK198" s="233">
        <f>ROUND(I198*H198,2)</f>
        <v>0</v>
      </c>
      <c r="BL198" s="18" t="s">
        <v>165</v>
      </c>
      <c r="BM198" s="232" t="s">
        <v>262</v>
      </c>
    </row>
    <row r="199" s="2" customFormat="1">
      <c r="A199" s="39"/>
      <c r="B199" s="40"/>
      <c r="C199" s="41"/>
      <c r="D199" s="236" t="s">
        <v>263</v>
      </c>
      <c r="E199" s="41"/>
      <c r="F199" s="278" t="s">
        <v>264</v>
      </c>
      <c r="G199" s="41"/>
      <c r="H199" s="41"/>
      <c r="I199" s="279"/>
      <c r="J199" s="41"/>
      <c r="K199" s="41"/>
      <c r="L199" s="45"/>
      <c r="M199" s="280"/>
      <c r="N199" s="281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263</v>
      </c>
      <c r="AU199" s="18" t="s">
        <v>88</v>
      </c>
    </row>
    <row r="200" s="12" customFormat="1" ht="22.8" customHeight="1">
      <c r="A200" s="12"/>
      <c r="B200" s="204"/>
      <c r="C200" s="205"/>
      <c r="D200" s="206" t="s">
        <v>77</v>
      </c>
      <c r="E200" s="218" t="s">
        <v>195</v>
      </c>
      <c r="F200" s="218" t="s">
        <v>265</v>
      </c>
      <c r="G200" s="205"/>
      <c r="H200" s="205"/>
      <c r="I200" s="208"/>
      <c r="J200" s="219">
        <f>BK200</f>
        <v>0</v>
      </c>
      <c r="K200" s="205"/>
      <c r="L200" s="210"/>
      <c r="M200" s="211"/>
      <c r="N200" s="212"/>
      <c r="O200" s="212"/>
      <c r="P200" s="213">
        <f>SUM(P201:P203)</f>
        <v>0</v>
      </c>
      <c r="Q200" s="212"/>
      <c r="R200" s="213">
        <f>SUM(R201:R203)</f>
        <v>0.0060000000000000001</v>
      </c>
      <c r="S200" s="212"/>
      <c r="T200" s="214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5" t="s">
        <v>86</v>
      </c>
      <c r="AT200" s="216" t="s">
        <v>77</v>
      </c>
      <c r="AU200" s="216" t="s">
        <v>86</v>
      </c>
      <c r="AY200" s="215" t="s">
        <v>158</v>
      </c>
      <c r="BK200" s="217">
        <f>SUM(BK201:BK203)</f>
        <v>0</v>
      </c>
    </row>
    <row r="201" s="2" customFormat="1" ht="21.75" customHeight="1">
      <c r="A201" s="39"/>
      <c r="B201" s="40"/>
      <c r="C201" s="220" t="s">
        <v>266</v>
      </c>
      <c r="D201" s="220" t="s">
        <v>161</v>
      </c>
      <c r="E201" s="221" t="s">
        <v>267</v>
      </c>
      <c r="F201" s="222" t="s">
        <v>268</v>
      </c>
      <c r="G201" s="223" t="s">
        <v>169</v>
      </c>
      <c r="H201" s="224">
        <v>4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43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165</v>
      </c>
      <c r="AT201" s="232" t="s">
        <v>161</v>
      </c>
      <c r="AU201" s="232" t="s">
        <v>88</v>
      </c>
      <c r="AY201" s="18" t="s">
        <v>158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86</v>
      </c>
      <c r="BK201" s="233">
        <f>ROUND(I201*H201,2)</f>
        <v>0</v>
      </c>
      <c r="BL201" s="18" t="s">
        <v>165</v>
      </c>
      <c r="BM201" s="232" t="s">
        <v>269</v>
      </c>
    </row>
    <row r="202" s="2" customFormat="1" ht="16.5" customHeight="1">
      <c r="A202" s="39"/>
      <c r="B202" s="40"/>
      <c r="C202" s="220" t="s">
        <v>270</v>
      </c>
      <c r="D202" s="220" t="s">
        <v>161</v>
      </c>
      <c r="E202" s="221" t="s">
        <v>271</v>
      </c>
      <c r="F202" s="222" t="s">
        <v>272</v>
      </c>
      <c r="G202" s="223" t="s">
        <v>169</v>
      </c>
      <c r="H202" s="224">
        <v>4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43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165</v>
      </c>
      <c r="AT202" s="232" t="s">
        <v>161</v>
      </c>
      <c r="AU202" s="232" t="s">
        <v>88</v>
      </c>
      <c r="AY202" s="18" t="s">
        <v>158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86</v>
      </c>
      <c r="BK202" s="233">
        <f>ROUND(I202*H202,2)</f>
        <v>0</v>
      </c>
      <c r="BL202" s="18" t="s">
        <v>165</v>
      </c>
      <c r="BM202" s="232" t="s">
        <v>273</v>
      </c>
    </row>
    <row r="203" s="2" customFormat="1" ht="21.75" customHeight="1">
      <c r="A203" s="39"/>
      <c r="B203" s="40"/>
      <c r="C203" s="282" t="s">
        <v>274</v>
      </c>
      <c r="D203" s="282" t="s">
        <v>275</v>
      </c>
      <c r="E203" s="283" t="s">
        <v>276</v>
      </c>
      <c r="F203" s="284" t="s">
        <v>277</v>
      </c>
      <c r="G203" s="285" t="s">
        <v>169</v>
      </c>
      <c r="H203" s="286">
        <v>4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43</v>
      </c>
      <c r="O203" s="92"/>
      <c r="P203" s="230">
        <f>O203*H203</f>
        <v>0</v>
      </c>
      <c r="Q203" s="230">
        <v>0.0015</v>
      </c>
      <c r="R203" s="230">
        <f>Q203*H203</f>
        <v>0.0060000000000000001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195</v>
      </c>
      <c r="AT203" s="232" t="s">
        <v>275</v>
      </c>
      <c r="AU203" s="232" t="s">
        <v>88</v>
      </c>
      <c r="AY203" s="18" t="s">
        <v>158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86</v>
      </c>
      <c r="BK203" s="233">
        <f>ROUND(I203*H203,2)</f>
        <v>0</v>
      </c>
      <c r="BL203" s="18" t="s">
        <v>165</v>
      </c>
      <c r="BM203" s="232" t="s">
        <v>278</v>
      </c>
    </row>
    <row r="204" s="12" customFormat="1" ht="22.8" customHeight="1">
      <c r="A204" s="12"/>
      <c r="B204" s="204"/>
      <c r="C204" s="205"/>
      <c r="D204" s="206" t="s">
        <v>77</v>
      </c>
      <c r="E204" s="218" t="s">
        <v>200</v>
      </c>
      <c r="F204" s="218" t="s">
        <v>279</v>
      </c>
      <c r="G204" s="205"/>
      <c r="H204" s="205"/>
      <c r="I204" s="208"/>
      <c r="J204" s="219">
        <f>BK204</f>
        <v>0</v>
      </c>
      <c r="K204" s="205"/>
      <c r="L204" s="210"/>
      <c r="M204" s="211"/>
      <c r="N204" s="212"/>
      <c r="O204" s="212"/>
      <c r="P204" s="213">
        <f>SUM(P205:P260)</f>
        <v>0</v>
      </c>
      <c r="Q204" s="212"/>
      <c r="R204" s="213">
        <f>SUM(R205:R260)</f>
        <v>1.1519663999999998</v>
      </c>
      <c r="S204" s="212"/>
      <c r="T204" s="214">
        <f>SUM(T205:T260)</f>
        <v>33.170560000000002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5" t="s">
        <v>86</v>
      </c>
      <c r="AT204" s="216" t="s">
        <v>77</v>
      </c>
      <c r="AU204" s="216" t="s">
        <v>86</v>
      </c>
      <c r="AY204" s="215" t="s">
        <v>158</v>
      </c>
      <c r="BK204" s="217">
        <f>SUM(BK205:BK260)</f>
        <v>0</v>
      </c>
    </row>
    <row r="205" s="2" customFormat="1" ht="44.25" customHeight="1">
      <c r="A205" s="39"/>
      <c r="B205" s="40"/>
      <c r="C205" s="220" t="s">
        <v>280</v>
      </c>
      <c r="D205" s="220" t="s">
        <v>161</v>
      </c>
      <c r="E205" s="221" t="s">
        <v>281</v>
      </c>
      <c r="F205" s="222" t="s">
        <v>282</v>
      </c>
      <c r="G205" s="223" t="s">
        <v>283</v>
      </c>
      <c r="H205" s="224">
        <v>1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43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165</v>
      </c>
      <c r="AT205" s="232" t="s">
        <v>161</v>
      </c>
      <c r="AU205" s="232" t="s">
        <v>88</v>
      </c>
      <c r="AY205" s="18" t="s">
        <v>158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86</v>
      </c>
      <c r="BK205" s="233">
        <f>ROUND(I205*H205,2)</f>
        <v>0</v>
      </c>
      <c r="BL205" s="18" t="s">
        <v>165</v>
      </c>
      <c r="BM205" s="232" t="s">
        <v>284</v>
      </c>
    </row>
    <row r="206" s="2" customFormat="1">
      <c r="A206" s="39"/>
      <c r="B206" s="40"/>
      <c r="C206" s="41"/>
      <c r="D206" s="236" t="s">
        <v>263</v>
      </c>
      <c r="E206" s="41"/>
      <c r="F206" s="278" t="s">
        <v>285</v>
      </c>
      <c r="G206" s="41"/>
      <c r="H206" s="41"/>
      <c r="I206" s="279"/>
      <c r="J206" s="41"/>
      <c r="K206" s="41"/>
      <c r="L206" s="45"/>
      <c r="M206" s="280"/>
      <c r="N206" s="281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263</v>
      </c>
      <c r="AU206" s="18" t="s">
        <v>88</v>
      </c>
    </row>
    <row r="207" s="2" customFormat="1" ht="66.75" customHeight="1">
      <c r="A207" s="39"/>
      <c r="B207" s="40"/>
      <c r="C207" s="220" t="s">
        <v>7</v>
      </c>
      <c r="D207" s="220" t="s">
        <v>161</v>
      </c>
      <c r="E207" s="221" t="s">
        <v>286</v>
      </c>
      <c r="F207" s="222" t="s">
        <v>287</v>
      </c>
      <c r="G207" s="223" t="s">
        <v>283</v>
      </c>
      <c r="H207" s="224">
        <v>1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43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165</v>
      </c>
      <c r="AT207" s="232" t="s">
        <v>161</v>
      </c>
      <c r="AU207" s="232" t="s">
        <v>88</v>
      </c>
      <c r="AY207" s="18" t="s">
        <v>158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86</v>
      </c>
      <c r="BK207" s="233">
        <f>ROUND(I207*H207,2)</f>
        <v>0</v>
      </c>
      <c r="BL207" s="18" t="s">
        <v>165</v>
      </c>
      <c r="BM207" s="232" t="s">
        <v>288</v>
      </c>
    </row>
    <row r="208" s="2" customFormat="1" ht="33" customHeight="1">
      <c r="A208" s="39"/>
      <c r="B208" s="40"/>
      <c r="C208" s="220" t="s">
        <v>289</v>
      </c>
      <c r="D208" s="220" t="s">
        <v>161</v>
      </c>
      <c r="E208" s="221" t="s">
        <v>290</v>
      </c>
      <c r="F208" s="222" t="s">
        <v>291</v>
      </c>
      <c r="G208" s="223" t="s">
        <v>283</v>
      </c>
      <c r="H208" s="224">
        <v>1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43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165</v>
      </c>
      <c r="AT208" s="232" t="s">
        <v>161</v>
      </c>
      <c r="AU208" s="232" t="s">
        <v>88</v>
      </c>
      <c r="AY208" s="18" t="s">
        <v>158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86</v>
      </c>
      <c r="BK208" s="233">
        <f>ROUND(I208*H208,2)</f>
        <v>0</v>
      </c>
      <c r="BL208" s="18" t="s">
        <v>165</v>
      </c>
      <c r="BM208" s="232" t="s">
        <v>292</v>
      </c>
    </row>
    <row r="209" s="2" customFormat="1" ht="33" customHeight="1">
      <c r="A209" s="39"/>
      <c r="B209" s="40"/>
      <c r="C209" s="220" t="s">
        <v>293</v>
      </c>
      <c r="D209" s="220" t="s">
        <v>161</v>
      </c>
      <c r="E209" s="221" t="s">
        <v>294</v>
      </c>
      <c r="F209" s="222" t="s">
        <v>295</v>
      </c>
      <c r="G209" s="223" t="s">
        <v>283</v>
      </c>
      <c r="H209" s="224">
        <v>1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43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165</v>
      </c>
      <c r="AT209" s="232" t="s">
        <v>161</v>
      </c>
      <c r="AU209" s="232" t="s">
        <v>88</v>
      </c>
      <c r="AY209" s="18" t="s">
        <v>158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86</v>
      </c>
      <c r="BK209" s="233">
        <f>ROUND(I209*H209,2)</f>
        <v>0</v>
      </c>
      <c r="BL209" s="18" t="s">
        <v>165</v>
      </c>
      <c r="BM209" s="232" t="s">
        <v>296</v>
      </c>
    </row>
    <row r="210" s="2" customFormat="1" ht="21.75" customHeight="1">
      <c r="A210" s="39"/>
      <c r="B210" s="40"/>
      <c r="C210" s="220" t="s">
        <v>297</v>
      </c>
      <c r="D210" s="220" t="s">
        <v>161</v>
      </c>
      <c r="E210" s="221" t="s">
        <v>298</v>
      </c>
      <c r="F210" s="222" t="s">
        <v>299</v>
      </c>
      <c r="G210" s="223" t="s">
        <v>203</v>
      </c>
      <c r="H210" s="224">
        <v>9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43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165</v>
      </c>
      <c r="AT210" s="232" t="s">
        <v>161</v>
      </c>
      <c r="AU210" s="232" t="s">
        <v>88</v>
      </c>
      <c r="AY210" s="18" t="s">
        <v>158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86</v>
      </c>
      <c r="BK210" s="233">
        <f>ROUND(I210*H210,2)</f>
        <v>0</v>
      </c>
      <c r="BL210" s="18" t="s">
        <v>165</v>
      </c>
      <c r="BM210" s="232" t="s">
        <v>300</v>
      </c>
    </row>
    <row r="211" s="13" customFormat="1">
      <c r="A211" s="13"/>
      <c r="B211" s="234"/>
      <c r="C211" s="235"/>
      <c r="D211" s="236" t="s">
        <v>171</v>
      </c>
      <c r="E211" s="237" t="s">
        <v>1</v>
      </c>
      <c r="F211" s="238" t="s">
        <v>301</v>
      </c>
      <c r="G211" s="235"/>
      <c r="H211" s="239">
        <v>9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171</v>
      </c>
      <c r="AU211" s="245" t="s">
        <v>88</v>
      </c>
      <c r="AV211" s="13" t="s">
        <v>88</v>
      </c>
      <c r="AW211" s="13" t="s">
        <v>34</v>
      </c>
      <c r="AX211" s="13" t="s">
        <v>78</v>
      </c>
      <c r="AY211" s="245" t="s">
        <v>158</v>
      </c>
    </row>
    <row r="212" s="14" customFormat="1">
      <c r="A212" s="14"/>
      <c r="B212" s="246"/>
      <c r="C212" s="247"/>
      <c r="D212" s="236" t="s">
        <v>171</v>
      </c>
      <c r="E212" s="248" t="s">
        <v>1</v>
      </c>
      <c r="F212" s="249" t="s">
        <v>174</v>
      </c>
      <c r="G212" s="247"/>
      <c r="H212" s="250">
        <v>9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171</v>
      </c>
      <c r="AU212" s="256" t="s">
        <v>88</v>
      </c>
      <c r="AV212" s="14" t="s">
        <v>165</v>
      </c>
      <c r="AW212" s="14" t="s">
        <v>34</v>
      </c>
      <c r="AX212" s="14" t="s">
        <v>86</v>
      </c>
      <c r="AY212" s="256" t="s">
        <v>158</v>
      </c>
    </row>
    <row r="213" s="2" customFormat="1" ht="21.75" customHeight="1">
      <c r="A213" s="39"/>
      <c r="B213" s="40"/>
      <c r="C213" s="220" t="s">
        <v>302</v>
      </c>
      <c r="D213" s="220" t="s">
        <v>161</v>
      </c>
      <c r="E213" s="221" t="s">
        <v>303</v>
      </c>
      <c r="F213" s="222" t="s">
        <v>304</v>
      </c>
      <c r="G213" s="223" t="s">
        <v>169</v>
      </c>
      <c r="H213" s="224">
        <v>1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43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165</v>
      </c>
      <c r="AT213" s="232" t="s">
        <v>161</v>
      </c>
      <c r="AU213" s="232" t="s">
        <v>88</v>
      </c>
      <c r="AY213" s="18" t="s">
        <v>158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86</v>
      </c>
      <c r="BK213" s="233">
        <f>ROUND(I213*H213,2)</f>
        <v>0</v>
      </c>
      <c r="BL213" s="18" t="s">
        <v>165</v>
      </c>
      <c r="BM213" s="232" t="s">
        <v>305</v>
      </c>
    </row>
    <row r="214" s="2" customFormat="1" ht="16.5" customHeight="1">
      <c r="A214" s="39"/>
      <c r="B214" s="40"/>
      <c r="C214" s="282" t="s">
        <v>306</v>
      </c>
      <c r="D214" s="282" t="s">
        <v>275</v>
      </c>
      <c r="E214" s="283" t="s">
        <v>307</v>
      </c>
      <c r="F214" s="284" t="s">
        <v>308</v>
      </c>
      <c r="G214" s="285" t="s">
        <v>169</v>
      </c>
      <c r="H214" s="286">
        <v>1</v>
      </c>
      <c r="I214" s="287"/>
      <c r="J214" s="288">
        <f>ROUND(I214*H214,2)</f>
        <v>0</v>
      </c>
      <c r="K214" s="289"/>
      <c r="L214" s="290"/>
      <c r="M214" s="291" t="s">
        <v>1</v>
      </c>
      <c r="N214" s="292" t="s">
        <v>43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195</v>
      </c>
      <c r="AT214" s="232" t="s">
        <v>275</v>
      </c>
      <c r="AU214" s="232" t="s">
        <v>88</v>
      </c>
      <c r="AY214" s="18" t="s">
        <v>158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86</v>
      </c>
      <c r="BK214" s="233">
        <f>ROUND(I214*H214,2)</f>
        <v>0</v>
      </c>
      <c r="BL214" s="18" t="s">
        <v>165</v>
      </c>
      <c r="BM214" s="232" t="s">
        <v>309</v>
      </c>
    </row>
    <row r="215" s="2" customFormat="1" ht="33" customHeight="1">
      <c r="A215" s="39"/>
      <c r="B215" s="40"/>
      <c r="C215" s="220" t="s">
        <v>310</v>
      </c>
      <c r="D215" s="220" t="s">
        <v>161</v>
      </c>
      <c r="E215" s="221" t="s">
        <v>311</v>
      </c>
      <c r="F215" s="222" t="s">
        <v>312</v>
      </c>
      <c r="G215" s="223" t="s">
        <v>186</v>
      </c>
      <c r="H215" s="224">
        <v>546.048</v>
      </c>
      <c r="I215" s="225"/>
      <c r="J215" s="226">
        <f>ROUND(I215*H215,2)</f>
        <v>0</v>
      </c>
      <c r="K215" s="227"/>
      <c r="L215" s="45"/>
      <c r="M215" s="228" t="s">
        <v>1</v>
      </c>
      <c r="N215" s="229" t="s">
        <v>43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165</v>
      </c>
      <c r="AT215" s="232" t="s">
        <v>161</v>
      </c>
      <c r="AU215" s="232" t="s">
        <v>88</v>
      </c>
      <c r="AY215" s="18" t="s">
        <v>158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86</v>
      </c>
      <c r="BK215" s="233">
        <f>ROUND(I215*H215,2)</f>
        <v>0</v>
      </c>
      <c r="BL215" s="18" t="s">
        <v>165</v>
      </c>
      <c r="BM215" s="232" t="s">
        <v>313</v>
      </c>
    </row>
    <row r="216" s="13" customFormat="1">
      <c r="A216" s="13"/>
      <c r="B216" s="234"/>
      <c r="C216" s="235"/>
      <c r="D216" s="236" t="s">
        <v>171</v>
      </c>
      <c r="E216" s="235"/>
      <c r="F216" s="238" t="s">
        <v>314</v>
      </c>
      <c r="G216" s="235"/>
      <c r="H216" s="239">
        <v>546.048</v>
      </c>
      <c r="I216" s="240"/>
      <c r="J216" s="235"/>
      <c r="K216" s="235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171</v>
      </c>
      <c r="AU216" s="245" t="s">
        <v>88</v>
      </c>
      <c r="AV216" s="13" t="s">
        <v>88</v>
      </c>
      <c r="AW216" s="13" t="s">
        <v>4</v>
      </c>
      <c r="AX216" s="13" t="s">
        <v>86</v>
      </c>
      <c r="AY216" s="245" t="s">
        <v>158</v>
      </c>
    </row>
    <row r="217" s="2" customFormat="1" ht="33" customHeight="1">
      <c r="A217" s="39"/>
      <c r="B217" s="40"/>
      <c r="C217" s="220" t="s">
        <v>315</v>
      </c>
      <c r="D217" s="220" t="s">
        <v>161</v>
      </c>
      <c r="E217" s="221" t="s">
        <v>316</v>
      </c>
      <c r="F217" s="222" t="s">
        <v>317</v>
      </c>
      <c r="G217" s="223" t="s">
        <v>186</v>
      </c>
      <c r="H217" s="224">
        <v>49144.32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43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165</v>
      </c>
      <c r="AT217" s="232" t="s">
        <v>161</v>
      </c>
      <c r="AU217" s="232" t="s">
        <v>88</v>
      </c>
      <c r="AY217" s="18" t="s">
        <v>158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86</v>
      </c>
      <c r="BK217" s="233">
        <f>ROUND(I217*H217,2)</f>
        <v>0</v>
      </c>
      <c r="BL217" s="18" t="s">
        <v>165</v>
      </c>
      <c r="BM217" s="232" t="s">
        <v>318</v>
      </c>
    </row>
    <row r="218" s="13" customFormat="1">
      <c r="A218" s="13"/>
      <c r="B218" s="234"/>
      <c r="C218" s="235"/>
      <c r="D218" s="236" t="s">
        <v>171</v>
      </c>
      <c r="E218" s="235"/>
      <c r="F218" s="238" t="s">
        <v>319</v>
      </c>
      <c r="G218" s="235"/>
      <c r="H218" s="239">
        <v>49144.32</v>
      </c>
      <c r="I218" s="240"/>
      <c r="J218" s="235"/>
      <c r="K218" s="235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171</v>
      </c>
      <c r="AU218" s="245" t="s">
        <v>88</v>
      </c>
      <c r="AV218" s="13" t="s">
        <v>88</v>
      </c>
      <c r="AW218" s="13" t="s">
        <v>4</v>
      </c>
      <c r="AX218" s="13" t="s">
        <v>86</v>
      </c>
      <c r="AY218" s="245" t="s">
        <v>158</v>
      </c>
    </row>
    <row r="219" s="2" customFormat="1" ht="33" customHeight="1">
      <c r="A219" s="39"/>
      <c r="B219" s="40"/>
      <c r="C219" s="220" t="s">
        <v>320</v>
      </c>
      <c r="D219" s="220" t="s">
        <v>161</v>
      </c>
      <c r="E219" s="221" t="s">
        <v>321</v>
      </c>
      <c r="F219" s="222" t="s">
        <v>322</v>
      </c>
      <c r="G219" s="223" t="s">
        <v>186</v>
      </c>
      <c r="H219" s="224">
        <v>546.048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43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165</v>
      </c>
      <c r="AT219" s="232" t="s">
        <v>161</v>
      </c>
      <c r="AU219" s="232" t="s">
        <v>88</v>
      </c>
      <c r="AY219" s="18" t="s">
        <v>158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86</v>
      </c>
      <c r="BK219" s="233">
        <f>ROUND(I219*H219,2)</f>
        <v>0</v>
      </c>
      <c r="BL219" s="18" t="s">
        <v>165</v>
      </c>
      <c r="BM219" s="232" t="s">
        <v>323</v>
      </c>
    </row>
    <row r="220" s="2" customFormat="1" ht="16.5" customHeight="1">
      <c r="A220" s="39"/>
      <c r="B220" s="40"/>
      <c r="C220" s="220" t="s">
        <v>324</v>
      </c>
      <c r="D220" s="220" t="s">
        <v>161</v>
      </c>
      <c r="E220" s="221" t="s">
        <v>325</v>
      </c>
      <c r="F220" s="222" t="s">
        <v>326</v>
      </c>
      <c r="G220" s="223" t="s">
        <v>186</v>
      </c>
      <c r="H220" s="224">
        <v>546.048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43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165</v>
      </c>
      <c r="AT220" s="232" t="s">
        <v>161</v>
      </c>
      <c r="AU220" s="232" t="s">
        <v>88</v>
      </c>
      <c r="AY220" s="18" t="s">
        <v>158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86</v>
      </c>
      <c r="BK220" s="233">
        <f>ROUND(I220*H220,2)</f>
        <v>0</v>
      </c>
      <c r="BL220" s="18" t="s">
        <v>165</v>
      </c>
      <c r="BM220" s="232" t="s">
        <v>327</v>
      </c>
    </row>
    <row r="221" s="2" customFormat="1" ht="21.75" customHeight="1">
      <c r="A221" s="39"/>
      <c r="B221" s="40"/>
      <c r="C221" s="220" t="s">
        <v>328</v>
      </c>
      <c r="D221" s="220" t="s">
        <v>161</v>
      </c>
      <c r="E221" s="221" t="s">
        <v>329</v>
      </c>
      <c r="F221" s="222" t="s">
        <v>330</v>
      </c>
      <c r="G221" s="223" t="s">
        <v>186</v>
      </c>
      <c r="H221" s="224">
        <v>49144.32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43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165</v>
      </c>
      <c r="AT221" s="232" t="s">
        <v>161</v>
      </c>
      <c r="AU221" s="232" t="s">
        <v>88</v>
      </c>
      <c r="AY221" s="18" t="s">
        <v>158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86</v>
      </c>
      <c r="BK221" s="233">
        <f>ROUND(I221*H221,2)</f>
        <v>0</v>
      </c>
      <c r="BL221" s="18" t="s">
        <v>165</v>
      </c>
      <c r="BM221" s="232" t="s">
        <v>331</v>
      </c>
    </row>
    <row r="222" s="13" customFormat="1">
      <c r="A222" s="13"/>
      <c r="B222" s="234"/>
      <c r="C222" s="235"/>
      <c r="D222" s="236" t="s">
        <v>171</v>
      </c>
      <c r="E222" s="235"/>
      <c r="F222" s="238" t="s">
        <v>319</v>
      </c>
      <c r="G222" s="235"/>
      <c r="H222" s="239">
        <v>49144.32</v>
      </c>
      <c r="I222" s="240"/>
      <c r="J222" s="235"/>
      <c r="K222" s="235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171</v>
      </c>
      <c r="AU222" s="245" t="s">
        <v>88</v>
      </c>
      <c r="AV222" s="13" t="s">
        <v>88</v>
      </c>
      <c r="AW222" s="13" t="s">
        <v>4</v>
      </c>
      <c r="AX222" s="13" t="s">
        <v>86</v>
      </c>
      <c r="AY222" s="245" t="s">
        <v>158</v>
      </c>
    </row>
    <row r="223" s="2" customFormat="1" ht="21.75" customHeight="1">
      <c r="A223" s="39"/>
      <c r="B223" s="40"/>
      <c r="C223" s="220" t="s">
        <v>332</v>
      </c>
      <c r="D223" s="220" t="s">
        <v>161</v>
      </c>
      <c r="E223" s="221" t="s">
        <v>333</v>
      </c>
      <c r="F223" s="222" t="s">
        <v>334</v>
      </c>
      <c r="G223" s="223" t="s">
        <v>186</v>
      </c>
      <c r="H223" s="224">
        <v>546.048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43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165</v>
      </c>
      <c r="AT223" s="232" t="s">
        <v>161</v>
      </c>
      <c r="AU223" s="232" t="s">
        <v>88</v>
      </c>
      <c r="AY223" s="18" t="s">
        <v>158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86</v>
      </c>
      <c r="BK223" s="233">
        <f>ROUND(I223*H223,2)</f>
        <v>0</v>
      </c>
      <c r="BL223" s="18" t="s">
        <v>165</v>
      </c>
      <c r="BM223" s="232" t="s">
        <v>335</v>
      </c>
    </row>
    <row r="224" s="2" customFormat="1" ht="16.5" customHeight="1">
      <c r="A224" s="39"/>
      <c r="B224" s="40"/>
      <c r="C224" s="220" t="s">
        <v>336</v>
      </c>
      <c r="D224" s="220" t="s">
        <v>161</v>
      </c>
      <c r="E224" s="221" t="s">
        <v>337</v>
      </c>
      <c r="F224" s="222" t="s">
        <v>338</v>
      </c>
      <c r="G224" s="223" t="s">
        <v>186</v>
      </c>
      <c r="H224" s="224">
        <v>55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43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165</v>
      </c>
      <c r="AT224" s="232" t="s">
        <v>161</v>
      </c>
      <c r="AU224" s="232" t="s">
        <v>88</v>
      </c>
      <c r="AY224" s="18" t="s">
        <v>158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86</v>
      </c>
      <c r="BK224" s="233">
        <f>ROUND(I224*H224,2)</f>
        <v>0</v>
      </c>
      <c r="BL224" s="18" t="s">
        <v>165</v>
      </c>
      <c r="BM224" s="232" t="s">
        <v>339</v>
      </c>
    </row>
    <row r="225" s="2" customFormat="1" ht="21.75" customHeight="1">
      <c r="A225" s="39"/>
      <c r="B225" s="40"/>
      <c r="C225" s="220" t="s">
        <v>340</v>
      </c>
      <c r="D225" s="220" t="s">
        <v>161</v>
      </c>
      <c r="E225" s="221" t="s">
        <v>341</v>
      </c>
      <c r="F225" s="222" t="s">
        <v>342</v>
      </c>
      <c r="G225" s="223" t="s">
        <v>186</v>
      </c>
      <c r="H225" s="224">
        <v>1.8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43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0.082000000000000003</v>
      </c>
      <c r="T225" s="231">
        <f>S225*H225</f>
        <v>0.14760000000000001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165</v>
      </c>
      <c r="AT225" s="232" t="s">
        <v>161</v>
      </c>
      <c r="AU225" s="232" t="s">
        <v>88</v>
      </c>
      <c r="AY225" s="18" t="s">
        <v>158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86</v>
      </c>
      <c r="BK225" s="233">
        <f>ROUND(I225*H225,2)</f>
        <v>0</v>
      </c>
      <c r="BL225" s="18" t="s">
        <v>165</v>
      </c>
      <c r="BM225" s="232" t="s">
        <v>343</v>
      </c>
    </row>
    <row r="226" s="13" customFormat="1">
      <c r="A226" s="13"/>
      <c r="B226" s="234"/>
      <c r="C226" s="235"/>
      <c r="D226" s="236" t="s">
        <v>171</v>
      </c>
      <c r="E226" s="237" t="s">
        <v>1</v>
      </c>
      <c r="F226" s="238" t="s">
        <v>344</v>
      </c>
      <c r="G226" s="235"/>
      <c r="H226" s="239">
        <v>1.8</v>
      </c>
      <c r="I226" s="240"/>
      <c r="J226" s="235"/>
      <c r="K226" s="235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171</v>
      </c>
      <c r="AU226" s="245" t="s">
        <v>88</v>
      </c>
      <c r="AV226" s="13" t="s">
        <v>88</v>
      </c>
      <c r="AW226" s="13" t="s">
        <v>34</v>
      </c>
      <c r="AX226" s="13" t="s">
        <v>86</v>
      </c>
      <c r="AY226" s="245" t="s">
        <v>158</v>
      </c>
    </row>
    <row r="227" s="2" customFormat="1" ht="21.75" customHeight="1">
      <c r="A227" s="39"/>
      <c r="B227" s="40"/>
      <c r="C227" s="220" t="s">
        <v>345</v>
      </c>
      <c r="D227" s="220" t="s">
        <v>161</v>
      </c>
      <c r="E227" s="221" t="s">
        <v>346</v>
      </c>
      <c r="F227" s="222" t="s">
        <v>347</v>
      </c>
      <c r="G227" s="223" t="s">
        <v>186</v>
      </c>
      <c r="H227" s="224">
        <v>37.280000000000001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43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0.17999999999999999</v>
      </c>
      <c r="T227" s="231">
        <f>S227*H227</f>
        <v>6.7103999999999999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165</v>
      </c>
      <c r="AT227" s="232" t="s">
        <v>161</v>
      </c>
      <c r="AU227" s="232" t="s">
        <v>88</v>
      </c>
      <c r="AY227" s="18" t="s">
        <v>158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86</v>
      </c>
      <c r="BK227" s="233">
        <f>ROUND(I227*H227,2)</f>
        <v>0</v>
      </c>
      <c r="BL227" s="18" t="s">
        <v>165</v>
      </c>
      <c r="BM227" s="232" t="s">
        <v>348</v>
      </c>
    </row>
    <row r="228" s="13" customFormat="1">
      <c r="A228" s="13"/>
      <c r="B228" s="234"/>
      <c r="C228" s="235"/>
      <c r="D228" s="236" t="s">
        <v>171</v>
      </c>
      <c r="E228" s="237" t="s">
        <v>1</v>
      </c>
      <c r="F228" s="238" t="s">
        <v>349</v>
      </c>
      <c r="G228" s="235"/>
      <c r="H228" s="239">
        <v>37.280000000000001</v>
      </c>
      <c r="I228" s="240"/>
      <c r="J228" s="235"/>
      <c r="K228" s="235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171</v>
      </c>
      <c r="AU228" s="245" t="s">
        <v>88</v>
      </c>
      <c r="AV228" s="13" t="s">
        <v>88</v>
      </c>
      <c r="AW228" s="13" t="s">
        <v>34</v>
      </c>
      <c r="AX228" s="13" t="s">
        <v>86</v>
      </c>
      <c r="AY228" s="245" t="s">
        <v>158</v>
      </c>
    </row>
    <row r="229" s="2" customFormat="1" ht="21.75" customHeight="1">
      <c r="A229" s="39"/>
      <c r="B229" s="40"/>
      <c r="C229" s="220" t="s">
        <v>350</v>
      </c>
      <c r="D229" s="220" t="s">
        <v>161</v>
      </c>
      <c r="E229" s="221" t="s">
        <v>351</v>
      </c>
      <c r="F229" s="222" t="s">
        <v>352</v>
      </c>
      <c r="G229" s="223" t="s">
        <v>186</v>
      </c>
      <c r="H229" s="224">
        <v>0.35999999999999999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43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0.074999999999999997</v>
      </c>
      <c r="T229" s="231">
        <f>S229*H229</f>
        <v>0.027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165</v>
      </c>
      <c r="AT229" s="232" t="s">
        <v>161</v>
      </c>
      <c r="AU229" s="232" t="s">
        <v>88</v>
      </c>
      <c r="AY229" s="18" t="s">
        <v>158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86</v>
      </c>
      <c r="BK229" s="233">
        <f>ROUND(I229*H229,2)</f>
        <v>0</v>
      </c>
      <c r="BL229" s="18" t="s">
        <v>165</v>
      </c>
      <c r="BM229" s="232" t="s">
        <v>353</v>
      </c>
    </row>
    <row r="230" s="13" customFormat="1">
      <c r="A230" s="13"/>
      <c r="B230" s="234"/>
      <c r="C230" s="235"/>
      <c r="D230" s="236" t="s">
        <v>171</v>
      </c>
      <c r="E230" s="237" t="s">
        <v>1</v>
      </c>
      <c r="F230" s="238" t="s">
        <v>354</v>
      </c>
      <c r="G230" s="235"/>
      <c r="H230" s="239">
        <v>0.35999999999999999</v>
      </c>
      <c r="I230" s="240"/>
      <c r="J230" s="235"/>
      <c r="K230" s="235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171</v>
      </c>
      <c r="AU230" s="245" t="s">
        <v>88</v>
      </c>
      <c r="AV230" s="13" t="s">
        <v>88</v>
      </c>
      <c r="AW230" s="13" t="s">
        <v>34</v>
      </c>
      <c r="AX230" s="13" t="s">
        <v>86</v>
      </c>
      <c r="AY230" s="245" t="s">
        <v>158</v>
      </c>
    </row>
    <row r="231" s="2" customFormat="1" ht="21.75" customHeight="1">
      <c r="A231" s="39"/>
      <c r="B231" s="40"/>
      <c r="C231" s="220" t="s">
        <v>355</v>
      </c>
      <c r="D231" s="220" t="s">
        <v>161</v>
      </c>
      <c r="E231" s="221" t="s">
        <v>356</v>
      </c>
      <c r="F231" s="222" t="s">
        <v>357</v>
      </c>
      <c r="G231" s="223" t="s">
        <v>186</v>
      </c>
      <c r="H231" s="224">
        <v>12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43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0.087999999999999995</v>
      </c>
      <c r="T231" s="231">
        <f>S231*H231</f>
        <v>1.0560000000000001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165</v>
      </c>
      <c r="AT231" s="232" t="s">
        <v>161</v>
      </c>
      <c r="AU231" s="232" t="s">
        <v>88</v>
      </c>
      <c r="AY231" s="18" t="s">
        <v>158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86</v>
      </c>
      <c r="BK231" s="233">
        <f>ROUND(I231*H231,2)</f>
        <v>0</v>
      </c>
      <c r="BL231" s="18" t="s">
        <v>165</v>
      </c>
      <c r="BM231" s="232" t="s">
        <v>358</v>
      </c>
    </row>
    <row r="232" s="13" customFormat="1">
      <c r="A232" s="13"/>
      <c r="B232" s="234"/>
      <c r="C232" s="235"/>
      <c r="D232" s="236" t="s">
        <v>171</v>
      </c>
      <c r="E232" s="237" t="s">
        <v>1</v>
      </c>
      <c r="F232" s="238" t="s">
        <v>359</v>
      </c>
      <c r="G232" s="235"/>
      <c r="H232" s="239">
        <v>7.2000000000000002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171</v>
      </c>
      <c r="AU232" s="245" t="s">
        <v>88</v>
      </c>
      <c r="AV232" s="13" t="s">
        <v>88</v>
      </c>
      <c r="AW232" s="13" t="s">
        <v>34</v>
      </c>
      <c r="AX232" s="13" t="s">
        <v>78</v>
      </c>
      <c r="AY232" s="245" t="s">
        <v>158</v>
      </c>
    </row>
    <row r="233" s="13" customFormat="1">
      <c r="A233" s="13"/>
      <c r="B233" s="234"/>
      <c r="C233" s="235"/>
      <c r="D233" s="236" t="s">
        <v>171</v>
      </c>
      <c r="E233" s="237" t="s">
        <v>1</v>
      </c>
      <c r="F233" s="238" t="s">
        <v>360</v>
      </c>
      <c r="G233" s="235"/>
      <c r="H233" s="239">
        <v>4.7999999999999998</v>
      </c>
      <c r="I233" s="240"/>
      <c r="J233" s="235"/>
      <c r="K233" s="235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171</v>
      </c>
      <c r="AU233" s="245" t="s">
        <v>88</v>
      </c>
      <c r="AV233" s="13" t="s">
        <v>88</v>
      </c>
      <c r="AW233" s="13" t="s">
        <v>34</v>
      </c>
      <c r="AX233" s="13" t="s">
        <v>78</v>
      </c>
      <c r="AY233" s="245" t="s">
        <v>158</v>
      </c>
    </row>
    <row r="234" s="14" customFormat="1">
      <c r="A234" s="14"/>
      <c r="B234" s="246"/>
      <c r="C234" s="247"/>
      <c r="D234" s="236" t="s">
        <v>171</v>
      </c>
      <c r="E234" s="248" t="s">
        <v>1</v>
      </c>
      <c r="F234" s="249" t="s">
        <v>174</v>
      </c>
      <c r="G234" s="247"/>
      <c r="H234" s="250">
        <v>12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171</v>
      </c>
      <c r="AU234" s="256" t="s">
        <v>88</v>
      </c>
      <c r="AV234" s="14" t="s">
        <v>165</v>
      </c>
      <c r="AW234" s="14" t="s">
        <v>34</v>
      </c>
      <c r="AX234" s="14" t="s">
        <v>86</v>
      </c>
      <c r="AY234" s="256" t="s">
        <v>158</v>
      </c>
    </row>
    <row r="235" s="2" customFormat="1" ht="33" customHeight="1">
      <c r="A235" s="39"/>
      <c r="B235" s="40"/>
      <c r="C235" s="220" t="s">
        <v>361</v>
      </c>
      <c r="D235" s="220" t="s">
        <v>161</v>
      </c>
      <c r="E235" s="221" t="s">
        <v>362</v>
      </c>
      <c r="F235" s="222" t="s">
        <v>363</v>
      </c>
      <c r="G235" s="223" t="s">
        <v>186</v>
      </c>
      <c r="H235" s="224">
        <v>505.60000000000002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43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0.045999999999999999</v>
      </c>
      <c r="T235" s="231">
        <f>S235*H235</f>
        <v>23.2576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165</v>
      </c>
      <c r="AT235" s="232" t="s">
        <v>161</v>
      </c>
      <c r="AU235" s="232" t="s">
        <v>88</v>
      </c>
      <c r="AY235" s="18" t="s">
        <v>158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86</v>
      </c>
      <c r="BK235" s="233">
        <f>ROUND(I235*H235,2)</f>
        <v>0</v>
      </c>
      <c r="BL235" s="18" t="s">
        <v>165</v>
      </c>
      <c r="BM235" s="232" t="s">
        <v>364</v>
      </c>
    </row>
    <row r="236" s="15" customFormat="1">
      <c r="A236" s="15"/>
      <c r="B236" s="257"/>
      <c r="C236" s="258"/>
      <c r="D236" s="236" t="s">
        <v>171</v>
      </c>
      <c r="E236" s="259" t="s">
        <v>1</v>
      </c>
      <c r="F236" s="260" t="s">
        <v>250</v>
      </c>
      <c r="G236" s="258"/>
      <c r="H236" s="259" t="s">
        <v>1</v>
      </c>
      <c r="I236" s="261"/>
      <c r="J236" s="258"/>
      <c r="K236" s="258"/>
      <c r="L236" s="262"/>
      <c r="M236" s="263"/>
      <c r="N236" s="264"/>
      <c r="O236" s="264"/>
      <c r="P236" s="264"/>
      <c r="Q236" s="264"/>
      <c r="R236" s="264"/>
      <c r="S236" s="264"/>
      <c r="T236" s="26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6" t="s">
        <v>171</v>
      </c>
      <c r="AU236" s="266" t="s">
        <v>88</v>
      </c>
      <c r="AV236" s="15" t="s">
        <v>86</v>
      </c>
      <c r="AW236" s="15" t="s">
        <v>34</v>
      </c>
      <c r="AX236" s="15" t="s">
        <v>78</v>
      </c>
      <c r="AY236" s="266" t="s">
        <v>158</v>
      </c>
    </row>
    <row r="237" s="13" customFormat="1">
      <c r="A237" s="13"/>
      <c r="B237" s="234"/>
      <c r="C237" s="235"/>
      <c r="D237" s="236" t="s">
        <v>171</v>
      </c>
      <c r="E237" s="237" t="s">
        <v>1</v>
      </c>
      <c r="F237" s="238" t="s">
        <v>251</v>
      </c>
      <c r="G237" s="235"/>
      <c r="H237" s="239">
        <v>186.96000000000001</v>
      </c>
      <c r="I237" s="240"/>
      <c r="J237" s="235"/>
      <c r="K237" s="235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171</v>
      </c>
      <c r="AU237" s="245" t="s">
        <v>88</v>
      </c>
      <c r="AV237" s="13" t="s">
        <v>88</v>
      </c>
      <c r="AW237" s="13" t="s">
        <v>34</v>
      </c>
      <c r="AX237" s="13" t="s">
        <v>78</v>
      </c>
      <c r="AY237" s="245" t="s">
        <v>158</v>
      </c>
    </row>
    <row r="238" s="13" customFormat="1">
      <c r="A238" s="13"/>
      <c r="B238" s="234"/>
      <c r="C238" s="235"/>
      <c r="D238" s="236" t="s">
        <v>171</v>
      </c>
      <c r="E238" s="237" t="s">
        <v>1</v>
      </c>
      <c r="F238" s="238" t="s">
        <v>252</v>
      </c>
      <c r="G238" s="235"/>
      <c r="H238" s="239">
        <v>12.48</v>
      </c>
      <c r="I238" s="240"/>
      <c r="J238" s="235"/>
      <c r="K238" s="235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171</v>
      </c>
      <c r="AU238" s="245" t="s">
        <v>88</v>
      </c>
      <c r="AV238" s="13" t="s">
        <v>88</v>
      </c>
      <c r="AW238" s="13" t="s">
        <v>34</v>
      </c>
      <c r="AX238" s="13" t="s">
        <v>78</v>
      </c>
      <c r="AY238" s="245" t="s">
        <v>158</v>
      </c>
    </row>
    <row r="239" s="16" customFormat="1">
      <c r="A239" s="16"/>
      <c r="B239" s="267"/>
      <c r="C239" s="268"/>
      <c r="D239" s="236" t="s">
        <v>171</v>
      </c>
      <c r="E239" s="269" t="s">
        <v>1</v>
      </c>
      <c r="F239" s="270" t="s">
        <v>253</v>
      </c>
      <c r="G239" s="268"/>
      <c r="H239" s="271">
        <v>199.44</v>
      </c>
      <c r="I239" s="272"/>
      <c r="J239" s="268"/>
      <c r="K239" s="268"/>
      <c r="L239" s="273"/>
      <c r="M239" s="274"/>
      <c r="N239" s="275"/>
      <c r="O239" s="275"/>
      <c r="P239" s="275"/>
      <c r="Q239" s="275"/>
      <c r="R239" s="275"/>
      <c r="S239" s="275"/>
      <c r="T239" s="27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77" t="s">
        <v>171</v>
      </c>
      <c r="AU239" s="277" t="s">
        <v>88</v>
      </c>
      <c r="AV239" s="16" t="s">
        <v>159</v>
      </c>
      <c r="AW239" s="16" t="s">
        <v>34</v>
      </c>
      <c r="AX239" s="16" t="s">
        <v>78</v>
      </c>
      <c r="AY239" s="277" t="s">
        <v>158</v>
      </c>
    </row>
    <row r="240" s="15" customFormat="1">
      <c r="A240" s="15"/>
      <c r="B240" s="257"/>
      <c r="C240" s="258"/>
      <c r="D240" s="236" t="s">
        <v>171</v>
      </c>
      <c r="E240" s="259" t="s">
        <v>1</v>
      </c>
      <c r="F240" s="260" t="s">
        <v>254</v>
      </c>
      <c r="G240" s="258"/>
      <c r="H240" s="259" t="s">
        <v>1</v>
      </c>
      <c r="I240" s="261"/>
      <c r="J240" s="258"/>
      <c r="K240" s="258"/>
      <c r="L240" s="262"/>
      <c r="M240" s="263"/>
      <c r="N240" s="264"/>
      <c r="O240" s="264"/>
      <c r="P240" s="264"/>
      <c r="Q240" s="264"/>
      <c r="R240" s="264"/>
      <c r="S240" s="264"/>
      <c r="T240" s="26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6" t="s">
        <v>171</v>
      </c>
      <c r="AU240" s="266" t="s">
        <v>88</v>
      </c>
      <c r="AV240" s="15" t="s">
        <v>86</v>
      </c>
      <c r="AW240" s="15" t="s">
        <v>34</v>
      </c>
      <c r="AX240" s="15" t="s">
        <v>78</v>
      </c>
      <c r="AY240" s="266" t="s">
        <v>158</v>
      </c>
    </row>
    <row r="241" s="13" customFormat="1">
      <c r="A241" s="13"/>
      <c r="B241" s="234"/>
      <c r="C241" s="235"/>
      <c r="D241" s="236" t="s">
        <v>171</v>
      </c>
      <c r="E241" s="237" t="s">
        <v>1</v>
      </c>
      <c r="F241" s="238" t="s">
        <v>255</v>
      </c>
      <c r="G241" s="235"/>
      <c r="H241" s="239">
        <v>180.40000000000001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171</v>
      </c>
      <c r="AU241" s="245" t="s">
        <v>88</v>
      </c>
      <c r="AV241" s="13" t="s">
        <v>88</v>
      </c>
      <c r="AW241" s="13" t="s">
        <v>34</v>
      </c>
      <c r="AX241" s="13" t="s">
        <v>78</v>
      </c>
      <c r="AY241" s="245" t="s">
        <v>158</v>
      </c>
    </row>
    <row r="242" s="13" customFormat="1">
      <c r="A242" s="13"/>
      <c r="B242" s="234"/>
      <c r="C242" s="235"/>
      <c r="D242" s="236" t="s">
        <v>171</v>
      </c>
      <c r="E242" s="237" t="s">
        <v>1</v>
      </c>
      <c r="F242" s="238" t="s">
        <v>252</v>
      </c>
      <c r="G242" s="235"/>
      <c r="H242" s="239">
        <v>12.48</v>
      </c>
      <c r="I242" s="240"/>
      <c r="J242" s="235"/>
      <c r="K242" s="235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171</v>
      </c>
      <c r="AU242" s="245" t="s">
        <v>88</v>
      </c>
      <c r="AV242" s="13" t="s">
        <v>88</v>
      </c>
      <c r="AW242" s="13" t="s">
        <v>34</v>
      </c>
      <c r="AX242" s="13" t="s">
        <v>78</v>
      </c>
      <c r="AY242" s="245" t="s">
        <v>158</v>
      </c>
    </row>
    <row r="243" s="16" customFormat="1">
      <c r="A243" s="16"/>
      <c r="B243" s="267"/>
      <c r="C243" s="268"/>
      <c r="D243" s="236" t="s">
        <v>171</v>
      </c>
      <c r="E243" s="269" t="s">
        <v>1</v>
      </c>
      <c r="F243" s="270" t="s">
        <v>253</v>
      </c>
      <c r="G243" s="268"/>
      <c r="H243" s="271">
        <v>192.88</v>
      </c>
      <c r="I243" s="272"/>
      <c r="J243" s="268"/>
      <c r="K243" s="268"/>
      <c r="L243" s="273"/>
      <c r="M243" s="274"/>
      <c r="N243" s="275"/>
      <c r="O243" s="275"/>
      <c r="P243" s="275"/>
      <c r="Q243" s="275"/>
      <c r="R243" s="275"/>
      <c r="S243" s="275"/>
      <c r="T243" s="27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77" t="s">
        <v>171</v>
      </c>
      <c r="AU243" s="277" t="s">
        <v>88</v>
      </c>
      <c r="AV243" s="16" t="s">
        <v>159</v>
      </c>
      <c r="AW243" s="16" t="s">
        <v>34</v>
      </c>
      <c r="AX243" s="16" t="s">
        <v>78</v>
      </c>
      <c r="AY243" s="277" t="s">
        <v>158</v>
      </c>
    </row>
    <row r="244" s="15" customFormat="1">
      <c r="A244" s="15"/>
      <c r="B244" s="257"/>
      <c r="C244" s="258"/>
      <c r="D244" s="236" t="s">
        <v>171</v>
      </c>
      <c r="E244" s="259" t="s">
        <v>1</v>
      </c>
      <c r="F244" s="260" t="s">
        <v>256</v>
      </c>
      <c r="G244" s="258"/>
      <c r="H244" s="259" t="s">
        <v>1</v>
      </c>
      <c r="I244" s="261"/>
      <c r="J244" s="258"/>
      <c r="K244" s="258"/>
      <c r="L244" s="262"/>
      <c r="M244" s="263"/>
      <c r="N244" s="264"/>
      <c r="O244" s="264"/>
      <c r="P244" s="264"/>
      <c r="Q244" s="264"/>
      <c r="R244" s="264"/>
      <c r="S244" s="264"/>
      <c r="T244" s="26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6" t="s">
        <v>171</v>
      </c>
      <c r="AU244" s="266" t="s">
        <v>88</v>
      </c>
      <c r="AV244" s="15" t="s">
        <v>86</v>
      </c>
      <c r="AW244" s="15" t="s">
        <v>34</v>
      </c>
      <c r="AX244" s="15" t="s">
        <v>78</v>
      </c>
      <c r="AY244" s="266" t="s">
        <v>158</v>
      </c>
    </row>
    <row r="245" s="13" customFormat="1">
      <c r="A245" s="13"/>
      <c r="B245" s="234"/>
      <c r="C245" s="235"/>
      <c r="D245" s="236" t="s">
        <v>171</v>
      </c>
      <c r="E245" s="237" t="s">
        <v>1</v>
      </c>
      <c r="F245" s="238" t="s">
        <v>257</v>
      </c>
      <c r="G245" s="235"/>
      <c r="H245" s="239">
        <v>96.760000000000005</v>
      </c>
      <c r="I245" s="240"/>
      <c r="J245" s="235"/>
      <c r="K245" s="235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171</v>
      </c>
      <c r="AU245" s="245" t="s">
        <v>88</v>
      </c>
      <c r="AV245" s="13" t="s">
        <v>88</v>
      </c>
      <c r="AW245" s="13" t="s">
        <v>34</v>
      </c>
      <c r="AX245" s="13" t="s">
        <v>78</v>
      </c>
      <c r="AY245" s="245" t="s">
        <v>158</v>
      </c>
    </row>
    <row r="246" s="13" customFormat="1">
      <c r="A246" s="13"/>
      <c r="B246" s="234"/>
      <c r="C246" s="235"/>
      <c r="D246" s="236" t="s">
        <v>171</v>
      </c>
      <c r="E246" s="237" t="s">
        <v>1</v>
      </c>
      <c r="F246" s="238" t="s">
        <v>258</v>
      </c>
      <c r="G246" s="235"/>
      <c r="H246" s="239">
        <v>16.52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171</v>
      </c>
      <c r="AU246" s="245" t="s">
        <v>88</v>
      </c>
      <c r="AV246" s="13" t="s">
        <v>88</v>
      </c>
      <c r="AW246" s="13" t="s">
        <v>34</v>
      </c>
      <c r="AX246" s="13" t="s">
        <v>78</v>
      </c>
      <c r="AY246" s="245" t="s">
        <v>158</v>
      </c>
    </row>
    <row r="247" s="16" customFormat="1">
      <c r="A247" s="16"/>
      <c r="B247" s="267"/>
      <c r="C247" s="268"/>
      <c r="D247" s="236" t="s">
        <v>171</v>
      </c>
      <c r="E247" s="269" t="s">
        <v>1</v>
      </c>
      <c r="F247" s="270" t="s">
        <v>253</v>
      </c>
      <c r="G247" s="268"/>
      <c r="H247" s="271">
        <v>113.28</v>
      </c>
      <c r="I247" s="272"/>
      <c r="J247" s="268"/>
      <c r="K247" s="268"/>
      <c r="L247" s="273"/>
      <c r="M247" s="274"/>
      <c r="N247" s="275"/>
      <c r="O247" s="275"/>
      <c r="P247" s="275"/>
      <c r="Q247" s="275"/>
      <c r="R247" s="275"/>
      <c r="S247" s="275"/>
      <c r="T247" s="27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77" t="s">
        <v>171</v>
      </c>
      <c r="AU247" s="277" t="s">
        <v>88</v>
      </c>
      <c r="AV247" s="16" t="s">
        <v>159</v>
      </c>
      <c r="AW247" s="16" t="s">
        <v>34</v>
      </c>
      <c r="AX247" s="16" t="s">
        <v>78</v>
      </c>
      <c r="AY247" s="277" t="s">
        <v>158</v>
      </c>
    </row>
    <row r="248" s="14" customFormat="1">
      <c r="A248" s="14"/>
      <c r="B248" s="246"/>
      <c r="C248" s="247"/>
      <c r="D248" s="236" t="s">
        <v>171</v>
      </c>
      <c r="E248" s="248" t="s">
        <v>1</v>
      </c>
      <c r="F248" s="249" t="s">
        <v>174</v>
      </c>
      <c r="G248" s="247"/>
      <c r="H248" s="250">
        <v>505.60000000000002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171</v>
      </c>
      <c r="AU248" s="256" t="s">
        <v>88</v>
      </c>
      <c r="AV248" s="14" t="s">
        <v>165</v>
      </c>
      <c r="AW248" s="14" t="s">
        <v>34</v>
      </c>
      <c r="AX248" s="14" t="s">
        <v>86</v>
      </c>
      <c r="AY248" s="256" t="s">
        <v>158</v>
      </c>
    </row>
    <row r="249" s="2" customFormat="1" ht="21.75" customHeight="1">
      <c r="A249" s="39"/>
      <c r="B249" s="40"/>
      <c r="C249" s="220" t="s">
        <v>365</v>
      </c>
      <c r="D249" s="220" t="s">
        <v>161</v>
      </c>
      <c r="E249" s="221" t="s">
        <v>366</v>
      </c>
      <c r="F249" s="222" t="s">
        <v>367</v>
      </c>
      <c r="G249" s="223" t="s">
        <v>164</v>
      </c>
      <c r="H249" s="224">
        <v>8.5800000000000001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43</v>
      </c>
      <c r="O249" s="92"/>
      <c r="P249" s="230">
        <f>O249*H249</f>
        <v>0</v>
      </c>
      <c r="Q249" s="230">
        <v>0</v>
      </c>
      <c r="R249" s="230">
        <f>Q249*H249</f>
        <v>0</v>
      </c>
      <c r="S249" s="230">
        <v>0.222</v>
      </c>
      <c r="T249" s="231">
        <f>S249*H249</f>
        <v>1.90476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165</v>
      </c>
      <c r="AT249" s="232" t="s">
        <v>161</v>
      </c>
      <c r="AU249" s="232" t="s">
        <v>88</v>
      </c>
      <c r="AY249" s="18" t="s">
        <v>158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86</v>
      </c>
      <c r="BK249" s="233">
        <f>ROUND(I249*H249,2)</f>
        <v>0</v>
      </c>
      <c r="BL249" s="18" t="s">
        <v>165</v>
      </c>
      <c r="BM249" s="232" t="s">
        <v>368</v>
      </c>
    </row>
    <row r="250" s="13" customFormat="1">
      <c r="A250" s="13"/>
      <c r="B250" s="234"/>
      <c r="C250" s="235"/>
      <c r="D250" s="236" t="s">
        <v>171</v>
      </c>
      <c r="E250" s="237" t="s">
        <v>1</v>
      </c>
      <c r="F250" s="238" t="s">
        <v>369</v>
      </c>
      <c r="G250" s="235"/>
      <c r="H250" s="239">
        <v>8.5800000000000001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171</v>
      </c>
      <c r="AU250" s="245" t="s">
        <v>88</v>
      </c>
      <c r="AV250" s="13" t="s">
        <v>88</v>
      </c>
      <c r="AW250" s="13" t="s">
        <v>34</v>
      </c>
      <c r="AX250" s="13" t="s">
        <v>86</v>
      </c>
      <c r="AY250" s="245" t="s">
        <v>158</v>
      </c>
    </row>
    <row r="251" s="2" customFormat="1" ht="21.75" customHeight="1">
      <c r="A251" s="39"/>
      <c r="B251" s="40"/>
      <c r="C251" s="220" t="s">
        <v>370</v>
      </c>
      <c r="D251" s="220" t="s">
        <v>161</v>
      </c>
      <c r="E251" s="221" t="s">
        <v>371</v>
      </c>
      <c r="F251" s="222" t="s">
        <v>372</v>
      </c>
      <c r="G251" s="223" t="s">
        <v>203</v>
      </c>
      <c r="H251" s="224">
        <v>22.399999999999999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43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165</v>
      </c>
      <c r="AT251" s="232" t="s">
        <v>161</v>
      </c>
      <c r="AU251" s="232" t="s">
        <v>88</v>
      </c>
      <c r="AY251" s="18" t="s">
        <v>158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86</v>
      </c>
      <c r="BK251" s="233">
        <f>ROUND(I251*H251,2)</f>
        <v>0</v>
      </c>
      <c r="BL251" s="18" t="s">
        <v>165</v>
      </c>
      <c r="BM251" s="232" t="s">
        <v>373</v>
      </c>
    </row>
    <row r="252" s="13" customFormat="1">
      <c r="A252" s="13"/>
      <c r="B252" s="234"/>
      <c r="C252" s="235"/>
      <c r="D252" s="236" t="s">
        <v>171</v>
      </c>
      <c r="E252" s="237" t="s">
        <v>1</v>
      </c>
      <c r="F252" s="238" t="s">
        <v>374</v>
      </c>
      <c r="G252" s="235"/>
      <c r="H252" s="239">
        <v>16.399999999999999</v>
      </c>
      <c r="I252" s="240"/>
      <c r="J252" s="235"/>
      <c r="K252" s="235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171</v>
      </c>
      <c r="AU252" s="245" t="s">
        <v>88</v>
      </c>
      <c r="AV252" s="13" t="s">
        <v>88</v>
      </c>
      <c r="AW252" s="13" t="s">
        <v>34</v>
      </c>
      <c r="AX252" s="13" t="s">
        <v>78</v>
      </c>
      <c r="AY252" s="245" t="s">
        <v>158</v>
      </c>
    </row>
    <row r="253" s="13" customFormat="1">
      <c r="A253" s="13"/>
      <c r="B253" s="234"/>
      <c r="C253" s="235"/>
      <c r="D253" s="236" t="s">
        <v>171</v>
      </c>
      <c r="E253" s="237" t="s">
        <v>1</v>
      </c>
      <c r="F253" s="238" t="s">
        <v>375</v>
      </c>
      <c r="G253" s="235"/>
      <c r="H253" s="239">
        <v>6</v>
      </c>
      <c r="I253" s="240"/>
      <c r="J253" s="235"/>
      <c r="K253" s="235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171</v>
      </c>
      <c r="AU253" s="245" t="s">
        <v>88</v>
      </c>
      <c r="AV253" s="13" t="s">
        <v>88</v>
      </c>
      <c r="AW253" s="13" t="s">
        <v>34</v>
      </c>
      <c r="AX253" s="13" t="s">
        <v>78</v>
      </c>
      <c r="AY253" s="245" t="s">
        <v>158</v>
      </c>
    </row>
    <row r="254" s="14" customFormat="1">
      <c r="A254" s="14"/>
      <c r="B254" s="246"/>
      <c r="C254" s="247"/>
      <c r="D254" s="236" t="s">
        <v>171</v>
      </c>
      <c r="E254" s="248" t="s">
        <v>1</v>
      </c>
      <c r="F254" s="249" t="s">
        <v>174</v>
      </c>
      <c r="G254" s="247"/>
      <c r="H254" s="250">
        <v>22.399999999999999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171</v>
      </c>
      <c r="AU254" s="256" t="s">
        <v>88</v>
      </c>
      <c r="AV254" s="14" t="s">
        <v>165</v>
      </c>
      <c r="AW254" s="14" t="s">
        <v>34</v>
      </c>
      <c r="AX254" s="14" t="s">
        <v>86</v>
      </c>
      <c r="AY254" s="256" t="s">
        <v>158</v>
      </c>
    </row>
    <row r="255" s="2" customFormat="1" ht="44.25" customHeight="1">
      <c r="A255" s="39"/>
      <c r="B255" s="40"/>
      <c r="C255" s="220" t="s">
        <v>376</v>
      </c>
      <c r="D255" s="220" t="s">
        <v>161</v>
      </c>
      <c r="E255" s="221" t="s">
        <v>377</v>
      </c>
      <c r="F255" s="222" t="s">
        <v>378</v>
      </c>
      <c r="G255" s="223" t="s">
        <v>186</v>
      </c>
      <c r="H255" s="224">
        <v>37.280000000000001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43</v>
      </c>
      <c r="O255" s="92"/>
      <c r="P255" s="230">
        <f>O255*H255</f>
        <v>0</v>
      </c>
      <c r="Q255" s="230">
        <v>0.019429999999999999</v>
      </c>
      <c r="R255" s="230">
        <f>Q255*H255</f>
        <v>0.72435039999999995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165</v>
      </c>
      <c r="AT255" s="232" t="s">
        <v>161</v>
      </c>
      <c r="AU255" s="232" t="s">
        <v>88</v>
      </c>
      <c r="AY255" s="18" t="s">
        <v>158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86</v>
      </c>
      <c r="BK255" s="233">
        <f>ROUND(I255*H255,2)</f>
        <v>0</v>
      </c>
      <c r="BL255" s="18" t="s">
        <v>165</v>
      </c>
      <c r="BM255" s="232" t="s">
        <v>379</v>
      </c>
    </row>
    <row r="256" s="2" customFormat="1" ht="33" customHeight="1">
      <c r="A256" s="39"/>
      <c r="B256" s="40"/>
      <c r="C256" s="220" t="s">
        <v>380</v>
      </c>
      <c r="D256" s="220" t="s">
        <v>161</v>
      </c>
      <c r="E256" s="221" t="s">
        <v>381</v>
      </c>
      <c r="F256" s="222" t="s">
        <v>382</v>
      </c>
      <c r="G256" s="223" t="s">
        <v>203</v>
      </c>
      <c r="H256" s="224">
        <v>22.399999999999999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43</v>
      </c>
      <c r="O256" s="92"/>
      <c r="P256" s="230">
        <f>O256*H256</f>
        <v>0</v>
      </c>
      <c r="Q256" s="230">
        <v>0.01609</v>
      </c>
      <c r="R256" s="230">
        <f>Q256*H256</f>
        <v>0.36041599999999996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165</v>
      </c>
      <c r="AT256" s="232" t="s">
        <v>161</v>
      </c>
      <c r="AU256" s="232" t="s">
        <v>88</v>
      </c>
      <c r="AY256" s="18" t="s">
        <v>158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86</v>
      </c>
      <c r="BK256" s="233">
        <f>ROUND(I256*H256,2)</f>
        <v>0</v>
      </c>
      <c r="BL256" s="18" t="s">
        <v>165</v>
      </c>
      <c r="BM256" s="232" t="s">
        <v>383</v>
      </c>
    </row>
    <row r="257" s="13" customFormat="1">
      <c r="A257" s="13"/>
      <c r="B257" s="234"/>
      <c r="C257" s="235"/>
      <c r="D257" s="236" t="s">
        <v>171</v>
      </c>
      <c r="E257" s="237" t="s">
        <v>1</v>
      </c>
      <c r="F257" s="238" t="s">
        <v>374</v>
      </c>
      <c r="G257" s="235"/>
      <c r="H257" s="239">
        <v>16.399999999999999</v>
      </c>
      <c r="I257" s="240"/>
      <c r="J257" s="235"/>
      <c r="K257" s="235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171</v>
      </c>
      <c r="AU257" s="245" t="s">
        <v>88</v>
      </c>
      <c r="AV257" s="13" t="s">
        <v>88</v>
      </c>
      <c r="AW257" s="13" t="s">
        <v>34</v>
      </c>
      <c r="AX257" s="13" t="s">
        <v>78</v>
      </c>
      <c r="AY257" s="245" t="s">
        <v>158</v>
      </c>
    </row>
    <row r="258" s="13" customFormat="1">
      <c r="A258" s="13"/>
      <c r="B258" s="234"/>
      <c r="C258" s="235"/>
      <c r="D258" s="236" t="s">
        <v>171</v>
      </c>
      <c r="E258" s="237" t="s">
        <v>1</v>
      </c>
      <c r="F258" s="238" t="s">
        <v>375</v>
      </c>
      <c r="G258" s="235"/>
      <c r="H258" s="239">
        <v>6</v>
      </c>
      <c r="I258" s="240"/>
      <c r="J258" s="235"/>
      <c r="K258" s="235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171</v>
      </c>
      <c r="AU258" s="245" t="s">
        <v>88</v>
      </c>
      <c r="AV258" s="13" t="s">
        <v>88</v>
      </c>
      <c r="AW258" s="13" t="s">
        <v>34</v>
      </c>
      <c r="AX258" s="13" t="s">
        <v>78</v>
      </c>
      <c r="AY258" s="245" t="s">
        <v>158</v>
      </c>
    </row>
    <row r="259" s="14" customFormat="1">
      <c r="A259" s="14"/>
      <c r="B259" s="246"/>
      <c r="C259" s="247"/>
      <c r="D259" s="236" t="s">
        <v>171</v>
      </c>
      <c r="E259" s="248" t="s">
        <v>1</v>
      </c>
      <c r="F259" s="249" t="s">
        <v>174</v>
      </c>
      <c r="G259" s="247"/>
      <c r="H259" s="250">
        <v>22.399999999999999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171</v>
      </c>
      <c r="AU259" s="256" t="s">
        <v>88</v>
      </c>
      <c r="AV259" s="14" t="s">
        <v>165</v>
      </c>
      <c r="AW259" s="14" t="s">
        <v>34</v>
      </c>
      <c r="AX259" s="14" t="s">
        <v>86</v>
      </c>
      <c r="AY259" s="256" t="s">
        <v>158</v>
      </c>
    </row>
    <row r="260" s="2" customFormat="1" ht="33" customHeight="1">
      <c r="A260" s="39"/>
      <c r="B260" s="40"/>
      <c r="C260" s="220" t="s">
        <v>384</v>
      </c>
      <c r="D260" s="220" t="s">
        <v>161</v>
      </c>
      <c r="E260" s="221" t="s">
        <v>385</v>
      </c>
      <c r="F260" s="222" t="s">
        <v>386</v>
      </c>
      <c r="G260" s="223" t="s">
        <v>203</v>
      </c>
      <c r="H260" s="224">
        <v>22.399999999999999</v>
      </c>
      <c r="I260" s="225"/>
      <c r="J260" s="226">
        <f>ROUND(I260*H260,2)</f>
        <v>0</v>
      </c>
      <c r="K260" s="227"/>
      <c r="L260" s="45"/>
      <c r="M260" s="228" t="s">
        <v>1</v>
      </c>
      <c r="N260" s="229" t="s">
        <v>43</v>
      </c>
      <c r="O260" s="92"/>
      <c r="P260" s="230">
        <f>O260*H260</f>
        <v>0</v>
      </c>
      <c r="Q260" s="230">
        <v>0.0030000000000000001</v>
      </c>
      <c r="R260" s="230">
        <f>Q260*H260</f>
        <v>0.067199999999999996</v>
      </c>
      <c r="S260" s="230">
        <v>0.0030000000000000001</v>
      </c>
      <c r="T260" s="231">
        <f>S260*H260</f>
        <v>0.067199999999999996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165</v>
      </c>
      <c r="AT260" s="232" t="s">
        <v>161</v>
      </c>
      <c r="AU260" s="232" t="s">
        <v>88</v>
      </c>
      <c r="AY260" s="18" t="s">
        <v>158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86</v>
      </c>
      <c r="BK260" s="233">
        <f>ROUND(I260*H260,2)</f>
        <v>0</v>
      </c>
      <c r="BL260" s="18" t="s">
        <v>165</v>
      </c>
      <c r="BM260" s="232" t="s">
        <v>387</v>
      </c>
    </row>
    <row r="261" s="12" customFormat="1" ht="22.8" customHeight="1">
      <c r="A261" s="12"/>
      <c r="B261" s="204"/>
      <c r="C261" s="205"/>
      <c r="D261" s="206" t="s">
        <v>77</v>
      </c>
      <c r="E261" s="218" t="s">
        <v>388</v>
      </c>
      <c r="F261" s="218" t="s">
        <v>389</v>
      </c>
      <c r="G261" s="205"/>
      <c r="H261" s="205"/>
      <c r="I261" s="208"/>
      <c r="J261" s="219">
        <f>BK261</f>
        <v>0</v>
      </c>
      <c r="K261" s="205"/>
      <c r="L261" s="210"/>
      <c r="M261" s="211"/>
      <c r="N261" s="212"/>
      <c r="O261" s="212"/>
      <c r="P261" s="213">
        <f>SUM(P262:P273)</f>
        <v>0</v>
      </c>
      <c r="Q261" s="212"/>
      <c r="R261" s="213">
        <f>SUM(R262:R273)</f>
        <v>0</v>
      </c>
      <c r="S261" s="212"/>
      <c r="T261" s="214">
        <f>SUM(T262:T273)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5" t="s">
        <v>86</v>
      </c>
      <c r="AT261" s="216" t="s">
        <v>77</v>
      </c>
      <c r="AU261" s="216" t="s">
        <v>86</v>
      </c>
      <c r="AY261" s="215" t="s">
        <v>158</v>
      </c>
      <c r="BK261" s="217">
        <f>SUM(BK262:BK273)</f>
        <v>0</v>
      </c>
    </row>
    <row r="262" s="2" customFormat="1" ht="55.5" customHeight="1">
      <c r="A262" s="39"/>
      <c r="B262" s="40"/>
      <c r="C262" s="220" t="s">
        <v>390</v>
      </c>
      <c r="D262" s="220" t="s">
        <v>161</v>
      </c>
      <c r="E262" s="221" t="s">
        <v>391</v>
      </c>
      <c r="F262" s="222" t="s">
        <v>392</v>
      </c>
      <c r="G262" s="223" t="s">
        <v>393</v>
      </c>
      <c r="H262" s="224">
        <v>0.14999999999999999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43</v>
      </c>
      <c r="O262" s="92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165</v>
      </c>
      <c r="AT262" s="232" t="s">
        <v>161</v>
      </c>
      <c r="AU262" s="232" t="s">
        <v>88</v>
      </c>
      <c r="AY262" s="18" t="s">
        <v>158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86</v>
      </c>
      <c r="BK262" s="233">
        <f>ROUND(I262*H262,2)</f>
        <v>0</v>
      </c>
      <c r="BL262" s="18" t="s">
        <v>165</v>
      </c>
      <c r="BM262" s="232" t="s">
        <v>394</v>
      </c>
    </row>
    <row r="263" s="2" customFormat="1">
      <c r="A263" s="39"/>
      <c r="B263" s="40"/>
      <c r="C263" s="41"/>
      <c r="D263" s="236" t="s">
        <v>263</v>
      </c>
      <c r="E263" s="41"/>
      <c r="F263" s="278" t="s">
        <v>395</v>
      </c>
      <c r="G263" s="41"/>
      <c r="H263" s="41"/>
      <c r="I263" s="279"/>
      <c r="J263" s="41"/>
      <c r="K263" s="41"/>
      <c r="L263" s="45"/>
      <c r="M263" s="280"/>
      <c r="N263" s="281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263</v>
      </c>
      <c r="AU263" s="18" t="s">
        <v>88</v>
      </c>
    </row>
    <row r="264" s="2" customFormat="1" ht="21.75" customHeight="1">
      <c r="A264" s="39"/>
      <c r="B264" s="40"/>
      <c r="C264" s="220" t="s">
        <v>396</v>
      </c>
      <c r="D264" s="220" t="s">
        <v>161</v>
      </c>
      <c r="E264" s="221" t="s">
        <v>397</v>
      </c>
      <c r="F264" s="222" t="s">
        <v>398</v>
      </c>
      <c r="G264" s="223" t="s">
        <v>393</v>
      </c>
      <c r="H264" s="224">
        <v>33.350000000000001</v>
      </c>
      <c r="I264" s="225"/>
      <c r="J264" s="226">
        <f>ROUND(I264*H264,2)</f>
        <v>0</v>
      </c>
      <c r="K264" s="227"/>
      <c r="L264" s="45"/>
      <c r="M264" s="228" t="s">
        <v>1</v>
      </c>
      <c r="N264" s="229" t="s">
        <v>43</v>
      </c>
      <c r="O264" s="92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165</v>
      </c>
      <c r="AT264" s="232" t="s">
        <v>161</v>
      </c>
      <c r="AU264" s="232" t="s">
        <v>88</v>
      </c>
      <c r="AY264" s="18" t="s">
        <v>158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86</v>
      </c>
      <c r="BK264" s="233">
        <f>ROUND(I264*H264,2)</f>
        <v>0</v>
      </c>
      <c r="BL264" s="18" t="s">
        <v>165</v>
      </c>
      <c r="BM264" s="232" t="s">
        <v>399</v>
      </c>
    </row>
    <row r="265" s="2" customFormat="1" ht="21.75" customHeight="1">
      <c r="A265" s="39"/>
      <c r="B265" s="40"/>
      <c r="C265" s="220" t="s">
        <v>400</v>
      </c>
      <c r="D265" s="220" t="s">
        <v>161</v>
      </c>
      <c r="E265" s="221" t="s">
        <v>401</v>
      </c>
      <c r="F265" s="222" t="s">
        <v>402</v>
      </c>
      <c r="G265" s="223" t="s">
        <v>393</v>
      </c>
      <c r="H265" s="224">
        <v>33.350000000000001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43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165</v>
      </c>
      <c r="AT265" s="232" t="s">
        <v>161</v>
      </c>
      <c r="AU265" s="232" t="s">
        <v>88</v>
      </c>
      <c r="AY265" s="18" t="s">
        <v>158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86</v>
      </c>
      <c r="BK265" s="233">
        <f>ROUND(I265*H265,2)</f>
        <v>0</v>
      </c>
      <c r="BL265" s="18" t="s">
        <v>165</v>
      </c>
      <c r="BM265" s="232" t="s">
        <v>403</v>
      </c>
    </row>
    <row r="266" s="2" customFormat="1" ht="21.75" customHeight="1">
      <c r="A266" s="39"/>
      <c r="B266" s="40"/>
      <c r="C266" s="220" t="s">
        <v>404</v>
      </c>
      <c r="D266" s="220" t="s">
        <v>161</v>
      </c>
      <c r="E266" s="221" t="s">
        <v>405</v>
      </c>
      <c r="F266" s="222" t="s">
        <v>406</v>
      </c>
      <c r="G266" s="223" t="s">
        <v>393</v>
      </c>
      <c r="H266" s="224">
        <v>633.64999999999998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43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165</v>
      </c>
      <c r="AT266" s="232" t="s">
        <v>161</v>
      </c>
      <c r="AU266" s="232" t="s">
        <v>88</v>
      </c>
      <c r="AY266" s="18" t="s">
        <v>158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86</v>
      </c>
      <c r="BK266" s="233">
        <f>ROUND(I266*H266,2)</f>
        <v>0</v>
      </c>
      <c r="BL266" s="18" t="s">
        <v>165</v>
      </c>
      <c r="BM266" s="232" t="s">
        <v>407</v>
      </c>
    </row>
    <row r="267" s="13" customFormat="1">
      <c r="A267" s="13"/>
      <c r="B267" s="234"/>
      <c r="C267" s="235"/>
      <c r="D267" s="236" t="s">
        <v>171</v>
      </c>
      <c r="E267" s="235"/>
      <c r="F267" s="238" t="s">
        <v>408</v>
      </c>
      <c r="G267" s="235"/>
      <c r="H267" s="239">
        <v>633.64999999999998</v>
      </c>
      <c r="I267" s="240"/>
      <c r="J267" s="235"/>
      <c r="K267" s="235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171</v>
      </c>
      <c r="AU267" s="245" t="s">
        <v>88</v>
      </c>
      <c r="AV267" s="13" t="s">
        <v>88</v>
      </c>
      <c r="AW267" s="13" t="s">
        <v>4</v>
      </c>
      <c r="AX267" s="13" t="s">
        <v>86</v>
      </c>
      <c r="AY267" s="245" t="s">
        <v>158</v>
      </c>
    </row>
    <row r="268" s="2" customFormat="1" ht="33" customHeight="1">
      <c r="A268" s="39"/>
      <c r="B268" s="40"/>
      <c r="C268" s="220" t="s">
        <v>409</v>
      </c>
      <c r="D268" s="220" t="s">
        <v>161</v>
      </c>
      <c r="E268" s="221" t="s">
        <v>410</v>
      </c>
      <c r="F268" s="222" t="s">
        <v>411</v>
      </c>
      <c r="G268" s="223" t="s">
        <v>393</v>
      </c>
      <c r="H268" s="224">
        <v>3.3820000000000001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43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165</v>
      </c>
      <c r="AT268" s="232" t="s">
        <v>161</v>
      </c>
      <c r="AU268" s="232" t="s">
        <v>88</v>
      </c>
      <c r="AY268" s="18" t="s">
        <v>158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86</v>
      </c>
      <c r="BK268" s="233">
        <f>ROUND(I268*H268,2)</f>
        <v>0</v>
      </c>
      <c r="BL268" s="18" t="s">
        <v>165</v>
      </c>
      <c r="BM268" s="232" t="s">
        <v>412</v>
      </c>
    </row>
    <row r="269" s="13" customFormat="1">
      <c r="A269" s="13"/>
      <c r="B269" s="234"/>
      <c r="C269" s="235"/>
      <c r="D269" s="236" t="s">
        <v>171</v>
      </c>
      <c r="E269" s="237" t="s">
        <v>1</v>
      </c>
      <c r="F269" s="238" t="s">
        <v>413</v>
      </c>
      <c r="G269" s="235"/>
      <c r="H269" s="239">
        <v>33.350000000000001</v>
      </c>
      <c r="I269" s="240"/>
      <c r="J269" s="235"/>
      <c r="K269" s="235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171</v>
      </c>
      <c r="AU269" s="245" t="s">
        <v>88</v>
      </c>
      <c r="AV269" s="13" t="s">
        <v>88</v>
      </c>
      <c r="AW269" s="13" t="s">
        <v>34</v>
      </c>
      <c r="AX269" s="13" t="s">
        <v>78</v>
      </c>
      <c r="AY269" s="245" t="s">
        <v>158</v>
      </c>
    </row>
    <row r="270" s="13" customFormat="1">
      <c r="A270" s="13"/>
      <c r="B270" s="234"/>
      <c r="C270" s="235"/>
      <c r="D270" s="236" t="s">
        <v>171</v>
      </c>
      <c r="E270" s="237" t="s">
        <v>1</v>
      </c>
      <c r="F270" s="238" t="s">
        <v>414</v>
      </c>
      <c r="G270" s="235"/>
      <c r="H270" s="239">
        <v>-29.968</v>
      </c>
      <c r="I270" s="240"/>
      <c r="J270" s="235"/>
      <c r="K270" s="235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171</v>
      </c>
      <c r="AU270" s="245" t="s">
        <v>88</v>
      </c>
      <c r="AV270" s="13" t="s">
        <v>88</v>
      </c>
      <c r="AW270" s="13" t="s">
        <v>34</v>
      </c>
      <c r="AX270" s="13" t="s">
        <v>78</v>
      </c>
      <c r="AY270" s="245" t="s">
        <v>158</v>
      </c>
    </row>
    <row r="271" s="14" customFormat="1">
      <c r="A271" s="14"/>
      <c r="B271" s="246"/>
      <c r="C271" s="247"/>
      <c r="D271" s="236" t="s">
        <v>171</v>
      </c>
      <c r="E271" s="248" t="s">
        <v>1</v>
      </c>
      <c r="F271" s="249" t="s">
        <v>174</v>
      </c>
      <c r="G271" s="247"/>
      <c r="H271" s="250">
        <v>3.3820000000000014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171</v>
      </c>
      <c r="AU271" s="256" t="s">
        <v>88</v>
      </c>
      <c r="AV271" s="14" t="s">
        <v>165</v>
      </c>
      <c r="AW271" s="14" t="s">
        <v>34</v>
      </c>
      <c r="AX271" s="14" t="s">
        <v>86</v>
      </c>
      <c r="AY271" s="256" t="s">
        <v>158</v>
      </c>
    </row>
    <row r="272" s="2" customFormat="1" ht="21.75" customHeight="1">
      <c r="A272" s="39"/>
      <c r="B272" s="40"/>
      <c r="C272" s="220" t="s">
        <v>415</v>
      </c>
      <c r="D272" s="220" t="s">
        <v>161</v>
      </c>
      <c r="E272" s="221" t="s">
        <v>416</v>
      </c>
      <c r="F272" s="222" t="s">
        <v>417</v>
      </c>
      <c r="G272" s="223" t="s">
        <v>393</v>
      </c>
      <c r="H272" s="224">
        <v>29.968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43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165</v>
      </c>
      <c r="AT272" s="232" t="s">
        <v>161</v>
      </c>
      <c r="AU272" s="232" t="s">
        <v>88</v>
      </c>
      <c r="AY272" s="18" t="s">
        <v>158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86</v>
      </c>
      <c r="BK272" s="233">
        <f>ROUND(I272*H272,2)</f>
        <v>0</v>
      </c>
      <c r="BL272" s="18" t="s">
        <v>165</v>
      </c>
      <c r="BM272" s="232" t="s">
        <v>418</v>
      </c>
    </row>
    <row r="273" s="13" customFormat="1">
      <c r="A273" s="13"/>
      <c r="B273" s="234"/>
      <c r="C273" s="235"/>
      <c r="D273" s="236" t="s">
        <v>171</v>
      </c>
      <c r="E273" s="237" t="s">
        <v>1</v>
      </c>
      <c r="F273" s="238" t="s">
        <v>419</v>
      </c>
      <c r="G273" s="235"/>
      <c r="H273" s="239">
        <v>29.968</v>
      </c>
      <c r="I273" s="240"/>
      <c r="J273" s="235"/>
      <c r="K273" s="235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171</v>
      </c>
      <c r="AU273" s="245" t="s">
        <v>88</v>
      </c>
      <c r="AV273" s="13" t="s">
        <v>88</v>
      </c>
      <c r="AW273" s="13" t="s">
        <v>34</v>
      </c>
      <c r="AX273" s="13" t="s">
        <v>86</v>
      </c>
      <c r="AY273" s="245" t="s">
        <v>158</v>
      </c>
    </row>
    <row r="274" s="12" customFormat="1" ht="22.8" customHeight="1">
      <c r="A274" s="12"/>
      <c r="B274" s="204"/>
      <c r="C274" s="205"/>
      <c r="D274" s="206" t="s">
        <v>77</v>
      </c>
      <c r="E274" s="218" t="s">
        <v>420</v>
      </c>
      <c r="F274" s="218" t="s">
        <v>421</v>
      </c>
      <c r="G274" s="205"/>
      <c r="H274" s="205"/>
      <c r="I274" s="208"/>
      <c r="J274" s="219">
        <f>BK274</f>
        <v>0</v>
      </c>
      <c r="K274" s="205"/>
      <c r="L274" s="210"/>
      <c r="M274" s="211"/>
      <c r="N274" s="212"/>
      <c r="O274" s="212"/>
      <c r="P274" s="213">
        <f>P275</f>
        <v>0</v>
      </c>
      <c r="Q274" s="212"/>
      <c r="R274" s="213">
        <f>R275</f>
        <v>0</v>
      </c>
      <c r="S274" s="212"/>
      <c r="T274" s="214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5" t="s">
        <v>86</v>
      </c>
      <c r="AT274" s="216" t="s">
        <v>77</v>
      </c>
      <c r="AU274" s="216" t="s">
        <v>86</v>
      </c>
      <c r="AY274" s="215" t="s">
        <v>158</v>
      </c>
      <c r="BK274" s="217">
        <f>BK275</f>
        <v>0</v>
      </c>
    </row>
    <row r="275" s="2" customFormat="1" ht="16.5" customHeight="1">
      <c r="A275" s="39"/>
      <c r="B275" s="40"/>
      <c r="C275" s="220" t="s">
        <v>422</v>
      </c>
      <c r="D275" s="220" t="s">
        <v>161</v>
      </c>
      <c r="E275" s="221" t="s">
        <v>423</v>
      </c>
      <c r="F275" s="222" t="s">
        <v>424</v>
      </c>
      <c r="G275" s="223" t="s">
        <v>393</v>
      </c>
      <c r="H275" s="224">
        <v>27.629999999999999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43</v>
      </c>
      <c r="O275" s="92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165</v>
      </c>
      <c r="AT275" s="232" t="s">
        <v>161</v>
      </c>
      <c r="AU275" s="232" t="s">
        <v>88</v>
      </c>
      <c r="AY275" s="18" t="s">
        <v>158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86</v>
      </c>
      <c r="BK275" s="233">
        <f>ROUND(I275*H275,2)</f>
        <v>0</v>
      </c>
      <c r="BL275" s="18" t="s">
        <v>165</v>
      </c>
      <c r="BM275" s="232" t="s">
        <v>425</v>
      </c>
    </row>
    <row r="276" s="12" customFormat="1" ht="25.92" customHeight="1">
      <c r="A276" s="12"/>
      <c r="B276" s="204"/>
      <c r="C276" s="205"/>
      <c r="D276" s="206" t="s">
        <v>77</v>
      </c>
      <c r="E276" s="207" t="s">
        <v>426</v>
      </c>
      <c r="F276" s="207" t="s">
        <v>427</v>
      </c>
      <c r="G276" s="205"/>
      <c r="H276" s="205"/>
      <c r="I276" s="208"/>
      <c r="J276" s="209">
        <f>BK276</f>
        <v>0</v>
      </c>
      <c r="K276" s="205"/>
      <c r="L276" s="210"/>
      <c r="M276" s="211"/>
      <c r="N276" s="212"/>
      <c r="O276" s="212"/>
      <c r="P276" s="213">
        <f>P277+P279+P293+P297+P300+P319+P348+P369+P372+P380</f>
        <v>0</v>
      </c>
      <c r="Q276" s="212"/>
      <c r="R276" s="213">
        <f>R277+R279+R293+R297+R300+R319+R348+R369+R372+R380</f>
        <v>2.8213292000000001</v>
      </c>
      <c r="S276" s="212"/>
      <c r="T276" s="214">
        <f>T277+T279+T293+T297+T300+T319+T348+T369+T372+T380</f>
        <v>0.17930000000000002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5" t="s">
        <v>88</v>
      </c>
      <c r="AT276" s="216" t="s">
        <v>77</v>
      </c>
      <c r="AU276" s="216" t="s">
        <v>78</v>
      </c>
      <c r="AY276" s="215" t="s">
        <v>158</v>
      </c>
      <c r="BK276" s="217">
        <f>BK277+BK279+BK293+BK297+BK300+BK319+BK348+BK369+BK372+BK380</f>
        <v>0</v>
      </c>
    </row>
    <row r="277" s="12" customFormat="1" ht="22.8" customHeight="1">
      <c r="A277" s="12"/>
      <c r="B277" s="204"/>
      <c r="C277" s="205"/>
      <c r="D277" s="206" t="s">
        <v>77</v>
      </c>
      <c r="E277" s="218" t="s">
        <v>428</v>
      </c>
      <c r="F277" s="218" t="s">
        <v>429</v>
      </c>
      <c r="G277" s="205"/>
      <c r="H277" s="205"/>
      <c r="I277" s="208"/>
      <c r="J277" s="219">
        <f>BK277</f>
        <v>0</v>
      </c>
      <c r="K277" s="205"/>
      <c r="L277" s="210"/>
      <c r="M277" s="211"/>
      <c r="N277" s="212"/>
      <c r="O277" s="212"/>
      <c r="P277" s="213">
        <f>P278</f>
        <v>0</v>
      </c>
      <c r="Q277" s="212"/>
      <c r="R277" s="213">
        <f>R278</f>
        <v>0</v>
      </c>
      <c r="S277" s="212"/>
      <c r="T277" s="214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5" t="s">
        <v>88</v>
      </c>
      <c r="AT277" s="216" t="s">
        <v>77</v>
      </c>
      <c r="AU277" s="216" t="s">
        <v>86</v>
      </c>
      <c r="AY277" s="215" t="s">
        <v>158</v>
      </c>
      <c r="BK277" s="217">
        <f>BK278</f>
        <v>0</v>
      </c>
    </row>
    <row r="278" s="2" customFormat="1" ht="21.75" customHeight="1">
      <c r="A278" s="39"/>
      <c r="B278" s="40"/>
      <c r="C278" s="220" t="s">
        <v>430</v>
      </c>
      <c r="D278" s="220" t="s">
        <v>161</v>
      </c>
      <c r="E278" s="221" t="s">
        <v>431</v>
      </c>
      <c r="F278" s="222" t="s">
        <v>432</v>
      </c>
      <c r="G278" s="223" t="s">
        <v>283</v>
      </c>
      <c r="H278" s="224">
        <v>1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43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259</v>
      </c>
      <c r="AT278" s="232" t="s">
        <v>161</v>
      </c>
      <c r="AU278" s="232" t="s">
        <v>88</v>
      </c>
      <c r="AY278" s="18" t="s">
        <v>158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86</v>
      </c>
      <c r="BK278" s="233">
        <f>ROUND(I278*H278,2)</f>
        <v>0</v>
      </c>
      <c r="BL278" s="18" t="s">
        <v>259</v>
      </c>
      <c r="BM278" s="232" t="s">
        <v>433</v>
      </c>
    </row>
    <row r="279" s="12" customFormat="1" ht="22.8" customHeight="1">
      <c r="A279" s="12"/>
      <c r="B279" s="204"/>
      <c r="C279" s="205"/>
      <c r="D279" s="206" t="s">
        <v>77</v>
      </c>
      <c r="E279" s="218" t="s">
        <v>434</v>
      </c>
      <c r="F279" s="218" t="s">
        <v>435</v>
      </c>
      <c r="G279" s="205"/>
      <c r="H279" s="205"/>
      <c r="I279" s="208"/>
      <c r="J279" s="219">
        <f>BK279</f>
        <v>0</v>
      </c>
      <c r="K279" s="205"/>
      <c r="L279" s="210"/>
      <c r="M279" s="211"/>
      <c r="N279" s="212"/>
      <c r="O279" s="212"/>
      <c r="P279" s="213">
        <f>SUM(P280:P292)</f>
        <v>0</v>
      </c>
      <c r="Q279" s="212"/>
      <c r="R279" s="213">
        <f>SUM(R280:R292)</f>
        <v>0</v>
      </c>
      <c r="S279" s="212"/>
      <c r="T279" s="214">
        <f>SUM(T280:T292)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5" t="s">
        <v>88</v>
      </c>
      <c r="AT279" s="216" t="s">
        <v>77</v>
      </c>
      <c r="AU279" s="216" t="s">
        <v>86</v>
      </c>
      <c r="AY279" s="215" t="s">
        <v>158</v>
      </c>
      <c r="BK279" s="217">
        <f>SUM(BK280:BK292)</f>
        <v>0</v>
      </c>
    </row>
    <row r="280" s="2" customFormat="1" ht="16.5" customHeight="1">
      <c r="A280" s="39"/>
      <c r="B280" s="40"/>
      <c r="C280" s="220" t="s">
        <v>436</v>
      </c>
      <c r="D280" s="220" t="s">
        <v>161</v>
      </c>
      <c r="E280" s="221" t="s">
        <v>437</v>
      </c>
      <c r="F280" s="222" t="s">
        <v>438</v>
      </c>
      <c r="G280" s="223" t="s">
        <v>169</v>
      </c>
      <c r="H280" s="224">
        <v>1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43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259</v>
      </c>
      <c r="AT280" s="232" t="s">
        <v>161</v>
      </c>
      <c r="AU280" s="232" t="s">
        <v>88</v>
      </c>
      <c r="AY280" s="18" t="s">
        <v>158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86</v>
      </c>
      <c r="BK280" s="233">
        <f>ROUND(I280*H280,2)</f>
        <v>0</v>
      </c>
      <c r="BL280" s="18" t="s">
        <v>259</v>
      </c>
      <c r="BM280" s="232" t="s">
        <v>439</v>
      </c>
    </row>
    <row r="281" s="2" customFormat="1" ht="16.5" customHeight="1">
      <c r="A281" s="39"/>
      <c r="B281" s="40"/>
      <c r="C281" s="282" t="s">
        <v>440</v>
      </c>
      <c r="D281" s="282" t="s">
        <v>275</v>
      </c>
      <c r="E281" s="283" t="s">
        <v>441</v>
      </c>
      <c r="F281" s="284" t="s">
        <v>442</v>
      </c>
      <c r="G281" s="285" t="s">
        <v>169</v>
      </c>
      <c r="H281" s="286">
        <v>1</v>
      </c>
      <c r="I281" s="287"/>
      <c r="J281" s="288">
        <f>ROUND(I281*H281,2)</f>
        <v>0</v>
      </c>
      <c r="K281" s="289"/>
      <c r="L281" s="290"/>
      <c r="M281" s="291" t="s">
        <v>1</v>
      </c>
      <c r="N281" s="292" t="s">
        <v>43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332</v>
      </c>
      <c r="AT281" s="232" t="s">
        <v>275</v>
      </c>
      <c r="AU281" s="232" t="s">
        <v>88</v>
      </c>
      <c r="AY281" s="18" t="s">
        <v>158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86</v>
      </c>
      <c r="BK281" s="233">
        <f>ROUND(I281*H281,2)</f>
        <v>0</v>
      </c>
      <c r="BL281" s="18" t="s">
        <v>259</v>
      </c>
      <c r="BM281" s="232" t="s">
        <v>443</v>
      </c>
    </row>
    <row r="282" s="2" customFormat="1" ht="21.75" customHeight="1">
      <c r="A282" s="39"/>
      <c r="B282" s="40"/>
      <c r="C282" s="220" t="s">
        <v>444</v>
      </c>
      <c r="D282" s="220" t="s">
        <v>161</v>
      </c>
      <c r="E282" s="221" t="s">
        <v>445</v>
      </c>
      <c r="F282" s="222" t="s">
        <v>446</v>
      </c>
      <c r="G282" s="223" t="s">
        <v>169</v>
      </c>
      <c r="H282" s="224">
        <v>6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43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259</v>
      </c>
      <c r="AT282" s="232" t="s">
        <v>161</v>
      </c>
      <c r="AU282" s="232" t="s">
        <v>88</v>
      </c>
      <c r="AY282" s="18" t="s">
        <v>158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86</v>
      </c>
      <c r="BK282" s="233">
        <f>ROUND(I282*H282,2)</f>
        <v>0</v>
      </c>
      <c r="BL282" s="18" t="s">
        <v>259</v>
      </c>
      <c r="BM282" s="232" t="s">
        <v>447</v>
      </c>
    </row>
    <row r="283" s="2" customFormat="1" ht="21.75" customHeight="1">
      <c r="A283" s="39"/>
      <c r="B283" s="40"/>
      <c r="C283" s="282" t="s">
        <v>448</v>
      </c>
      <c r="D283" s="282" t="s">
        <v>275</v>
      </c>
      <c r="E283" s="283" t="s">
        <v>449</v>
      </c>
      <c r="F283" s="284" t="s">
        <v>450</v>
      </c>
      <c r="G283" s="285" t="s">
        <v>169</v>
      </c>
      <c r="H283" s="286">
        <v>6</v>
      </c>
      <c r="I283" s="287"/>
      <c r="J283" s="288">
        <f>ROUND(I283*H283,2)</f>
        <v>0</v>
      </c>
      <c r="K283" s="289"/>
      <c r="L283" s="290"/>
      <c r="M283" s="291" t="s">
        <v>1</v>
      </c>
      <c r="N283" s="292" t="s">
        <v>43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332</v>
      </c>
      <c r="AT283" s="232" t="s">
        <v>275</v>
      </c>
      <c r="AU283" s="232" t="s">
        <v>88</v>
      </c>
      <c r="AY283" s="18" t="s">
        <v>158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86</v>
      </c>
      <c r="BK283" s="233">
        <f>ROUND(I283*H283,2)</f>
        <v>0</v>
      </c>
      <c r="BL283" s="18" t="s">
        <v>259</v>
      </c>
      <c r="BM283" s="232" t="s">
        <v>451</v>
      </c>
    </row>
    <row r="284" s="2" customFormat="1" ht="16.5" customHeight="1">
      <c r="A284" s="39"/>
      <c r="B284" s="40"/>
      <c r="C284" s="220" t="s">
        <v>452</v>
      </c>
      <c r="D284" s="220" t="s">
        <v>161</v>
      </c>
      <c r="E284" s="221" t="s">
        <v>453</v>
      </c>
      <c r="F284" s="222" t="s">
        <v>454</v>
      </c>
      <c r="G284" s="223" t="s">
        <v>203</v>
      </c>
      <c r="H284" s="224">
        <v>150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43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259</v>
      </c>
      <c r="AT284" s="232" t="s">
        <v>161</v>
      </c>
      <c r="AU284" s="232" t="s">
        <v>88</v>
      </c>
      <c r="AY284" s="18" t="s">
        <v>158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86</v>
      </c>
      <c r="BK284" s="233">
        <f>ROUND(I284*H284,2)</f>
        <v>0</v>
      </c>
      <c r="BL284" s="18" t="s">
        <v>259</v>
      </c>
      <c r="BM284" s="232" t="s">
        <v>455</v>
      </c>
    </row>
    <row r="285" s="2" customFormat="1">
      <c r="A285" s="39"/>
      <c r="B285" s="40"/>
      <c r="C285" s="41"/>
      <c r="D285" s="236" t="s">
        <v>263</v>
      </c>
      <c r="E285" s="41"/>
      <c r="F285" s="278" t="s">
        <v>456</v>
      </c>
      <c r="G285" s="41"/>
      <c r="H285" s="41"/>
      <c r="I285" s="279"/>
      <c r="J285" s="41"/>
      <c r="K285" s="41"/>
      <c r="L285" s="45"/>
      <c r="M285" s="280"/>
      <c r="N285" s="281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263</v>
      </c>
      <c r="AU285" s="18" t="s">
        <v>88</v>
      </c>
    </row>
    <row r="286" s="2" customFormat="1" ht="16.5" customHeight="1">
      <c r="A286" s="39"/>
      <c r="B286" s="40"/>
      <c r="C286" s="282" t="s">
        <v>457</v>
      </c>
      <c r="D286" s="282" t="s">
        <v>275</v>
      </c>
      <c r="E286" s="283" t="s">
        <v>458</v>
      </c>
      <c r="F286" s="284" t="s">
        <v>459</v>
      </c>
      <c r="G286" s="285" t="s">
        <v>203</v>
      </c>
      <c r="H286" s="286">
        <v>165</v>
      </c>
      <c r="I286" s="287"/>
      <c r="J286" s="288">
        <f>ROUND(I286*H286,2)</f>
        <v>0</v>
      </c>
      <c r="K286" s="289"/>
      <c r="L286" s="290"/>
      <c r="M286" s="291" t="s">
        <v>1</v>
      </c>
      <c r="N286" s="292" t="s">
        <v>43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332</v>
      </c>
      <c r="AT286" s="232" t="s">
        <v>275</v>
      </c>
      <c r="AU286" s="232" t="s">
        <v>88</v>
      </c>
      <c r="AY286" s="18" t="s">
        <v>158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86</v>
      </c>
      <c r="BK286" s="233">
        <f>ROUND(I286*H286,2)</f>
        <v>0</v>
      </c>
      <c r="BL286" s="18" t="s">
        <v>259</v>
      </c>
      <c r="BM286" s="232" t="s">
        <v>460</v>
      </c>
    </row>
    <row r="287" s="13" customFormat="1">
      <c r="A287" s="13"/>
      <c r="B287" s="234"/>
      <c r="C287" s="235"/>
      <c r="D287" s="236" t="s">
        <v>171</v>
      </c>
      <c r="E287" s="237" t="s">
        <v>1</v>
      </c>
      <c r="F287" s="238" t="s">
        <v>461</v>
      </c>
      <c r="G287" s="235"/>
      <c r="H287" s="239">
        <v>165</v>
      </c>
      <c r="I287" s="240"/>
      <c r="J287" s="235"/>
      <c r="K287" s="235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171</v>
      </c>
      <c r="AU287" s="245" t="s">
        <v>88</v>
      </c>
      <c r="AV287" s="13" t="s">
        <v>88</v>
      </c>
      <c r="AW287" s="13" t="s">
        <v>34</v>
      </c>
      <c r="AX287" s="13" t="s">
        <v>78</v>
      </c>
      <c r="AY287" s="245" t="s">
        <v>158</v>
      </c>
    </row>
    <row r="288" s="14" customFormat="1">
      <c r="A288" s="14"/>
      <c r="B288" s="246"/>
      <c r="C288" s="247"/>
      <c r="D288" s="236" t="s">
        <v>171</v>
      </c>
      <c r="E288" s="248" t="s">
        <v>1</v>
      </c>
      <c r="F288" s="249" t="s">
        <v>174</v>
      </c>
      <c r="G288" s="247"/>
      <c r="H288" s="250">
        <v>165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171</v>
      </c>
      <c r="AU288" s="256" t="s">
        <v>88</v>
      </c>
      <c r="AV288" s="14" t="s">
        <v>165</v>
      </c>
      <c r="AW288" s="14" t="s">
        <v>34</v>
      </c>
      <c r="AX288" s="14" t="s">
        <v>86</v>
      </c>
      <c r="AY288" s="256" t="s">
        <v>158</v>
      </c>
    </row>
    <row r="289" s="2" customFormat="1" ht="16.5" customHeight="1">
      <c r="A289" s="39"/>
      <c r="B289" s="40"/>
      <c r="C289" s="220" t="s">
        <v>462</v>
      </c>
      <c r="D289" s="220" t="s">
        <v>161</v>
      </c>
      <c r="E289" s="221" t="s">
        <v>463</v>
      </c>
      <c r="F289" s="222" t="s">
        <v>464</v>
      </c>
      <c r="G289" s="223" t="s">
        <v>203</v>
      </c>
      <c r="H289" s="224">
        <v>400</v>
      </c>
      <c r="I289" s="225"/>
      <c r="J289" s="226">
        <f>ROUND(I289*H289,2)</f>
        <v>0</v>
      </c>
      <c r="K289" s="227"/>
      <c r="L289" s="45"/>
      <c r="M289" s="228" t="s">
        <v>1</v>
      </c>
      <c r="N289" s="229" t="s">
        <v>43</v>
      </c>
      <c r="O289" s="92"/>
      <c r="P289" s="230">
        <f>O289*H289</f>
        <v>0</v>
      </c>
      <c r="Q289" s="230">
        <v>0</v>
      </c>
      <c r="R289" s="230">
        <f>Q289*H289</f>
        <v>0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259</v>
      </c>
      <c r="AT289" s="232" t="s">
        <v>161</v>
      </c>
      <c r="AU289" s="232" t="s">
        <v>88</v>
      </c>
      <c r="AY289" s="18" t="s">
        <v>158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8" t="s">
        <v>86</v>
      </c>
      <c r="BK289" s="233">
        <f>ROUND(I289*H289,2)</f>
        <v>0</v>
      </c>
      <c r="BL289" s="18" t="s">
        <v>259</v>
      </c>
      <c r="BM289" s="232" t="s">
        <v>465</v>
      </c>
    </row>
    <row r="290" s="2" customFormat="1" ht="21.75" customHeight="1">
      <c r="A290" s="39"/>
      <c r="B290" s="40"/>
      <c r="C290" s="282" t="s">
        <v>466</v>
      </c>
      <c r="D290" s="282" t="s">
        <v>275</v>
      </c>
      <c r="E290" s="283" t="s">
        <v>467</v>
      </c>
      <c r="F290" s="284" t="s">
        <v>468</v>
      </c>
      <c r="G290" s="285" t="s">
        <v>203</v>
      </c>
      <c r="H290" s="286">
        <v>440</v>
      </c>
      <c r="I290" s="287"/>
      <c r="J290" s="288">
        <f>ROUND(I290*H290,2)</f>
        <v>0</v>
      </c>
      <c r="K290" s="289"/>
      <c r="L290" s="290"/>
      <c r="M290" s="291" t="s">
        <v>1</v>
      </c>
      <c r="N290" s="292" t="s">
        <v>43</v>
      </c>
      <c r="O290" s="92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332</v>
      </c>
      <c r="AT290" s="232" t="s">
        <v>275</v>
      </c>
      <c r="AU290" s="232" t="s">
        <v>88</v>
      </c>
      <c r="AY290" s="18" t="s">
        <v>158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86</v>
      </c>
      <c r="BK290" s="233">
        <f>ROUND(I290*H290,2)</f>
        <v>0</v>
      </c>
      <c r="BL290" s="18" t="s">
        <v>259</v>
      </c>
      <c r="BM290" s="232" t="s">
        <v>469</v>
      </c>
    </row>
    <row r="291" s="13" customFormat="1">
      <c r="A291" s="13"/>
      <c r="B291" s="234"/>
      <c r="C291" s="235"/>
      <c r="D291" s="236" t="s">
        <v>171</v>
      </c>
      <c r="E291" s="237" t="s">
        <v>1</v>
      </c>
      <c r="F291" s="238" t="s">
        <v>470</v>
      </c>
      <c r="G291" s="235"/>
      <c r="H291" s="239">
        <v>440</v>
      </c>
      <c r="I291" s="240"/>
      <c r="J291" s="235"/>
      <c r="K291" s="235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171</v>
      </c>
      <c r="AU291" s="245" t="s">
        <v>88</v>
      </c>
      <c r="AV291" s="13" t="s">
        <v>88</v>
      </c>
      <c r="AW291" s="13" t="s">
        <v>34</v>
      </c>
      <c r="AX291" s="13" t="s">
        <v>78</v>
      </c>
      <c r="AY291" s="245" t="s">
        <v>158</v>
      </c>
    </row>
    <row r="292" s="14" customFormat="1">
      <c r="A292" s="14"/>
      <c r="B292" s="246"/>
      <c r="C292" s="247"/>
      <c r="D292" s="236" t="s">
        <v>171</v>
      </c>
      <c r="E292" s="248" t="s">
        <v>1</v>
      </c>
      <c r="F292" s="249" t="s">
        <v>174</v>
      </c>
      <c r="G292" s="247"/>
      <c r="H292" s="250">
        <v>440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171</v>
      </c>
      <c r="AU292" s="256" t="s">
        <v>88</v>
      </c>
      <c r="AV292" s="14" t="s">
        <v>165</v>
      </c>
      <c r="AW292" s="14" t="s">
        <v>34</v>
      </c>
      <c r="AX292" s="14" t="s">
        <v>86</v>
      </c>
      <c r="AY292" s="256" t="s">
        <v>158</v>
      </c>
    </row>
    <row r="293" s="12" customFormat="1" ht="22.8" customHeight="1">
      <c r="A293" s="12"/>
      <c r="B293" s="204"/>
      <c r="C293" s="205"/>
      <c r="D293" s="206" t="s">
        <v>77</v>
      </c>
      <c r="E293" s="218" t="s">
        <v>471</v>
      </c>
      <c r="F293" s="218" t="s">
        <v>472</v>
      </c>
      <c r="G293" s="205"/>
      <c r="H293" s="205"/>
      <c r="I293" s="208"/>
      <c r="J293" s="219">
        <f>BK293</f>
        <v>0</v>
      </c>
      <c r="K293" s="205"/>
      <c r="L293" s="210"/>
      <c r="M293" s="211"/>
      <c r="N293" s="212"/>
      <c r="O293" s="212"/>
      <c r="P293" s="213">
        <f>SUM(P294:P296)</f>
        <v>0</v>
      </c>
      <c r="Q293" s="212"/>
      <c r="R293" s="213">
        <f>SUM(R294:R296)</f>
        <v>0</v>
      </c>
      <c r="S293" s="212"/>
      <c r="T293" s="214">
        <f>SUM(T294:T296)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5" t="s">
        <v>88</v>
      </c>
      <c r="AT293" s="216" t="s">
        <v>77</v>
      </c>
      <c r="AU293" s="216" t="s">
        <v>86</v>
      </c>
      <c r="AY293" s="215" t="s">
        <v>158</v>
      </c>
      <c r="BK293" s="217">
        <f>SUM(BK294:BK296)</f>
        <v>0</v>
      </c>
    </row>
    <row r="294" s="2" customFormat="1" ht="21.75" customHeight="1">
      <c r="A294" s="39"/>
      <c r="B294" s="40"/>
      <c r="C294" s="220" t="s">
        <v>473</v>
      </c>
      <c r="D294" s="220" t="s">
        <v>161</v>
      </c>
      <c r="E294" s="221" t="s">
        <v>474</v>
      </c>
      <c r="F294" s="222" t="s">
        <v>475</v>
      </c>
      <c r="G294" s="223" t="s">
        <v>169</v>
      </c>
      <c r="H294" s="224">
        <v>3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43</v>
      </c>
      <c r="O294" s="92"/>
      <c r="P294" s="230">
        <f>O294*H294</f>
        <v>0</v>
      </c>
      <c r="Q294" s="230">
        <v>0</v>
      </c>
      <c r="R294" s="230">
        <f>Q294*H294</f>
        <v>0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259</v>
      </c>
      <c r="AT294" s="232" t="s">
        <v>161</v>
      </c>
      <c r="AU294" s="232" t="s">
        <v>88</v>
      </c>
      <c r="AY294" s="18" t="s">
        <v>158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86</v>
      </c>
      <c r="BK294" s="233">
        <f>ROUND(I294*H294,2)</f>
        <v>0</v>
      </c>
      <c r="BL294" s="18" t="s">
        <v>259</v>
      </c>
      <c r="BM294" s="232" t="s">
        <v>476</v>
      </c>
    </row>
    <row r="295" s="2" customFormat="1" ht="33" customHeight="1">
      <c r="A295" s="39"/>
      <c r="B295" s="40"/>
      <c r="C295" s="220" t="s">
        <v>477</v>
      </c>
      <c r="D295" s="220" t="s">
        <v>161</v>
      </c>
      <c r="E295" s="221" t="s">
        <v>478</v>
      </c>
      <c r="F295" s="222" t="s">
        <v>479</v>
      </c>
      <c r="G295" s="223" t="s">
        <v>169</v>
      </c>
      <c r="H295" s="224">
        <v>4</v>
      </c>
      <c r="I295" s="225"/>
      <c r="J295" s="226">
        <f>ROUND(I295*H295,2)</f>
        <v>0</v>
      </c>
      <c r="K295" s="227"/>
      <c r="L295" s="45"/>
      <c r="M295" s="228" t="s">
        <v>1</v>
      </c>
      <c r="N295" s="229" t="s">
        <v>43</v>
      </c>
      <c r="O295" s="92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259</v>
      </c>
      <c r="AT295" s="232" t="s">
        <v>161</v>
      </c>
      <c r="AU295" s="232" t="s">
        <v>88</v>
      </c>
      <c r="AY295" s="18" t="s">
        <v>158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86</v>
      </c>
      <c r="BK295" s="233">
        <f>ROUND(I295*H295,2)</f>
        <v>0</v>
      </c>
      <c r="BL295" s="18" t="s">
        <v>259</v>
      </c>
      <c r="BM295" s="232" t="s">
        <v>480</v>
      </c>
    </row>
    <row r="296" s="2" customFormat="1">
      <c r="A296" s="39"/>
      <c r="B296" s="40"/>
      <c r="C296" s="41"/>
      <c r="D296" s="236" t="s">
        <v>263</v>
      </c>
      <c r="E296" s="41"/>
      <c r="F296" s="278" t="s">
        <v>481</v>
      </c>
      <c r="G296" s="41"/>
      <c r="H296" s="41"/>
      <c r="I296" s="279"/>
      <c r="J296" s="41"/>
      <c r="K296" s="41"/>
      <c r="L296" s="45"/>
      <c r="M296" s="280"/>
      <c r="N296" s="281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263</v>
      </c>
      <c r="AU296" s="18" t="s">
        <v>88</v>
      </c>
    </row>
    <row r="297" s="12" customFormat="1" ht="22.8" customHeight="1">
      <c r="A297" s="12"/>
      <c r="B297" s="204"/>
      <c r="C297" s="205"/>
      <c r="D297" s="206" t="s">
        <v>77</v>
      </c>
      <c r="E297" s="218" t="s">
        <v>482</v>
      </c>
      <c r="F297" s="218" t="s">
        <v>483</v>
      </c>
      <c r="G297" s="205"/>
      <c r="H297" s="205"/>
      <c r="I297" s="208"/>
      <c r="J297" s="219">
        <f>BK297</f>
        <v>0</v>
      </c>
      <c r="K297" s="205"/>
      <c r="L297" s="210"/>
      <c r="M297" s="211"/>
      <c r="N297" s="212"/>
      <c r="O297" s="212"/>
      <c r="P297" s="213">
        <f>SUM(P298:P299)</f>
        <v>0</v>
      </c>
      <c r="Q297" s="212"/>
      <c r="R297" s="213">
        <f>SUM(R298:R299)</f>
        <v>0</v>
      </c>
      <c r="S297" s="212"/>
      <c r="T297" s="214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5" t="s">
        <v>88</v>
      </c>
      <c r="AT297" s="216" t="s">
        <v>77</v>
      </c>
      <c r="AU297" s="216" t="s">
        <v>86</v>
      </c>
      <c r="AY297" s="215" t="s">
        <v>158</v>
      </c>
      <c r="BK297" s="217">
        <f>SUM(BK298:BK299)</f>
        <v>0</v>
      </c>
    </row>
    <row r="298" s="2" customFormat="1" ht="33" customHeight="1">
      <c r="A298" s="39"/>
      <c r="B298" s="40"/>
      <c r="C298" s="220" t="s">
        <v>484</v>
      </c>
      <c r="D298" s="220" t="s">
        <v>161</v>
      </c>
      <c r="E298" s="221" t="s">
        <v>485</v>
      </c>
      <c r="F298" s="222" t="s">
        <v>486</v>
      </c>
      <c r="G298" s="223" t="s">
        <v>169</v>
      </c>
      <c r="H298" s="224">
        <v>1</v>
      </c>
      <c r="I298" s="225"/>
      <c r="J298" s="226">
        <f>ROUND(I298*H298,2)</f>
        <v>0</v>
      </c>
      <c r="K298" s="227"/>
      <c r="L298" s="45"/>
      <c r="M298" s="228" t="s">
        <v>1</v>
      </c>
      <c r="N298" s="229" t="s">
        <v>43</v>
      </c>
      <c r="O298" s="92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259</v>
      </c>
      <c r="AT298" s="232" t="s">
        <v>161</v>
      </c>
      <c r="AU298" s="232" t="s">
        <v>88</v>
      </c>
      <c r="AY298" s="18" t="s">
        <v>158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86</v>
      </c>
      <c r="BK298" s="233">
        <f>ROUND(I298*H298,2)</f>
        <v>0</v>
      </c>
      <c r="BL298" s="18" t="s">
        <v>259</v>
      </c>
      <c r="BM298" s="232" t="s">
        <v>487</v>
      </c>
    </row>
    <row r="299" s="2" customFormat="1">
      <c r="A299" s="39"/>
      <c r="B299" s="40"/>
      <c r="C299" s="41"/>
      <c r="D299" s="236" t="s">
        <v>263</v>
      </c>
      <c r="E299" s="41"/>
      <c r="F299" s="278" t="s">
        <v>488</v>
      </c>
      <c r="G299" s="41"/>
      <c r="H299" s="41"/>
      <c r="I299" s="279"/>
      <c r="J299" s="41"/>
      <c r="K299" s="41"/>
      <c r="L299" s="45"/>
      <c r="M299" s="280"/>
      <c r="N299" s="281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263</v>
      </c>
      <c r="AU299" s="18" t="s">
        <v>88</v>
      </c>
    </row>
    <row r="300" s="12" customFormat="1" ht="22.8" customHeight="1">
      <c r="A300" s="12"/>
      <c r="B300" s="204"/>
      <c r="C300" s="205"/>
      <c r="D300" s="206" t="s">
        <v>77</v>
      </c>
      <c r="E300" s="218" t="s">
        <v>489</v>
      </c>
      <c r="F300" s="218" t="s">
        <v>490</v>
      </c>
      <c r="G300" s="205"/>
      <c r="H300" s="205"/>
      <c r="I300" s="208"/>
      <c r="J300" s="219">
        <f>BK300</f>
        <v>0</v>
      </c>
      <c r="K300" s="205"/>
      <c r="L300" s="210"/>
      <c r="M300" s="211"/>
      <c r="N300" s="212"/>
      <c r="O300" s="212"/>
      <c r="P300" s="213">
        <f>SUM(P301:P318)</f>
        <v>0</v>
      </c>
      <c r="Q300" s="212"/>
      <c r="R300" s="213">
        <f>SUM(R301:R318)</f>
        <v>0.13101599999999999</v>
      </c>
      <c r="S300" s="212"/>
      <c r="T300" s="214">
        <f>SUM(T301:T318)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5" t="s">
        <v>88</v>
      </c>
      <c r="AT300" s="216" t="s">
        <v>77</v>
      </c>
      <c r="AU300" s="216" t="s">
        <v>86</v>
      </c>
      <c r="AY300" s="215" t="s">
        <v>158</v>
      </c>
      <c r="BK300" s="217">
        <f>SUM(BK301:BK318)</f>
        <v>0</v>
      </c>
    </row>
    <row r="301" s="2" customFormat="1" ht="16.5" customHeight="1">
      <c r="A301" s="39"/>
      <c r="B301" s="40"/>
      <c r="C301" s="220" t="s">
        <v>491</v>
      </c>
      <c r="D301" s="220" t="s">
        <v>161</v>
      </c>
      <c r="E301" s="221" t="s">
        <v>492</v>
      </c>
      <c r="F301" s="222" t="s">
        <v>493</v>
      </c>
      <c r="G301" s="223" t="s">
        <v>203</v>
      </c>
      <c r="H301" s="224">
        <v>19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43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259</v>
      </c>
      <c r="AT301" s="232" t="s">
        <v>161</v>
      </c>
      <c r="AU301" s="232" t="s">
        <v>88</v>
      </c>
      <c r="AY301" s="18" t="s">
        <v>158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86</v>
      </c>
      <c r="BK301" s="233">
        <f>ROUND(I301*H301,2)</f>
        <v>0</v>
      </c>
      <c r="BL301" s="18" t="s">
        <v>259</v>
      </c>
      <c r="BM301" s="232" t="s">
        <v>494</v>
      </c>
    </row>
    <row r="302" s="2" customFormat="1">
      <c r="A302" s="39"/>
      <c r="B302" s="40"/>
      <c r="C302" s="41"/>
      <c r="D302" s="236" t="s">
        <v>263</v>
      </c>
      <c r="E302" s="41"/>
      <c r="F302" s="278" t="s">
        <v>495</v>
      </c>
      <c r="G302" s="41"/>
      <c r="H302" s="41"/>
      <c r="I302" s="279"/>
      <c r="J302" s="41"/>
      <c r="K302" s="41"/>
      <c r="L302" s="45"/>
      <c r="M302" s="280"/>
      <c r="N302" s="281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263</v>
      </c>
      <c r="AU302" s="18" t="s">
        <v>88</v>
      </c>
    </row>
    <row r="303" s="15" customFormat="1">
      <c r="A303" s="15"/>
      <c r="B303" s="257"/>
      <c r="C303" s="258"/>
      <c r="D303" s="236" t="s">
        <v>171</v>
      </c>
      <c r="E303" s="259" t="s">
        <v>1</v>
      </c>
      <c r="F303" s="260" t="s">
        <v>237</v>
      </c>
      <c r="G303" s="258"/>
      <c r="H303" s="259" t="s">
        <v>1</v>
      </c>
      <c r="I303" s="261"/>
      <c r="J303" s="258"/>
      <c r="K303" s="258"/>
      <c r="L303" s="262"/>
      <c r="M303" s="263"/>
      <c r="N303" s="264"/>
      <c r="O303" s="264"/>
      <c r="P303" s="264"/>
      <c r="Q303" s="264"/>
      <c r="R303" s="264"/>
      <c r="S303" s="264"/>
      <c r="T303" s="26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6" t="s">
        <v>171</v>
      </c>
      <c r="AU303" s="266" t="s">
        <v>88</v>
      </c>
      <c r="AV303" s="15" t="s">
        <v>86</v>
      </c>
      <c r="AW303" s="15" t="s">
        <v>34</v>
      </c>
      <c r="AX303" s="15" t="s">
        <v>78</v>
      </c>
      <c r="AY303" s="266" t="s">
        <v>158</v>
      </c>
    </row>
    <row r="304" s="13" customFormat="1">
      <c r="A304" s="13"/>
      <c r="B304" s="234"/>
      <c r="C304" s="235"/>
      <c r="D304" s="236" t="s">
        <v>171</v>
      </c>
      <c r="E304" s="237" t="s">
        <v>1</v>
      </c>
      <c r="F304" s="238" t="s">
        <v>214</v>
      </c>
      <c r="G304" s="235"/>
      <c r="H304" s="239">
        <v>7.2000000000000002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171</v>
      </c>
      <c r="AU304" s="245" t="s">
        <v>88</v>
      </c>
      <c r="AV304" s="13" t="s">
        <v>88</v>
      </c>
      <c r="AW304" s="13" t="s">
        <v>34</v>
      </c>
      <c r="AX304" s="13" t="s">
        <v>78</v>
      </c>
      <c r="AY304" s="245" t="s">
        <v>158</v>
      </c>
    </row>
    <row r="305" s="13" customFormat="1">
      <c r="A305" s="13"/>
      <c r="B305" s="234"/>
      <c r="C305" s="235"/>
      <c r="D305" s="236" t="s">
        <v>171</v>
      </c>
      <c r="E305" s="237" t="s">
        <v>1</v>
      </c>
      <c r="F305" s="238" t="s">
        <v>215</v>
      </c>
      <c r="G305" s="235"/>
      <c r="H305" s="239">
        <v>2</v>
      </c>
      <c r="I305" s="240"/>
      <c r="J305" s="235"/>
      <c r="K305" s="235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171</v>
      </c>
      <c r="AU305" s="245" t="s">
        <v>88</v>
      </c>
      <c r="AV305" s="13" t="s">
        <v>88</v>
      </c>
      <c r="AW305" s="13" t="s">
        <v>34</v>
      </c>
      <c r="AX305" s="13" t="s">
        <v>78</v>
      </c>
      <c r="AY305" s="245" t="s">
        <v>158</v>
      </c>
    </row>
    <row r="306" s="13" customFormat="1">
      <c r="A306" s="13"/>
      <c r="B306" s="234"/>
      <c r="C306" s="235"/>
      <c r="D306" s="236" t="s">
        <v>171</v>
      </c>
      <c r="E306" s="237" t="s">
        <v>1</v>
      </c>
      <c r="F306" s="238" t="s">
        <v>216</v>
      </c>
      <c r="G306" s="235"/>
      <c r="H306" s="239">
        <v>0.20000000000000001</v>
      </c>
      <c r="I306" s="240"/>
      <c r="J306" s="235"/>
      <c r="K306" s="235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171</v>
      </c>
      <c r="AU306" s="245" t="s">
        <v>88</v>
      </c>
      <c r="AV306" s="13" t="s">
        <v>88</v>
      </c>
      <c r="AW306" s="13" t="s">
        <v>34</v>
      </c>
      <c r="AX306" s="13" t="s">
        <v>78</v>
      </c>
      <c r="AY306" s="245" t="s">
        <v>158</v>
      </c>
    </row>
    <row r="307" s="15" customFormat="1">
      <c r="A307" s="15"/>
      <c r="B307" s="257"/>
      <c r="C307" s="258"/>
      <c r="D307" s="236" t="s">
        <v>171</v>
      </c>
      <c r="E307" s="259" t="s">
        <v>1</v>
      </c>
      <c r="F307" s="260" t="s">
        <v>241</v>
      </c>
      <c r="G307" s="258"/>
      <c r="H307" s="259" t="s">
        <v>1</v>
      </c>
      <c r="I307" s="261"/>
      <c r="J307" s="258"/>
      <c r="K307" s="258"/>
      <c r="L307" s="262"/>
      <c r="M307" s="263"/>
      <c r="N307" s="264"/>
      <c r="O307" s="264"/>
      <c r="P307" s="264"/>
      <c r="Q307" s="264"/>
      <c r="R307" s="264"/>
      <c r="S307" s="264"/>
      <c r="T307" s="26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6" t="s">
        <v>171</v>
      </c>
      <c r="AU307" s="266" t="s">
        <v>88</v>
      </c>
      <c r="AV307" s="15" t="s">
        <v>86</v>
      </c>
      <c r="AW307" s="15" t="s">
        <v>34</v>
      </c>
      <c r="AX307" s="15" t="s">
        <v>78</v>
      </c>
      <c r="AY307" s="266" t="s">
        <v>158</v>
      </c>
    </row>
    <row r="308" s="13" customFormat="1">
      <c r="A308" s="13"/>
      <c r="B308" s="234"/>
      <c r="C308" s="235"/>
      <c r="D308" s="236" t="s">
        <v>171</v>
      </c>
      <c r="E308" s="237" t="s">
        <v>1</v>
      </c>
      <c r="F308" s="238" t="s">
        <v>496</v>
      </c>
      <c r="G308" s="235"/>
      <c r="H308" s="239">
        <v>4</v>
      </c>
      <c r="I308" s="240"/>
      <c r="J308" s="235"/>
      <c r="K308" s="235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171</v>
      </c>
      <c r="AU308" s="245" t="s">
        <v>88</v>
      </c>
      <c r="AV308" s="13" t="s">
        <v>88</v>
      </c>
      <c r="AW308" s="13" t="s">
        <v>34</v>
      </c>
      <c r="AX308" s="13" t="s">
        <v>78</v>
      </c>
      <c r="AY308" s="245" t="s">
        <v>158</v>
      </c>
    </row>
    <row r="309" s="13" customFormat="1">
      <c r="A309" s="13"/>
      <c r="B309" s="234"/>
      <c r="C309" s="235"/>
      <c r="D309" s="236" t="s">
        <v>171</v>
      </c>
      <c r="E309" s="237" t="s">
        <v>1</v>
      </c>
      <c r="F309" s="238" t="s">
        <v>497</v>
      </c>
      <c r="G309" s="235"/>
      <c r="H309" s="239">
        <v>2.3999999999999999</v>
      </c>
      <c r="I309" s="240"/>
      <c r="J309" s="235"/>
      <c r="K309" s="235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171</v>
      </c>
      <c r="AU309" s="245" t="s">
        <v>88</v>
      </c>
      <c r="AV309" s="13" t="s">
        <v>88</v>
      </c>
      <c r="AW309" s="13" t="s">
        <v>34</v>
      </c>
      <c r="AX309" s="13" t="s">
        <v>78</v>
      </c>
      <c r="AY309" s="245" t="s">
        <v>158</v>
      </c>
    </row>
    <row r="310" s="13" customFormat="1">
      <c r="A310" s="13"/>
      <c r="B310" s="234"/>
      <c r="C310" s="235"/>
      <c r="D310" s="236" t="s">
        <v>171</v>
      </c>
      <c r="E310" s="237" t="s">
        <v>1</v>
      </c>
      <c r="F310" s="238" t="s">
        <v>498</v>
      </c>
      <c r="G310" s="235"/>
      <c r="H310" s="239">
        <v>3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171</v>
      </c>
      <c r="AU310" s="245" t="s">
        <v>88</v>
      </c>
      <c r="AV310" s="13" t="s">
        <v>88</v>
      </c>
      <c r="AW310" s="13" t="s">
        <v>34</v>
      </c>
      <c r="AX310" s="13" t="s">
        <v>78</v>
      </c>
      <c r="AY310" s="245" t="s">
        <v>158</v>
      </c>
    </row>
    <row r="311" s="13" customFormat="1">
      <c r="A311" s="13"/>
      <c r="B311" s="234"/>
      <c r="C311" s="235"/>
      <c r="D311" s="236" t="s">
        <v>171</v>
      </c>
      <c r="E311" s="237" t="s">
        <v>1</v>
      </c>
      <c r="F311" s="238" t="s">
        <v>216</v>
      </c>
      <c r="G311" s="235"/>
      <c r="H311" s="239">
        <v>0.20000000000000001</v>
      </c>
      <c r="I311" s="240"/>
      <c r="J311" s="235"/>
      <c r="K311" s="235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171</v>
      </c>
      <c r="AU311" s="245" t="s">
        <v>88</v>
      </c>
      <c r="AV311" s="13" t="s">
        <v>88</v>
      </c>
      <c r="AW311" s="13" t="s">
        <v>34</v>
      </c>
      <c r="AX311" s="13" t="s">
        <v>78</v>
      </c>
      <c r="AY311" s="245" t="s">
        <v>158</v>
      </c>
    </row>
    <row r="312" s="14" customFormat="1">
      <c r="A312" s="14"/>
      <c r="B312" s="246"/>
      <c r="C312" s="247"/>
      <c r="D312" s="236" t="s">
        <v>171</v>
      </c>
      <c r="E312" s="248" t="s">
        <v>1</v>
      </c>
      <c r="F312" s="249" t="s">
        <v>174</v>
      </c>
      <c r="G312" s="247"/>
      <c r="H312" s="250">
        <v>18.999999999999996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171</v>
      </c>
      <c r="AU312" s="256" t="s">
        <v>88</v>
      </c>
      <c r="AV312" s="14" t="s">
        <v>165</v>
      </c>
      <c r="AW312" s="14" t="s">
        <v>34</v>
      </c>
      <c r="AX312" s="14" t="s">
        <v>86</v>
      </c>
      <c r="AY312" s="256" t="s">
        <v>158</v>
      </c>
    </row>
    <row r="313" s="2" customFormat="1" ht="16.5" customHeight="1">
      <c r="A313" s="39"/>
      <c r="B313" s="40"/>
      <c r="C313" s="220" t="s">
        <v>499</v>
      </c>
      <c r="D313" s="220" t="s">
        <v>161</v>
      </c>
      <c r="E313" s="221" t="s">
        <v>500</v>
      </c>
      <c r="F313" s="222" t="s">
        <v>501</v>
      </c>
      <c r="G313" s="223" t="s">
        <v>203</v>
      </c>
      <c r="H313" s="224">
        <v>32.799999999999997</v>
      </c>
      <c r="I313" s="225"/>
      <c r="J313" s="226">
        <f>ROUND(I313*H313,2)</f>
        <v>0</v>
      </c>
      <c r="K313" s="227"/>
      <c r="L313" s="45"/>
      <c r="M313" s="228" t="s">
        <v>1</v>
      </c>
      <c r="N313" s="229" t="s">
        <v>43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259</v>
      </c>
      <c r="AT313" s="232" t="s">
        <v>161</v>
      </c>
      <c r="AU313" s="232" t="s">
        <v>88</v>
      </c>
      <c r="AY313" s="18" t="s">
        <v>158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86</v>
      </c>
      <c r="BK313" s="233">
        <f>ROUND(I313*H313,2)</f>
        <v>0</v>
      </c>
      <c r="BL313" s="18" t="s">
        <v>259</v>
      </c>
      <c r="BM313" s="232" t="s">
        <v>502</v>
      </c>
    </row>
    <row r="314" s="13" customFormat="1">
      <c r="A314" s="13"/>
      <c r="B314" s="234"/>
      <c r="C314" s="235"/>
      <c r="D314" s="236" t="s">
        <v>171</v>
      </c>
      <c r="E314" s="237" t="s">
        <v>1</v>
      </c>
      <c r="F314" s="238" t="s">
        <v>503</v>
      </c>
      <c r="G314" s="235"/>
      <c r="H314" s="239">
        <v>32.799999999999997</v>
      </c>
      <c r="I314" s="240"/>
      <c r="J314" s="235"/>
      <c r="K314" s="235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171</v>
      </c>
      <c r="AU314" s="245" t="s">
        <v>88</v>
      </c>
      <c r="AV314" s="13" t="s">
        <v>88</v>
      </c>
      <c r="AW314" s="13" t="s">
        <v>34</v>
      </c>
      <c r="AX314" s="13" t="s">
        <v>78</v>
      </c>
      <c r="AY314" s="245" t="s">
        <v>158</v>
      </c>
    </row>
    <row r="315" s="14" customFormat="1">
      <c r="A315" s="14"/>
      <c r="B315" s="246"/>
      <c r="C315" s="247"/>
      <c r="D315" s="236" t="s">
        <v>171</v>
      </c>
      <c r="E315" s="248" t="s">
        <v>1</v>
      </c>
      <c r="F315" s="249" t="s">
        <v>174</v>
      </c>
      <c r="G315" s="247"/>
      <c r="H315" s="250">
        <v>32.799999999999997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171</v>
      </c>
      <c r="AU315" s="256" t="s">
        <v>88</v>
      </c>
      <c r="AV315" s="14" t="s">
        <v>165</v>
      </c>
      <c r="AW315" s="14" t="s">
        <v>34</v>
      </c>
      <c r="AX315" s="14" t="s">
        <v>86</v>
      </c>
      <c r="AY315" s="256" t="s">
        <v>158</v>
      </c>
    </row>
    <row r="316" s="2" customFormat="1" ht="33" customHeight="1">
      <c r="A316" s="39"/>
      <c r="B316" s="40"/>
      <c r="C316" s="220" t="s">
        <v>504</v>
      </c>
      <c r="D316" s="220" t="s">
        <v>161</v>
      </c>
      <c r="E316" s="221" t="s">
        <v>505</v>
      </c>
      <c r="F316" s="222" t="s">
        <v>506</v>
      </c>
      <c r="G316" s="223" t="s">
        <v>203</v>
      </c>
      <c r="H316" s="224">
        <v>17</v>
      </c>
      <c r="I316" s="225"/>
      <c r="J316" s="226">
        <f>ROUND(I316*H316,2)</f>
        <v>0</v>
      </c>
      <c r="K316" s="227"/>
      <c r="L316" s="45"/>
      <c r="M316" s="228" t="s">
        <v>1</v>
      </c>
      <c r="N316" s="229" t="s">
        <v>43</v>
      </c>
      <c r="O316" s="92"/>
      <c r="P316" s="230">
        <f>O316*H316</f>
        <v>0</v>
      </c>
      <c r="Q316" s="230">
        <v>0.0035200000000000001</v>
      </c>
      <c r="R316" s="230">
        <f>Q316*H316</f>
        <v>0.059840000000000004</v>
      </c>
      <c r="S316" s="230">
        <v>0</v>
      </c>
      <c r="T316" s="23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259</v>
      </c>
      <c r="AT316" s="232" t="s">
        <v>161</v>
      </c>
      <c r="AU316" s="232" t="s">
        <v>88</v>
      </c>
      <c r="AY316" s="18" t="s">
        <v>158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86</v>
      </c>
      <c r="BK316" s="233">
        <f>ROUND(I316*H316,2)</f>
        <v>0</v>
      </c>
      <c r="BL316" s="18" t="s">
        <v>259</v>
      </c>
      <c r="BM316" s="232" t="s">
        <v>507</v>
      </c>
    </row>
    <row r="317" s="2" customFormat="1" ht="21.75" customHeight="1">
      <c r="A317" s="39"/>
      <c r="B317" s="40"/>
      <c r="C317" s="220" t="s">
        <v>508</v>
      </c>
      <c r="D317" s="220" t="s">
        <v>161</v>
      </c>
      <c r="E317" s="221" t="s">
        <v>509</v>
      </c>
      <c r="F317" s="222" t="s">
        <v>510</v>
      </c>
      <c r="G317" s="223" t="s">
        <v>203</v>
      </c>
      <c r="H317" s="224">
        <v>32.799999999999997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43</v>
      </c>
      <c r="O317" s="92"/>
      <c r="P317" s="230">
        <f>O317*H317</f>
        <v>0</v>
      </c>
      <c r="Q317" s="230">
        <v>0.0021700000000000001</v>
      </c>
      <c r="R317" s="230">
        <f>Q317*H317</f>
        <v>0.071175999999999989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259</v>
      </c>
      <c r="AT317" s="232" t="s">
        <v>161</v>
      </c>
      <c r="AU317" s="232" t="s">
        <v>88</v>
      </c>
      <c r="AY317" s="18" t="s">
        <v>158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86</v>
      </c>
      <c r="BK317" s="233">
        <f>ROUND(I317*H317,2)</f>
        <v>0</v>
      </c>
      <c r="BL317" s="18" t="s">
        <v>259</v>
      </c>
      <c r="BM317" s="232" t="s">
        <v>511</v>
      </c>
    </row>
    <row r="318" s="2" customFormat="1" ht="21.75" customHeight="1">
      <c r="A318" s="39"/>
      <c r="B318" s="40"/>
      <c r="C318" s="220" t="s">
        <v>512</v>
      </c>
      <c r="D318" s="220" t="s">
        <v>161</v>
      </c>
      <c r="E318" s="221" t="s">
        <v>513</v>
      </c>
      <c r="F318" s="222" t="s">
        <v>514</v>
      </c>
      <c r="G318" s="223" t="s">
        <v>515</v>
      </c>
      <c r="H318" s="293"/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43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259</v>
      </c>
      <c r="AT318" s="232" t="s">
        <v>161</v>
      </c>
      <c r="AU318" s="232" t="s">
        <v>88</v>
      </c>
      <c r="AY318" s="18" t="s">
        <v>158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86</v>
      </c>
      <c r="BK318" s="233">
        <f>ROUND(I318*H318,2)</f>
        <v>0</v>
      </c>
      <c r="BL318" s="18" t="s">
        <v>259</v>
      </c>
      <c r="BM318" s="232" t="s">
        <v>516</v>
      </c>
    </row>
    <row r="319" s="12" customFormat="1" ht="22.8" customHeight="1">
      <c r="A319" s="12"/>
      <c r="B319" s="204"/>
      <c r="C319" s="205"/>
      <c r="D319" s="206" t="s">
        <v>77</v>
      </c>
      <c r="E319" s="218" t="s">
        <v>517</v>
      </c>
      <c r="F319" s="218" t="s">
        <v>518</v>
      </c>
      <c r="G319" s="205"/>
      <c r="H319" s="205"/>
      <c r="I319" s="208"/>
      <c r="J319" s="219">
        <f>BK319</f>
        <v>0</v>
      </c>
      <c r="K319" s="205"/>
      <c r="L319" s="210"/>
      <c r="M319" s="211"/>
      <c r="N319" s="212"/>
      <c r="O319" s="212"/>
      <c r="P319" s="213">
        <f>SUM(P320:P347)</f>
        <v>0</v>
      </c>
      <c r="Q319" s="212"/>
      <c r="R319" s="213">
        <f>SUM(R320:R347)</f>
        <v>0.36053400000000002</v>
      </c>
      <c r="S319" s="212"/>
      <c r="T319" s="214">
        <f>SUM(T320:T347)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5" t="s">
        <v>88</v>
      </c>
      <c r="AT319" s="216" t="s">
        <v>77</v>
      </c>
      <c r="AU319" s="216" t="s">
        <v>86</v>
      </c>
      <c r="AY319" s="215" t="s">
        <v>158</v>
      </c>
      <c r="BK319" s="217">
        <f>SUM(BK320:BK347)</f>
        <v>0</v>
      </c>
    </row>
    <row r="320" s="2" customFormat="1" ht="21.75" customHeight="1">
      <c r="A320" s="39"/>
      <c r="B320" s="40"/>
      <c r="C320" s="220" t="s">
        <v>519</v>
      </c>
      <c r="D320" s="220" t="s">
        <v>161</v>
      </c>
      <c r="E320" s="221" t="s">
        <v>520</v>
      </c>
      <c r="F320" s="222" t="s">
        <v>521</v>
      </c>
      <c r="G320" s="223" t="s">
        <v>169</v>
      </c>
      <c r="H320" s="224">
        <v>3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43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259</v>
      </c>
      <c r="AT320" s="232" t="s">
        <v>161</v>
      </c>
      <c r="AU320" s="232" t="s">
        <v>88</v>
      </c>
      <c r="AY320" s="18" t="s">
        <v>158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86</v>
      </c>
      <c r="BK320" s="233">
        <f>ROUND(I320*H320,2)</f>
        <v>0</v>
      </c>
      <c r="BL320" s="18" t="s">
        <v>259</v>
      </c>
      <c r="BM320" s="232" t="s">
        <v>522</v>
      </c>
    </row>
    <row r="321" s="2" customFormat="1" ht="21.75" customHeight="1">
      <c r="A321" s="39"/>
      <c r="B321" s="40"/>
      <c r="C321" s="220" t="s">
        <v>523</v>
      </c>
      <c r="D321" s="220" t="s">
        <v>161</v>
      </c>
      <c r="E321" s="221" t="s">
        <v>524</v>
      </c>
      <c r="F321" s="222" t="s">
        <v>525</v>
      </c>
      <c r="G321" s="223" t="s">
        <v>169</v>
      </c>
      <c r="H321" s="224">
        <v>6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43</v>
      </c>
      <c r="O321" s="92"/>
      <c r="P321" s="230">
        <f>O321*H321</f>
        <v>0</v>
      </c>
      <c r="Q321" s="230">
        <v>0.00027</v>
      </c>
      <c r="R321" s="230">
        <f>Q321*H321</f>
        <v>0.0016199999999999999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259</v>
      </c>
      <c r="AT321" s="232" t="s">
        <v>161</v>
      </c>
      <c r="AU321" s="232" t="s">
        <v>88</v>
      </c>
      <c r="AY321" s="18" t="s">
        <v>158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86</v>
      </c>
      <c r="BK321" s="233">
        <f>ROUND(I321*H321,2)</f>
        <v>0</v>
      </c>
      <c r="BL321" s="18" t="s">
        <v>259</v>
      </c>
      <c r="BM321" s="232" t="s">
        <v>526</v>
      </c>
    </row>
    <row r="322" s="13" customFormat="1">
      <c r="A322" s="13"/>
      <c r="B322" s="234"/>
      <c r="C322" s="235"/>
      <c r="D322" s="236" t="s">
        <v>171</v>
      </c>
      <c r="E322" s="237" t="s">
        <v>1</v>
      </c>
      <c r="F322" s="238" t="s">
        <v>527</v>
      </c>
      <c r="G322" s="235"/>
      <c r="H322" s="239">
        <v>6</v>
      </c>
      <c r="I322" s="240"/>
      <c r="J322" s="235"/>
      <c r="K322" s="235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171</v>
      </c>
      <c r="AU322" s="245" t="s">
        <v>88</v>
      </c>
      <c r="AV322" s="13" t="s">
        <v>88</v>
      </c>
      <c r="AW322" s="13" t="s">
        <v>34</v>
      </c>
      <c r="AX322" s="13" t="s">
        <v>86</v>
      </c>
      <c r="AY322" s="245" t="s">
        <v>158</v>
      </c>
    </row>
    <row r="323" s="2" customFormat="1" ht="21.75" customHeight="1">
      <c r="A323" s="39"/>
      <c r="B323" s="40"/>
      <c r="C323" s="282" t="s">
        <v>528</v>
      </c>
      <c r="D323" s="282" t="s">
        <v>275</v>
      </c>
      <c r="E323" s="283" t="s">
        <v>529</v>
      </c>
      <c r="F323" s="284" t="s">
        <v>530</v>
      </c>
      <c r="G323" s="285" t="s">
        <v>169</v>
      </c>
      <c r="H323" s="286">
        <v>2</v>
      </c>
      <c r="I323" s="287"/>
      <c r="J323" s="288">
        <f>ROUND(I323*H323,2)</f>
        <v>0</v>
      </c>
      <c r="K323" s="289"/>
      <c r="L323" s="290"/>
      <c r="M323" s="291" t="s">
        <v>1</v>
      </c>
      <c r="N323" s="292" t="s">
        <v>43</v>
      </c>
      <c r="O323" s="92"/>
      <c r="P323" s="230">
        <f>O323*H323</f>
        <v>0</v>
      </c>
      <c r="Q323" s="230">
        <v>0.040280000000000003</v>
      </c>
      <c r="R323" s="230">
        <f>Q323*H323</f>
        <v>0.080560000000000007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332</v>
      </c>
      <c r="AT323" s="232" t="s">
        <v>275</v>
      </c>
      <c r="AU323" s="232" t="s">
        <v>88</v>
      </c>
      <c r="AY323" s="18" t="s">
        <v>158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86</v>
      </c>
      <c r="BK323" s="233">
        <f>ROUND(I323*H323,2)</f>
        <v>0</v>
      </c>
      <c r="BL323" s="18" t="s">
        <v>259</v>
      </c>
      <c r="BM323" s="232" t="s">
        <v>531</v>
      </c>
    </row>
    <row r="324" s="2" customFormat="1">
      <c r="A324" s="39"/>
      <c r="B324" s="40"/>
      <c r="C324" s="41"/>
      <c r="D324" s="236" t="s">
        <v>263</v>
      </c>
      <c r="E324" s="41"/>
      <c r="F324" s="278" t="s">
        <v>532</v>
      </c>
      <c r="G324" s="41"/>
      <c r="H324" s="41"/>
      <c r="I324" s="279"/>
      <c r="J324" s="41"/>
      <c r="K324" s="41"/>
      <c r="L324" s="45"/>
      <c r="M324" s="280"/>
      <c r="N324" s="281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263</v>
      </c>
      <c r="AU324" s="18" t="s">
        <v>88</v>
      </c>
    </row>
    <row r="325" s="2" customFormat="1" ht="21.75" customHeight="1">
      <c r="A325" s="39"/>
      <c r="B325" s="40"/>
      <c r="C325" s="282" t="s">
        <v>533</v>
      </c>
      <c r="D325" s="282" t="s">
        <v>275</v>
      </c>
      <c r="E325" s="283" t="s">
        <v>534</v>
      </c>
      <c r="F325" s="284" t="s">
        <v>535</v>
      </c>
      <c r="G325" s="285" t="s">
        <v>169</v>
      </c>
      <c r="H325" s="286">
        <v>4</v>
      </c>
      <c r="I325" s="287"/>
      <c r="J325" s="288">
        <f>ROUND(I325*H325,2)</f>
        <v>0</v>
      </c>
      <c r="K325" s="289"/>
      <c r="L325" s="290"/>
      <c r="M325" s="291" t="s">
        <v>1</v>
      </c>
      <c r="N325" s="292" t="s">
        <v>43</v>
      </c>
      <c r="O325" s="92"/>
      <c r="P325" s="230">
        <f>O325*H325</f>
        <v>0</v>
      </c>
      <c r="Q325" s="230">
        <v>0.040280000000000003</v>
      </c>
      <c r="R325" s="230">
        <f>Q325*H325</f>
        <v>0.16112000000000001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332</v>
      </c>
      <c r="AT325" s="232" t="s">
        <v>275</v>
      </c>
      <c r="AU325" s="232" t="s">
        <v>88</v>
      </c>
      <c r="AY325" s="18" t="s">
        <v>158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86</v>
      </c>
      <c r="BK325" s="233">
        <f>ROUND(I325*H325,2)</f>
        <v>0</v>
      </c>
      <c r="BL325" s="18" t="s">
        <v>259</v>
      </c>
      <c r="BM325" s="232" t="s">
        <v>536</v>
      </c>
    </row>
    <row r="326" s="2" customFormat="1">
      <c r="A326" s="39"/>
      <c r="B326" s="40"/>
      <c r="C326" s="41"/>
      <c r="D326" s="236" t="s">
        <v>263</v>
      </c>
      <c r="E326" s="41"/>
      <c r="F326" s="278" t="s">
        <v>537</v>
      </c>
      <c r="G326" s="41"/>
      <c r="H326" s="41"/>
      <c r="I326" s="279"/>
      <c r="J326" s="41"/>
      <c r="K326" s="41"/>
      <c r="L326" s="45"/>
      <c r="M326" s="280"/>
      <c r="N326" s="281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263</v>
      </c>
      <c r="AU326" s="18" t="s">
        <v>88</v>
      </c>
    </row>
    <row r="327" s="2" customFormat="1" ht="21.75" customHeight="1">
      <c r="A327" s="39"/>
      <c r="B327" s="40"/>
      <c r="C327" s="220" t="s">
        <v>538</v>
      </c>
      <c r="D327" s="220" t="s">
        <v>161</v>
      </c>
      <c r="E327" s="221" t="s">
        <v>539</v>
      </c>
      <c r="F327" s="222" t="s">
        <v>540</v>
      </c>
      <c r="G327" s="223" t="s">
        <v>186</v>
      </c>
      <c r="H327" s="224">
        <v>1.8</v>
      </c>
      <c r="I327" s="225"/>
      <c r="J327" s="226">
        <f>ROUND(I327*H327,2)</f>
        <v>0</v>
      </c>
      <c r="K327" s="227"/>
      <c r="L327" s="45"/>
      <c r="M327" s="228" t="s">
        <v>1</v>
      </c>
      <c r="N327" s="229" t="s">
        <v>43</v>
      </c>
      <c r="O327" s="92"/>
      <c r="P327" s="230">
        <f>O327*H327</f>
        <v>0</v>
      </c>
      <c r="Q327" s="230">
        <v>0.00025999999999999998</v>
      </c>
      <c r="R327" s="230">
        <f>Q327*H327</f>
        <v>0.00046799999999999999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259</v>
      </c>
      <c r="AT327" s="232" t="s">
        <v>161</v>
      </c>
      <c r="AU327" s="232" t="s">
        <v>88</v>
      </c>
      <c r="AY327" s="18" t="s">
        <v>158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86</v>
      </c>
      <c r="BK327" s="233">
        <f>ROUND(I327*H327,2)</f>
        <v>0</v>
      </c>
      <c r="BL327" s="18" t="s">
        <v>259</v>
      </c>
      <c r="BM327" s="232" t="s">
        <v>541</v>
      </c>
    </row>
    <row r="328" s="15" customFormat="1">
      <c r="A328" s="15"/>
      <c r="B328" s="257"/>
      <c r="C328" s="258"/>
      <c r="D328" s="236" t="s">
        <v>171</v>
      </c>
      <c r="E328" s="259" t="s">
        <v>1</v>
      </c>
      <c r="F328" s="260" t="s">
        <v>542</v>
      </c>
      <c r="G328" s="258"/>
      <c r="H328" s="259" t="s">
        <v>1</v>
      </c>
      <c r="I328" s="261"/>
      <c r="J328" s="258"/>
      <c r="K328" s="258"/>
      <c r="L328" s="262"/>
      <c r="M328" s="263"/>
      <c r="N328" s="264"/>
      <c r="O328" s="264"/>
      <c r="P328" s="264"/>
      <c r="Q328" s="264"/>
      <c r="R328" s="264"/>
      <c r="S328" s="264"/>
      <c r="T328" s="26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6" t="s">
        <v>171</v>
      </c>
      <c r="AU328" s="266" t="s">
        <v>88</v>
      </c>
      <c r="AV328" s="15" t="s">
        <v>86</v>
      </c>
      <c r="AW328" s="15" t="s">
        <v>34</v>
      </c>
      <c r="AX328" s="15" t="s">
        <v>78</v>
      </c>
      <c r="AY328" s="266" t="s">
        <v>158</v>
      </c>
    </row>
    <row r="329" s="13" customFormat="1">
      <c r="A329" s="13"/>
      <c r="B329" s="234"/>
      <c r="C329" s="235"/>
      <c r="D329" s="236" t="s">
        <v>171</v>
      </c>
      <c r="E329" s="237" t="s">
        <v>1</v>
      </c>
      <c r="F329" s="238" t="s">
        <v>344</v>
      </c>
      <c r="G329" s="235"/>
      <c r="H329" s="239">
        <v>1.8</v>
      </c>
      <c r="I329" s="240"/>
      <c r="J329" s="235"/>
      <c r="K329" s="235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171</v>
      </c>
      <c r="AU329" s="245" t="s">
        <v>88</v>
      </c>
      <c r="AV329" s="13" t="s">
        <v>88</v>
      </c>
      <c r="AW329" s="13" t="s">
        <v>34</v>
      </c>
      <c r="AX329" s="13" t="s">
        <v>86</v>
      </c>
      <c r="AY329" s="245" t="s">
        <v>158</v>
      </c>
    </row>
    <row r="330" s="2" customFormat="1" ht="21.75" customHeight="1">
      <c r="A330" s="39"/>
      <c r="B330" s="40"/>
      <c r="C330" s="282" t="s">
        <v>543</v>
      </c>
      <c r="D330" s="282" t="s">
        <v>275</v>
      </c>
      <c r="E330" s="283" t="s">
        <v>544</v>
      </c>
      <c r="F330" s="284" t="s">
        <v>545</v>
      </c>
      <c r="G330" s="285" t="s">
        <v>186</v>
      </c>
      <c r="H330" s="286">
        <v>1.8</v>
      </c>
      <c r="I330" s="287"/>
      <c r="J330" s="288">
        <f>ROUND(I330*H330,2)</f>
        <v>0</v>
      </c>
      <c r="K330" s="289"/>
      <c r="L330" s="290"/>
      <c r="M330" s="291" t="s">
        <v>1</v>
      </c>
      <c r="N330" s="292" t="s">
        <v>43</v>
      </c>
      <c r="O330" s="92"/>
      <c r="P330" s="230">
        <f>O330*H330</f>
        <v>0</v>
      </c>
      <c r="Q330" s="230">
        <v>0.02562</v>
      </c>
      <c r="R330" s="230">
        <f>Q330*H330</f>
        <v>0.046116000000000004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332</v>
      </c>
      <c r="AT330" s="232" t="s">
        <v>275</v>
      </c>
      <c r="AU330" s="232" t="s">
        <v>88</v>
      </c>
      <c r="AY330" s="18" t="s">
        <v>158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86</v>
      </c>
      <c r="BK330" s="233">
        <f>ROUND(I330*H330,2)</f>
        <v>0</v>
      </c>
      <c r="BL330" s="18" t="s">
        <v>259</v>
      </c>
      <c r="BM330" s="232" t="s">
        <v>546</v>
      </c>
    </row>
    <row r="331" s="2" customFormat="1">
      <c r="A331" s="39"/>
      <c r="B331" s="40"/>
      <c r="C331" s="41"/>
      <c r="D331" s="236" t="s">
        <v>263</v>
      </c>
      <c r="E331" s="41"/>
      <c r="F331" s="278" t="s">
        <v>547</v>
      </c>
      <c r="G331" s="41"/>
      <c r="H331" s="41"/>
      <c r="I331" s="279"/>
      <c r="J331" s="41"/>
      <c r="K331" s="41"/>
      <c r="L331" s="45"/>
      <c r="M331" s="280"/>
      <c r="N331" s="281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263</v>
      </c>
      <c r="AU331" s="18" t="s">
        <v>88</v>
      </c>
    </row>
    <row r="332" s="13" customFormat="1">
      <c r="A332" s="13"/>
      <c r="B332" s="234"/>
      <c r="C332" s="235"/>
      <c r="D332" s="236" t="s">
        <v>171</v>
      </c>
      <c r="E332" s="235"/>
      <c r="F332" s="238" t="s">
        <v>548</v>
      </c>
      <c r="G332" s="235"/>
      <c r="H332" s="239">
        <v>1.8</v>
      </c>
      <c r="I332" s="240"/>
      <c r="J332" s="235"/>
      <c r="K332" s="235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171</v>
      </c>
      <c r="AU332" s="245" t="s">
        <v>88</v>
      </c>
      <c r="AV332" s="13" t="s">
        <v>88</v>
      </c>
      <c r="AW332" s="13" t="s">
        <v>4</v>
      </c>
      <c r="AX332" s="13" t="s">
        <v>86</v>
      </c>
      <c r="AY332" s="245" t="s">
        <v>158</v>
      </c>
    </row>
    <row r="333" s="2" customFormat="1" ht="21.75" customHeight="1">
      <c r="A333" s="39"/>
      <c r="B333" s="40"/>
      <c r="C333" s="220" t="s">
        <v>549</v>
      </c>
      <c r="D333" s="220" t="s">
        <v>161</v>
      </c>
      <c r="E333" s="221" t="s">
        <v>550</v>
      </c>
      <c r="F333" s="222" t="s">
        <v>551</v>
      </c>
      <c r="G333" s="223" t="s">
        <v>169</v>
      </c>
      <c r="H333" s="224">
        <v>1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43</v>
      </c>
      <c r="O333" s="92"/>
      <c r="P333" s="230">
        <f>O333*H333</f>
        <v>0</v>
      </c>
      <c r="Q333" s="230">
        <v>0.00093000000000000005</v>
      </c>
      <c r="R333" s="230">
        <f>Q333*H333</f>
        <v>0.00093000000000000005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259</v>
      </c>
      <c r="AT333" s="232" t="s">
        <v>161</v>
      </c>
      <c r="AU333" s="232" t="s">
        <v>88</v>
      </c>
      <c r="AY333" s="18" t="s">
        <v>158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86</v>
      </c>
      <c r="BK333" s="233">
        <f>ROUND(I333*H333,2)</f>
        <v>0</v>
      </c>
      <c r="BL333" s="18" t="s">
        <v>259</v>
      </c>
      <c r="BM333" s="232" t="s">
        <v>552</v>
      </c>
    </row>
    <row r="334" s="2" customFormat="1" ht="55.5" customHeight="1">
      <c r="A334" s="39"/>
      <c r="B334" s="40"/>
      <c r="C334" s="282" t="s">
        <v>553</v>
      </c>
      <c r="D334" s="282" t="s">
        <v>275</v>
      </c>
      <c r="E334" s="283" t="s">
        <v>554</v>
      </c>
      <c r="F334" s="284" t="s">
        <v>555</v>
      </c>
      <c r="G334" s="285" t="s">
        <v>169</v>
      </c>
      <c r="H334" s="286">
        <v>1</v>
      </c>
      <c r="I334" s="287"/>
      <c r="J334" s="288">
        <f>ROUND(I334*H334,2)</f>
        <v>0</v>
      </c>
      <c r="K334" s="289"/>
      <c r="L334" s="290"/>
      <c r="M334" s="291" t="s">
        <v>1</v>
      </c>
      <c r="N334" s="292" t="s">
        <v>43</v>
      </c>
      <c r="O334" s="92"/>
      <c r="P334" s="230">
        <f>O334*H334</f>
        <v>0</v>
      </c>
      <c r="Q334" s="230">
        <v>0.068000000000000005</v>
      </c>
      <c r="R334" s="230">
        <f>Q334*H334</f>
        <v>0.068000000000000005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332</v>
      </c>
      <c r="AT334" s="232" t="s">
        <v>275</v>
      </c>
      <c r="AU334" s="232" t="s">
        <v>88</v>
      </c>
      <c r="AY334" s="18" t="s">
        <v>158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86</v>
      </c>
      <c r="BK334" s="233">
        <f>ROUND(I334*H334,2)</f>
        <v>0</v>
      </c>
      <c r="BL334" s="18" t="s">
        <v>259</v>
      </c>
      <c r="BM334" s="232" t="s">
        <v>556</v>
      </c>
    </row>
    <row r="335" s="2" customFormat="1">
      <c r="A335" s="39"/>
      <c r="B335" s="40"/>
      <c r="C335" s="41"/>
      <c r="D335" s="236" t="s">
        <v>263</v>
      </c>
      <c r="E335" s="41"/>
      <c r="F335" s="278" t="s">
        <v>557</v>
      </c>
      <c r="G335" s="41"/>
      <c r="H335" s="41"/>
      <c r="I335" s="279"/>
      <c r="J335" s="41"/>
      <c r="K335" s="41"/>
      <c r="L335" s="45"/>
      <c r="M335" s="280"/>
      <c r="N335" s="281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263</v>
      </c>
      <c r="AU335" s="18" t="s">
        <v>88</v>
      </c>
    </row>
    <row r="336" s="2" customFormat="1" ht="21.75" customHeight="1">
      <c r="A336" s="39"/>
      <c r="B336" s="40"/>
      <c r="C336" s="220" t="s">
        <v>558</v>
      </c>
      <c r="D336" s="220" t="s">
        <v>161</v>
      </c>
      <c r="E336" s="221" t="s">
        <v>559</v>
      </c>
      <c r="F336" s="222" t="s">
        <v>560</v>
      </c>
      <c r="G336" s="223" t="s">
        <v>169</v>
      </c>
      <c r="H336" s="224">
        <v>2</v>
      </c>
      <c r="I336" s="225"/>
      <c r="J336" s="226">
        <f>ROUND(I336*H336,2)</f>
        <v>0</v>
      </c>
      <c r="K336" s="227"/>
      <c r="L336" s="45"/>
      <c r="M336" s="228" t="s">
        <v>1</v>
      </c>
      <c r="N336" s="229" t="s">
        <v>43</v>
      </c>
      <c r="O336" s="92"/>
      <c r="P336" s="230">
        <f>O336*H336</f>
        <v>0</v>
      </c>
      <c r="Q336" s="230">
        <v>0.00085999999999999998</v>
      </c>
      <c r="R336" s="230">
        <f>Q336*H336</f>
        <v>0.00172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259</v>
      </c>
      <c r="AT336" s="232" t="s">
        <v>161</v>
      </c>
      <c r="AU336" s="232" t="s">
        <v>88</v>
      </c>
      <c r="AY336" s="18" t="s">
        <v>158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86</v>
      </c>
      <c r="BK336" s="233">
        <f>ROUND(I336*H336,2)</f>
        <v>0</v>
      </c>
      <c r="BL336" s="18" t="s">
        <v>259</v>
      </c>
      <c r="BM336" s="232" t="s">
        <v>561</v>
      </c>
    </row>
    <row r="337" s="2" customFormat="1" ht="55.5" customHeight="1">
      <c r="A337" s="39"/>
      <c r="B337" s="40"/>
      <c r="C337" s="282" t="s">
        <v>562</v>
      </c>
      <c r="D337" s="282" t="s">
        <v>275</v>
      </c>
      <c r="E337" s="283" t="s">
        <v>563</v>
      </c>
      <c r="F337" s="284" t="s">
        <v>564</v>
      </c>
      <c r="G337" s="285" t="s">
        <v>169</v>
      </c>
      <c r="H337" s="286">
        <v>2</v>
      </c>
      <c r="I337" s="287"/>
      <c r="J337" s="288">
        <f>ROUND(I337*H337,2)</f>
        <v>0</v>
      </c>
      <c r="K337" s="289"/>
      <c r="L337" s="290"/>
      <c r="M337" s="291" t="s">
        <v>1</v>
      </c>
      <c r="N337" s="292" t="s">
        <v>43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332</v>
      </c>
      <c r="AT337" s="232" t="s">
        <v>275</v>
      </c>
      <c r="AU337" s="232" t="s">
        <v>88</v>
      </c>
      <c r="AY337" s="18" t="s">
        <v>158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86</v>
      </c>
      <c r="BK337" s="233">
        <f>ROUND(I337*H337,2)</f>
        <v>0</v>
      </c>
      <c r="BL337" s="18" t="s">
        <v>259</v>
      </c>
      <c r="BM337" s="232" t="s">
        <v>565</v>
      </c>
    </row>
    <row r="338" s="2" customFormat="1">
      <c r="A338" s="39"/>
      <c r="B338" s="40"/>
      <c r="C338" s="41"/>
      <c r="D338" s="236" t="s">
        <v>263</v>
      </c>
      <c r="E338" s="41"/>
      <c r="F338" s="278" t="s">
        <v>557</v>
      </c>
      <c r="G338" s="41"/>
      <c r="H338" s="41"/>
      <c r="I338" s="279"/>
      <c r="J338" s="41"/>
      <c r="K338" s="41"/>
      <c r="L338" s="45"/>
      <c r="M338" s="280"/>
      <c r="N338" s="281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263</v>
      </c>
      <c r="AU338" s="18" t="s">
        <v>88</v>
      </c>
    </row>
    <row r="339" s="2" customFormat="1" ht="21.75" customHeight="1">
      <c r="A339" s="39"/>
      <c r="B339" s="40"/>
      <c r="C339" s="220" t="s">
        <v>566</v>
      </c>
      <c r="D339" s="220" t="s">
        <v>161</v>
      </c>
      <c r="E339" s="221" t="s">
        <v>567</v>
      </c>
      <c r="F339" s="222" t="s">
        <v>568</v>
      </c>
      <c r="G339" s="223" t="s">
        <v>169</v>
      </c>
      <c r="H339" s="224">
        <v>3</v>
      </c>
      <c r="I339" s="225"/>
      <c r="J339" s="226">
        <f>ROUND(I339*H339,2)</f>
        <v>0</v>
      </c>
      <c r="K339" s="227"/>
      <c r="L339" s="45"/>
      <c r="M339" s="228" t="s">
        <v>1</v>
      </c>
      <c r="N339" s="229" t="s">
        <v>43</v>
      </c>
      <c r="O339" s="92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259</v>
      </c>
      <c r="AT339" s="232" t="s">
        <v>161</v>
      </c>
      <c r="AU339" s="232" t="s">
        <v>88</v>
      </c>
      <c r="AY339" s="18" t="s">
        <v>158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8" t="s">
        <v>86</v>
      </c>
      <c r="BK339" s="233">
        <f>ROUND(I339*H339,2)</f>
        <v>0</v>
      </c>
      <c r="BL339" s="18" t="s">
        <v>259</v>
      </c>
      <c r="BM339" s="232" t="s">
        <v>569</v>
      </c>
    </row>
    <row r="340" s="13" customFormat="1">
      <c r="A340" s="13"/>
      <c r="B340" s="234"/>
      <c r="C340" s="235"/>
      <c r="D340" s="236" t="s">
        <v>171</v>
      </c>
      <c r="E340" s="237" t="s">
        <v>1</v>
      </c>
      <c r="F340" s="238" t="s">
        <v>570</v>
      </c>
      <c r="G340" s="235"/>
      <c r="H340" s="239">
        <v>3</v>
      </c>
      <c r="I340" s="240"/>
      <c r="J340" s="235"/>
      <c r="K340" s="235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171</v>
      </c>
      <c r="AU340" s="245" t="s">
        <v>88</v>
      </c>
      <c r="AV340" s="13" t="s">
        <v>88</v>
      </c>
      <c r="AW340" s="13" t="s">
        <v>34</v>
      </c>
      <c r="AX340" s="13" t="s">
        <v>86</v>
      </c>
      <c r="AY340" s="245" t="s">
        <v>158</v>
      </c>
    </row>
    <row r="341" s="2" customFormat="1" ht="33" customHeight="1">
      <c r="A341" s="39"/>
      <c r="B341" s="40"/>
      <c r="C341" s="282" t="s">
        <v>571</v>
      </c>
      <c r="D341" s="282" t="s">
        <v>275</v>
      </c>
      <c r="E341" s="283" t="s">
        <v>572</v>
      </c>
      <c r="F341" s="284" t="s">
        <v>573</v>
      </c>
      <c r="G341" s="285" t="s">
        <v>203</v>
      </c>
      <c r="H341" s="286">
        <v>2.3999999999999999</v>
      </c>
      <c r="I341" s="287"/>
      <c r="J341" s="288">
        <f>ROUND(I341*H341,2)</f>
        <v>0</v>
      </c>
      <c r="K341" s="289"/>
      <c r="L341" s="290"/>
      <c r="M341" s="291" t="s">
        <v>1</v>
      </c>
      <c r="N341" s="292" t="s">
        <v>43</v>
      </c>
      <c r="O341" s="92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332</v>
      </c>
      <c r="AT341" s="232" t="s">
        <v>275</v>
      </c>
      <c r="AU341" s="232" t="s">
        <v>88</v>
      </c>
      <c r="AY341" s="18" t="s">
        <v>158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86</v>
      </c>
      <c r="BK341" s="233">
        <f>ROUND(I341*H341,2)</f>
        <v>0</v>
      </c>
      <c r="BL341" s="18" t="s">
        <v>259</v>
      </c>
      <c r="BM341" s="232" t="s">
        <v>574</v>
      </c>
    </row>
    <row r="342" s="2" customFormat="1">
      <c r="A342" s="39"/>
      <c r="B342" s="40"/>
      <c r="C342" s="41"/>
      <c r="D342" s="236" t="s">
        <v>263</v>
      </c>
      <c r="E342" s="41"/>
      <c r="F342" s="278" t="s">
        <v>575</v>
      </c>
      <c r="G342" s="41"/>
      <c r="H342" s="41"/>
      <c r="I342" s="279"/>
      <c r="J342" s="41"/>
      <c r="K342" s="41"/>
      <c r="L342" s="45"/>
      <c r="M342" s="280"/>
      <c r="N342" s="281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263</v>
      </c>
      <c r="AU342" s="18" t="s">
        <v>88</v>
      </c>
    </row>
    <row r="343" s="13" customFormat="1">
      <c r="A343" s="13"/>
      <c r="B343" s="234"/>
      <c r="C343" s="235"/>
      <c r="D343" s="236" t="s">
        <v>171</v>
      </c>
      <c r="E343" s="237" t="s">
        <v>1</v>
      </c>
      <c r="F343" s="238" t="s">
        <v>576</v>
      </c>
      <c r="G343" s="235"/>
      <c r="H343" s="239">
        <v>1.8</v>
      </c>
      <c r="I343" s="240"/>
      <c r="J343" s="235"/>
      <c r="K343" s="235"/>
      <c r="L343" s="241"/>
      <c r="M343" s="242"/>
      <c r="N343" s="243"/>
      <c r="O343" s="243"/>
      <c r="P343" s="243"/>
      <c r="Q343" s="243"/>
      <c r="R343" s="243"/>
      <c r="S343" s="243"/>
      <c r="T343" s="24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5" t="s">
        <v>171</v>
      </c>
      <c r="AU343" s="245" t="s">
        <v>88</v>
      </c>
      <c r="AV343" s="13" t="s">
        <v>88</v>
      </c>
      <c r="AW343" s="13" t="s">
        <v>34</v>
      </c>
      <c r="AX343" s="13" t="s">
        <v>78</v>
      </c>
      <c r="AY343" s="245" t="s">
        <v>158</v>
      </c>
    </row>
    <row r="344" s="13" customFormat="1">
      <c r="A344" s="13"/>
      <c r="B344" s="234"/>
      <c r="C344" s="235"/>
      <c r="D344" s="236" t="s">
        <v>171</v>
      </c>
      <c r="E344" s="237" t="s">
        <v>1</v>
      </c>
      <c r="F344" s="238" t="s">
        <v>577</v>
      </c>
      <c r="G344" s="235"/>
      <c r="H344" s="239">
        <v>0.59999999999999998</v>
      </c>
      <c r="I344" s="240"/>
      <c r="J344" s="235"/>
      <c r="K344" s="235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171</v>
      </c>
      <c r="AU344" s="245" t="s">
        <v>88</v>
      </c>
      <c r="AV344" s="13" t="s">
        <v>88</v>
      </c>
      <c r="AW344" s="13" t="s">
        <v>34</v>
      </c>
      <c r="AX344" s="13" t="s">
        <v>78</v>
      </c>
      <c r="AY344" s="245" t="s">
        <v>158</v>
      </c>
    </row>
    <row r="345" s="14" customFormat="1">
      <c r="A345" s="14"/>
      <c r="B345" s="246"/>
      <c r="C345" s="247"/>
      <c r="D345" s="236" t="s">
        <v>171</v>
      </c>
      <c r="E345" s="248" t="s">
        <v>1</v>
      </c>
      <c r="F345" s="249" t="s">
        <v>174</v>
      </c>
      <c r="G345" s="247"/>
      <c r="H345" s="250">
        <v>2.3999999999999999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171</v>
      </c>
      <c r="AU345" s="256" t="s">
        <v>88</v>
      </c>
      <c r="AV345" s="14" t="s">
        <v>165</v>
      </c>
      <c r="AW345" s="14" t="s">
        <v>34</v>
      </c>
      <c r="AX345" s="14" t="s">
        <v>86</v>
      </c>
      <c r="AY345" s="256" t="s">
        <v>158</v>
      </c>
    </row>
    <row r="346" s="2" customFormat="1" ht="16.5" customHeight="1">
      <c r="A346" s="39"/>
      <c r="B346" s="40"/>
      <c r="C346" s="282" t="s">
        <v>578</v>
      </c>
      <c r="D346" s="282" t="s">
        <v>275</v>
      </c>
      <c r="E346" s="283" t="s">
        <v>579</v>
      </c>
      <c r="F346" s="284" t="s">
        <v>580</v>
      </c>
      <c r="G346" s="285" t="s">
        <v>169</v>
      </c>
      <c r="H346" s="286">
        <v>3</v>
      </c>
      <c r="I346" s="287"/>
      <c r="J346" s="288">
        <f>ROUND(I346*H346,2)</f>
        <v>0</v>
      </c>
      <c r="K346" s="289"/>
      <c r="L346" s="290"/>
      <c r="M346" s="291" t="s">
        <v>1</v>
      </c>
      <c r="N346" s="292" t="s">
        <v>43</v>
      </c>
      <c r="O346" s="92"/>
      <c r="P346" s="230">
        <f>O346*H346</f>
        <v>0</v>
      </c>
      <c r="Q346" s="230">
        <v>0</v>
      </c>
      <c r="R346" s="230">
        <f>Q346*H346</f>
        <v>0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332</v>
      </c>
      <c r="AT346" s="232" t="s">
        <v>275</v>
      </c>
      <c r="AU346" s="232" t="s">
        <v>88</v>
      </c>
      <c r="AY346" s="18" t="s">
        <v>158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86</v>
      </c>
      <c r="BK346" s="233">
        <f>ROUND(I346*H346,2)</f>
        <v>0</v>
      </c>
      <c r="BL346" s="18" t="s">
        <v>259</v>
      </c>
      <c r="BM346" s="232" t="s">
        <v>581</v>
      </c>
    </row>
    <row r="347" s="2" customFormat="1" ht="21.75" customHeight="1">
      <c r="A347" s="39"/>
      <c r="B347" s="40"/>
      <c r="C347" s="220" t="s">
        <v>582</v>
      </c>
      <c r="D347" s="220" t="s">
        <v>161</v>
      </c>
      <c r="E347" s="221" t="s">
        <v>583</v>
      </c>
      <c r="F347" s="222" t="s">
        <v>584</v>
      </c>
      <c r="G347" s="223" t="s">
        <v>515</v>
      </c>
      <c r="H347" s="293"/>
      <c r="I347" s="225"/>
      <c r="J347" s="226">
        <f>ROUND(I347*H347,2)</f>
        <v>0</v>
      </c>
      <c r="K347" s="227"/>
      <c r="L347" s="45"/>
      <c r="M347" s="228" t="s">
        <v>1</v>
      </c>
      <c r="N347" s="229" t="s">
        <v>43</v>
      </c>
      <c r="O347" s="92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259</v>
      </c>
      <c r="AT347" s="232" t="s">
        <v>161</v>
      </c>
      <c r="AU347" s="232" t="s">
        <v>88</v>
      </c>
      <c r="AY347" s="18" t="s">
        <v>158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86</v>
      </c>
      <c r="BK347" s="233">
        <f>ROUND(I347*H347,2)</f>
        <v>0</v>
      </c>
      <c r="BL347" s="18" t="s">
        <v>259</v>
      </c>
      <c r="BM347" s="232" t="s">
        <v>585</v>
      </c>
    </row>
    <row r="348" s="12" customFormat="1" ht="22.8" customHeight="1">
      <c r="A348" s="12"/>
      <c r="B348" s="204"/>
      <c r="C348" s="205"/>
      <c r="D348" s="206" t="s">
        <v>77</v>
      </c>
      <c r="E348" s="218" t="s">
        <v>586</v>
      </c>
      <c r="F348" s="218" t="s">
        <v>587</v>
      </c>
      <c r="G348" s="205"/>
      <c r="H348" s="205"/>
      <c r="I348" s="208"/>
      <c r="J348" s="219">
        <f>BK348</f>
        <v>0</v>
      </c>
      <c r="K348" s="205"/>
      <c r="L348" s="210"/>
      <c r="M348" s="211"/>
      <c r="N348" s="212"/>
      <c r="O348" s="212"/>
      <c r="P348" s="213">
        <f>SUM(P349:P368)</f>
        <v>0</v>
      </c>
      <c r="Q348" s="212"/>
      <c r="R348" s="213">
        <f>SUM(R349:R368)</f>
        <v>0</v>
      </c>
      <c r="S348" s="212"/>
      <c r="T348" s="214">
        <f>SUM(T349:T368)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5" t="s">
        <v>88</v>
      </c>
      <c r="AT348" s="216" t="s">
        <v>77</v>
      </c>
      <c r="AU348" s="216" t="s">
        <v>86</v>
      </c>
      <c r="AY348" s="215" t="s">
        <v>158</v>
      </c>
      <c r="BK348" s="217">
        <f>SUM(BK349:BK368)</f>
        <v>0</v>
      </c>
    </row>
    <row r="349" s="2" customFormat="1" ht="21.75" customHeight="1">
      <c r="A349" s="39"/>
      <c r="B349" s="40"/>
      <c r="C349" s="220" t="s">
        <v>588</v>
      </c>
      <c r="D349" s="220" t="s">
        <v>161</v>
      </c>
      <c r="E349" s="221" t="s">
        <v>589</v>
      </c>
      <c r="F349" s="222" t="s">
        <v>590</v>
      </c>
      <c r="G349" s="223" t="s">
        <v>186</v>
      </c>
      <c r="H349" s="224">
        <v>0.56000000000000005</v>
      </c>
      <c r="I349" s="225"/>
      <c r="J349" s="226">
        <f>ROUND(I349*H349,2)</f>
        <v>0</v>
      </c>
      <c r="K349" s="227"/>
      <c r="L349" s="45"/>
      <c r="M349" s="228" t="s">
        <v>1</v>
      </c>
      <c r="N349" s="229" t="s">
        <v>43</v>
      </c>
      <c r="O349" s="92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259</v>
      </c>
      <c r="AT349" s="232" t="s">
        <v>161</v>
      </c>
      <c r="AU349" s="232" t="s">
        <v>88</v>
      </c>
      <c r="AY349" s="18" t="s">
        <v>158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86</v>
      </c>
      <c r="BK349" s="233">
        <f>ROUND(I349*H349,2)</f>
        <v>0</v>
      </c>
      <c r="BL349" s="18" t="s">
        <v>259</v>
      </c>
      <c r="BM349" s="232" t="s">
        <v>591</v>
      </c>
    </row>
    <row r="350" s="13" customFormat="1">
      <c r="A350" s="13"/>
      <c r="B350" s="234"/>
      <c r="C350" s="235"/>
      <c r="D350" s="236" t="s">
        <v>171</v>
      </c>
      <c r="E350" s="237" t="s">
        <v>1</v>
      </c>
      <c r="F350" s="238" t="s">
        <v>592</v>
      </c>
      <c r="G350" s="235"/>
      <c r="H350" s="239">
        <v>0.56000000000000005</v>
      </c>
      <c r="I350" s="240"/>
      <c r="J350" s="235"/>
      <c r="K350" s="235"/>
      <c r="L350" s="241"/>
      <c r="M350" s="242"/>
      <c r="N350" s="243"/>
      <c r="O350" s="243"/>
      <c r="P350" s="243"/>
      <c r="Q350" s="243"/>
      <c r="R350" s="243"/>
      <c r="S350" s="243"/>
      <c r="T350" s="24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5" t="s">
        <v>171</v>
      </c>
      <c r="AU350" s="245" t="s">
        <v>88</v>
      </c>
      <c r="AV350" s="13" t="s">
        <v>88</v>
      </c>
      <c r="AW350" s="13" t="s">
        <v>34</v>
      </c>
      <c r="AX350" s="13" t="s">
        <v>78</v>
      </c>
      <c r="AY350" s="245" t="s">
        <v>158</v>
      </c>
    </row>
    <row r="351" s="14" customFormat="1">
      <c r="A351" s="14"/>
      <c r="B351" s="246"/>
      <c r="C351" s="247"/>
      <c r="D351" s="236" t="s">
        <v>171</v>
      </c>
      <c r="E351" s="248" t="s">
        <v>1</v>
      </c>
      <c r="F351" s="249" t="s">
        <v>174</v>
      </c>
      <c r="G351" s="247"/>
      <c r="H351" s="250">
        <v>0.56000000000000005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6" t="s">
        <v>171</v>
      </c>
      <c r="AU351" s="256" t="s">
        <v>88</v>
      </c>
      <c r="AV351" s="14" t="s">
        <v>165</v>
      </c>
      <c r="AW351" s="14" t="s">
        <v>34</v>
      </c>
      <c r="AX351" s="14" t="s">
        <v>86</v>
      </c>
      <c r="AY351" s="256" t="s">
        <v>158</v>
      </c>
    </row>
    <row r="352" s="2" customFormat="1" ht="44.25" customHeight="1">
      <c r="A352" s="39"/>
      <c r="B352" s="40"/>
      <c r="C352" s="282" t="s">
        <v>593</v>
      </c>
      <c r="D352" s="282" t="s">
        <v>275</v>
      </c>
      <c r="E352" s="283" t="s">
        <v>594</v>
      </c>
      <c r="F352" s="284" t="s">
        <v>595</v>
      </c>
      <c r="G352" s="285" t="s">
        <v>169</v>
      </c>
      <c r="H352" s="286">
        <v>2</v>
      </c>
      <c r="I352" s="287"/>
      <c r="J352" s="288">
        <f>ROUND(I352*H352,2)</f>
        <v>0</v>
      </c>
      <c r="K352" s="289"/>
      <c r="L352" s="290"/>
      <c r="M352" s="291" t="s">
        <v>1</v>
      </c>
      <c r="N352" s="292" t="s">
        <v>43</v>
      </c>
      <c r="O352" s="92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332</v>
      </c>
      <c r="AT352" s="232" t="s">
        <v>275</v>
      </c>
      <c r="AU352" s="232" t="s">
        <v>88</v>
      </c>
      <c r="AY352" s="18" t="s">
        <v>158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86</v>
      </c>
      <c r="BK352" s="233">
        <f>ROUND(I352*H352,2)</f>
        <v>0</v>
      </c>
      <c r="BL352" s="18" t="s">
        <v>259</v>
      </c>
      <c r="BM352" s="232" t="s">
        <v>596</v>
      </c>
    </row>
    <row r="353" s="2" customFormat="1">
      <c r="A353" s="39"/>
      <c r="B353" s="40"/>
      <c r="C353" s="41"/>
      <c r="D353" s="236" t="s">
        <v>263</v>
      </c>
      <c r="E353" s="41"/>
      <c r="F353" s="278" t="s">
        <v>597</v>
      </c>
      <c r="G353" s="41"/>
      <c r="H353" s="41"/>
      <c r="I353" s="279"/>
      <c r="J353" s="41"/>
      <c r="K353" s="41"/>
      <c r="L353" s="45"/>
      <c r="M353" s="280"/>
      <c r="N353" s="281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263</v>
      </c>
      <c r="AU353" s="18" t="s">
        <v>88</v>
      </c>
    </row>
    <row r="354" s="2" customFormat="1" ht="16.5" customHeight="1">
      <c r="A354" s="39"/>
      <c r="B354" s="40"/>
      <c r="C354" s="220" t="s">
        <v>598</v>
      </c>
      <c r="D354" s="220" t="s">
        <v>161</v>
      </c>
      <c r="E354" s="221" t="s">
        <v>599</v>
      </c>
      <c r="F354" s="222" t="s">
        <v>600</v>
      </c>
      <c r="G354" s="223" t="s">
        <v>169</v>
      </c>
      <c r="H354" s="224">
        <v>3</v>
      </c>
      <c r="I354" s="225"/>
      <c r="J354" s="226">
        <f>ROUND(I354*H354,2)</f>
        <v>0</v>
      </c>
      <c r="K354" s="227"/>
      <c r="L354" s="45"/>
      <c r="M354" s="228" t="s">
        <v>1</v>
      </c>
      <c r="N354" s="229" t="s">
        <v>43</v>
      </c>
      <c r="O354" s="92"/>
      <c r="P354" s="230">
        <f>O354*H354</f>
        <v>0</v>
      </c>
      <c r="Q354" s="230">
        <v>0</v>
      </c>
      <c r="R354" s="230">
        <f>Q354*H354</f>
        <v>0</v>
      </c>
      <c r="S354" s="230">
        <v>0</v>
      </c>
      <c r="T354" s="23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2" t="s">
        <v>259</v>
      </c>
      <c r="AT354" s="232" t="s">
        <v>161</v>
      </c>
      <c r="AU354" s="232" t="s">
        <v>88</v>
      </c>
      <c r="AY354" s="18" t="s">
        <v>158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8" t="s">
        <v>86</v>
      </c>
      <c r="BK354" s="233">
        <f>ROUND(I354*H354,2)</f>
        <v>0</v>
      </c>
      <c r="BL354" s="18" t="s">
        <v>259</v>
      </c>
      <c r="BM354" s="232" t="s">
        <v>601</v>
      </c>
    </row>
    <row r="355" s="2" customFormat="1" ht="21.75" customHeight="1">
      <c r="A355" s="39"/>
      <c r="B355" s="40"/>
      <c r="C355" s="282" t="s">
        <v>602</v>
      </c>
      <c r="D355" s="282" t="s">
        <v>275</v>
      </c>
      <c r="E355" s="283" t="s">
        <v>603</v>
      </c>
      <c r="F355" s="284" t="s">
        <v>604</v>
      </c>
      <c r="G355" s="285" t="s">
        <v>169</v>
      </c>
      <c r="H355" s="286">
        <v>3</v>
      </c>
      <c r="I355" s="287"/>
      <c r="J355" s="288">
        <f>ROUND(I355*H355,2)</f>
        <v>0</v>
      </c>
      <c r="K355" s="289"/>
      <c r="L355" s="290"/>
      <c r="M355" s="291" t="s">
        <v>1</v>
      </c>
      <c r="N355" s="292" t="s">
        <v>43</v>
      </c>
      <c r="O355" s="92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332</v>
      </c>
      <c r="AT355" s="232" t="s">
        <v>275</v>
      </c>
      <c r="AU355" s="232" t="s">
        <v>88</v>
      </c>
      <c r="AY355" s="18" t="s">
        <v>158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86</v>
      </c>
      <c r="BK355" s="233">
        <f>ROUND(I355*H355,2)</f>
        <v>0</v>
      </c>
      <c r="BL355" s="18" t="s">
        <v>259</v>
      </c>
      <c r="BM355" s="232" t="s">
        <v>605</v>
      </c>
    </row>
    <row r="356" s="2" customFormat="1">
      <c r="A356" s="39"/>
      <c r="B356" s="40"/>
      <c r="C356" s="41"/>
      <c r="D356" s="236" t="s">
        <v>263</v>
      </c>
      <c r="E356" s="41"/>
      <c r="F356" s="278" t="s">
        <v>606</v>
      </c>
      <c r="G356" s="41"/>
      <c r="H356" s="41"/>
      <c r="I356" s="279"/>
      <c r="J356" s="41"/>
      <c r="K356" s="41"/>
      <c r="L356" s="45"/>
      <c r="M356" s="280"/>
      <c r="N356" s="281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263</v>
      </c>
      <c r="AU356" s="18" t="s">
        <v>88</v>
      </c>
    </row>
    <row r="357" s="2" customFormat="1" ht="21.75" customHeight="1">
      <c r="A357" s="39"/>
      <c r="B357" s="40"/>
      <c r="C357" s="282" t="s">
        <v>607</v>
      </c>
      <c r="D357" s="282" t="s">
        <v>275</v>
      </c>
      <c r="E357" s="283" t="s">
        <v>608</v>
      </c>
      <c r="F357" s="284" t="s">
        <v>609</v>
      </c>
      <c r="G357" s="285" t="s">
        <v>169</v>
      </c>
      <c r="H357" s="286">
        <v>1</v>
      </c>
      <c r="I357" s="287"/>
      <c r="J357" s="288">
        <f>ROUND(I357*H357,2)</f>
        <v>0</v>
      </c>
      <c r="K357" s="289"/>
      <c r="L357" s="290"/>
      <c r="M357" s="291" t="s">
        <v>1</v>
      </c>
      <c r="N357" s="292" t="s">
        <v>43</v>
      </c>
      <c r="O357" s="92"/>
      <c r="P357" s="230">
        <f>O357*H357</f>
        <v>0</v>
      </c>
      <c r="Q357" s="230">
        <v>0</v>
      </c>
      <c r="R357" s="230">
        <f>Q357*H357</f>
        <v>0</v>
      </c>
      <c r="S357" s="230">
        <v>0</v>
      </c>
      <c r="T357" s="23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332</v>
      </c>
      <c r="AT357" s="232" t="s">
        <v>275</v>
      </c>
      <c r="AU357" s="232" t="s">
        <v>88</v>
      </c>
      <c r="AY357" s="18" t="s">
        <v>158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8" t="s">
        <v>86</v>
      </c>
      <c r="BK357" s="233">
        <f>ROUND(I357*H357,2)</f>
        <v>0</v>
      </c>
      <c r="BL357" s="18" t="s">
        <v>259</v>
      </c>
      <c r="BM357" s="232" t="s">
        <v>610</v>
      </c>
    </row>
    <row r="358" s="2" customFormat="1" ht="16.5" customHeight="1">
      <c r="A358" s="39"/>
      <c r="B358" s="40"/>
      <c r="C358" s="220" t="s">
        <v>611</v>
      </c>
      <c r="D358" s="220" t="s">
        <v>161</v>
      </c>
      <c r="E358" s="221" t="s">
        <v>612</v>
      </c>
      <c r="F358" s="222" t="s">
        <v>613</v>
      </c>
      <c r="G358" s="223" t="s">
        <v>169</v>
      </c>
      <c r="H358" s="224">
        <v>1</v>
      </c>
      <c r="I358" s="225"/>
      <c r="J358" s="226">
        <f>ROUND(I358*H358,2)</f>
        <v>0</v>
      </c>
      <c r="K358" s="227"/>
      <c r="L358" s="45"/>
      <c r="M358" s="228" t="s">
        <v>1</v>
      </c>
      <c r="N358" s="229" t="s">
        <v>43</v>
      </c>
      <c r="O358" s="92"/>
      <c r="P358" s="230">
        <f>O358*H358</f>
        <v>0</v>
      </c>
      <c r="Q358" s="230">
        <v>0</v>
      </c>
      <c r="R358" s="230">
        <f>Q358*H358</f>
        <v>0</v>
      </c>
      <c r="S358" s="230">
        <v>0</v>
      </c>
      <c r="T358" s="23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2" t="s">
        <v>259</v>
      </c>
      <c r="AT358" s="232" t="s">
        <v>161</v>
      </c>
      <c r="AU358" s="232" t="s">
        <v>88</v>
      </c>
      <c r="AY358" s="18" t="s">
        <v>158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8" t="s">
        <v>86</v>
      </c>
      <c r="BK358" s="233">
        <f>ROUND(I358*H358,2)</f>
        <v>0</v>
      </c>
      <c r="BL358" s="18" t="s">
        <v>259</v>
      </c>
      <c r="BM358" s="232" t="s">
        <v>614</v>
      </c>
    </row>
    <row r="359" s="2" customFormat="1" ht="16.5" customHeight="1">
      <c r="A359" s="39"/>
      <c r="B359" s="40"/>
      <c r="C359" s="282" t="s">
        <v>615</v>
      </c>
      <c r="D359" s="282" t="s">
        <v>275</v>
      </c>
      <c r="E359" s="283" t="s">
        <v>616</v>
      </c>
      <c r="F359" s="284" t="s">
        <v>617</v>
      </c>
      <c r="G359" s="285" t="s">
        <v>169</v>
      </c>
      <c r="H359" s="286">
        <v>1</v>
      </c>
      <c r="I359" s="287"/>
      <c r="J359" s="288">
        <f>ROUND(I359*H359,2)</f>
        <v>0</v>
      </c>
      <c r="K359" s="289"/>
      <c r="L359" s="290"/>
      <c r="M359" s="291" t="s">
        <v>1</v>
      </c>
      <c r="N359" s="292" t="s">
        <v>43</v>
      </c>
      <c r="O359" s="92"/>
      <c r="P359" s="230">
        <f>O359*H359</f>
        <v>0</v>
      </c>
      <c r="Q359" s="230">
        <v>0</v>
      </c>
      <c r="R359" s="230">
        <f>Q359*H359</f>
        <v>0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332</v>
      </c>
      <c r="AT359" s="232" t="s">
        <v>275</v>
      </c>
      <c r="AU359" s="232" t="s">
        <v>88</v>
      </c>
      <c r="AY359" s="18" t="s">
        <v>158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86</v>
      </c>
      <c r="BK359" s="233">
        <f>ROUND(I359*H359,2)</f>
        <v>0</v>
      </c>
      <c r="BL359" s="18" t="s">
        <v>259</v>
      </c>
      <c r="BM359" s="232" t="s">
        <v>618</v>
      </c>
    </row>
    <row r="360" s="2" customFormat="1" ht="21.75" customHeight="1">
      <c r="A360" s="39"/>
      <c r="B360" s="40"/>
      <c r="C360" s="220" t="s">
        <v>619</v>
      </c>
      <c r="D360" s="220" t="s">
        <v>161</v>
      </c>
      <c r="E360" s="221" t="s">
        <v>620</v>
      </c>
      <c r="F360" s="222" t="s">
        <v>621</v>
      </c>
      <c r="G360" s="223" t="s">
        <v>622</v>
      </c>
      <c r="H360" s="224">
        <v>125</v>
      </c>
      <c r="I360" s="225"/>
      <c r="J360" s="226">
        <f>ROUND(I360*H360,2)</f>
        <v>0</v>
      </c>
      <c r="K360" s="227"/>
      <c r="L360" s="45"/>
      <c r="M360" s="228" t="s">
        <v>1</v>
      </c>
      <c r="N360" s="229" t="s">
        <v>43</v>
      </c>
      <c r="O360" s="92"/>
      <c r="P360" s="230">
        <f>O360*H360</f>
        <v>0</v>
      </c>
      <c r="Q360" s="230">
        <v>0</v>
      </c>
      <c r="R360" s="230">
        <f>Q360*H360</f>
        <v>0</v>
      </c>
      <c r="S360" s="230">
        <v>0</v>
      </c>
      <c r="T360" s="23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2" t="s">
        <v>259</v>
      </c>
      <c r="AT360" s="232" t="s">
        <v>161</v>
      </c>
      <c r="AU360" s="232" t="s">
        <v>88</v>
      </c>
      <c r="AY360" s="18" t="s">
        <v>158</v>
      </c>
      <c r="BE360" s="233">
        <f>IF(N360="základní",J360,0)</f>
        <v>0</v>
      </c>
      <c r="BF360" s="233">
        <f>IF(N360="snížená",J360,0)</f>
        <v>0</v>
      </c>
      <c r="BG360" s="233">
        <f>IF(N360="zákl. přenesená",J360,0)</f>
        <v>0</v>
      </c>
      <c r="BH360" s="233">
        <f>IF(N360="sníž. přenesená",J360,0)</f>
        <v>0</v>
      </c>
      <c r="BI360" s="233">
        <f>IF(N360="nulová",J360,0)</f>
        <v>0</v>
      </c>
      <c r="BJ360" s="18" t="s">
        <v>86</v>
      </c>
      <c r="BK360" s="233">
        <f>ROUND(I360*H360,2)</f>
        <v>0</v>
      </c>
      <c r="BL360" s="18" t="s">
        <v>259</v>
      </c>
      <c r="BM360" s="232" t="s">
        <v>623</v>
      </c>
    </row>
    <row r="361" s="13" customFormat="1">
      <c r="A361" s="13"/>
      <c r="B361" s="234"/>
      <c r="C361" s="235"/>
      <c r="D361" s="236" t="s">
        <v>171</v>
      </c>
      <c r="E361" s="237" t="s">
        <v>1</v>
      </c>
      <c r="F361" s="238" t="s">
        <v>624</v>
      </c>
      <c r="G361" s="235"/>
      <c r="H361" s="239">
        <v>75</v>
      </c>
      <c r="I361" s="240"/>
      <c r="J361" s="235"/>
      <c r="K361" s="235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171</v>
      </c>
      <c r="AU361" s="245" t="s">
        <v>88</v>
      </c>
      <c r="AV361" s="13" t="s">
        <v>88</v>
      </c>
      <c r="AW361" s="13" t="s">
        <v>34</v>
      </c>
      <c r="AX361" s="13" t="s">
        <v>78</v>
      </c>
      <c r="AY361" s="245" t="s">
        <v>158</v>
      </c>
    </row>
    <row r="362" s="13" customFormat="1">
      <c r="A362" s="13"/>
      <c r="B362" s="234"/>
      <c r="C362" s="235"/>
      <c r="D362" s="236" t="s">
        <v>171</v>
      </c>
      <c r="E362" s="237" t="s">
        <v>1</v>
      </c>
      <c r="F362" s="238" t="s">
        <v>625</v>
      </c>
      <c r="G362" s="235"/>
      <c r="H362" s="239">
        <v>50</v>
      </c>
      <c r="I362" s="240"/>
      <c r="J362" s="235"/>
      <c r="K362" s="235"/>
      <c r="L362" s="241"/>
      <c r="M362" s="242"/>
      <c r="N362" s="243"/>
      <c r="O362" s="243"/>
      <c r="P362" s="243"/>
      <c r="Q362" s="243"/>
      <c r="R362" s="243"/>
      <c r="S362" s="243"/>
      <c r="T362" s="24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5" t="s">
        <v>171</v>
      </c>
      <c r="AU362" s="245" t="s">
        <v>88</v>
      </c>
      <c r="AV362" s="13" t="s">
        <v>88</v>
      </c>
      <c r="AW362" s="13" t="s">
        <v>34</v>
      </c>
      <c r="AX362" s="13" t="s">
        <v>78</v>
      </c>
      <c r="AY362" s="245" t="s">
        <v>158</v>
      </c>
    </row>
    <row r="363" s="14" customFormat="1">
      <c r="A363" s="14"/>
      <c r="B363" s="246"/>
      <c r="C363" s="247"/>
      <c r="D363" s="236" t="s">
        <v>171</v>
      </c>
      <c r="E363" s="248" t="s">
        <v>1</v>
      </c>
      <c r="F363" s="249" t="s">
        <v>174</v>
      </c>
      <c r="G363" s="247"/>
      <c r="H363" s="250">
        <v>125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6" t="s">
        <v>171</v>
      </c>
      <c r="AU363" s="256" t="s">
        <v>88</v>
      </c>
      <c r="AV363" s="14" t="s">
        <v>165</v>
      </c>
      <c r="AW363" s="14" t="s">
        <v>34</v>
      </c>
      <c r="AX363" s="14" t="s">
        <v>86</v>
      </c>
      <c r="AY363" s="256" t="s">
        <v>158</v>
      </c>
    </row>
    <row r="364" s="2" customFormat="1" ht="16.5" customHeight="1">
      <c r="A364" s="39"/>
      <c r="B364" s="40"/>
      <c r="C364" s="220" t="s">
        <v>626</v>
      </c>
      <c r="D364" s="220" t="s">
        <v>161</v>
      </c>
      <c r="E364" s="221" t="s">
        <v>627</v>
      </c>
      <c r="F364" s="222" t="s">
        <v>628</v>
      </c>
      <c r="G364" s="223" t="s">
        <v>169</v>
      </c>
      <c r="H364" s="224">
        <v>3</v>
      </c>
      <c r="I364" s="225"/>
      <c r="J364" s="226">
        <f>ROUND(I364*H364,2)</f>
        <v>0</v>
      </c>
      <c r="K364" s="227"/>
      <c r="L364" s="45"/>
      <c r="M364" s="228" t="s">
        <v>1</v>
      </c>
      <c r="N364" s="229" t="s">
        <v>43</v>
      </c>
      <c r="O364" s="92"/>
      <c r="P364" s="230">
        <f>O364*H364</f>
        <v>0</v>
      </c>
      <c r="Q364" s="230">
        <v>0</v>
      </c>
      <c r="R364" s="230">
        <f>Q364*H364</f>
        <v>0</v>
      </c>
      <c r="S364" s="230">
        <v>0</v>
      </c>
      <c r="T364" s="23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2" t="s">
        <v>259</v>
      </c>
      <c r="AT364" s="232" t="s">
        <v>161</v>
      </c>
      <c r="AU364" s="232" t="s">
        <v>88</v>
      </c>
      <c r="AY364" s="18" t="s">
        <v>158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8" t="s">
        <v>86</v>
      </c>
      <c r="BK364" s="233">
        <f>ROUND(I364*H364,2)</f>
        <v>0</v>
      </c>
      <c r="BL364" s="18" t="s">
        <v>259</v>
      </c>
      <c r="BM364" s="232" t="s">
        <v>629</v>
      </c>
    </row>
    <row r="365" s="13" customFormat="1">
      <c r="A365" s="13"/>
      <c r="B365" s="234"/>
      <c r="C365" s="235"/>
      <c r="D365" s="236" t="s">
        <v>171</v>
      </c>
      <c r="E365" s="237" t="s">
        <v>1</v>
      </c>
      <c r="F365" s="238" t="s">
        <v>630</v>
      </c>
      <c r="G365" s="235"/>
      <c r="H365" s="239">
        <v>1</v>
      </c>
      <c r="I365" s="240"/>
      <c r="J365" s="235"/>
      <c r="K365" s="235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171</v>
      </c>
      <c r="AU365" s="245" t="s">
        <v>88</v>
      </c>
      <c r="AV365" s="13" t="s">
        <v>88</v>
      </c>
      <c r="AW365" s="13" t="s">
        <v>34</v>
      </c>
      <c r="AX365" s="13" t="s">
        <v>78</v>
      </c>
      <c r="AY365" s="245" t="s">
        <v>158</v>
      </c>
    </row>
    <row r="366" s="13" customFormat="1">
      <c r="A366" s="13"/>
      <c r="B366" s="234"/>
      <c r="C366" s="235"/>
      <c r="D366" s="236" t="s">
        <v>171</v>
      </c>
      <c r="E366" s="237" t="s">
        <v>1</v>
      </c>
      <c r="F366" s="238" t="s">
        <v>631</v>
      </c>
      <c r="G366" s="235"/>
      <c r="H366" s="239">
        <v>2</v>
      </c>
      <c r="I366" s="240"/>
      <c r="J366" s="235"/>
      <c r="K366" s="235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171</v>
      </c>
      <c r="AU366" s="245" t="s">
        <v>88</v>
      </c>
      <c r="AV366" s="13" t="s">
        <v>88</v>
      </c>
      <c r="AW366" s="13" t="s">
        <v>34</v>
      </c>
      <c r="AX366" s="13" t="s">
        <v>78</v>
      </c>
      <c r="AY366" s="245" t="s">
        <v>158</v>
      </c>
    </row>
    <row r="367" s="14" customFormat="1">
      <c r="A367" s="14"/>
      <c r="B367" s="246"/>
      <c r="C367" s="247"/>
      <c r="D367" s="236" t="s">
        <v>171</v>
      </c>
      <c r="E367" s="248" t="s">
        <v>1</v>
      </c>
      <c r="F367" s="249" t="s">
        <v>174</v>
      </c>
      <c r="G367" s="247"/>
      <c r="H367" s="250">
        <v>3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171</v>
      </c>
      <c r="AU367" s="256" t="s">
        <v>88</v>
      </c>
      <c r="AV367" s="14" t="s">
        <v>165</v>
      </c>
      <c r="AW367" s="14" t="s">
        <v>34</v>
      </c>
      <c r="AX367" s="14" t="s">
        <v>86</v>
      </c>
      <c r="AY367" s="256" t="s">
        <v>158</v>
      </c>
    </row>
    <row r="368" s="2" customFormat="1" ht="21.75" customHeight="1">
      <c r="A368" s="39"/>
      <c r="B368" s="40"/>
      <c r="C368" s="220" t="s">
        <v>632</v>
      </c>
      <c r="D368" s="220" t="s">
        <v>161</v>
      </c>
      <c r="E368" s="221" t="s">
        <v>633</v>
      </c>
      <c r="F368" s="222" t="s">
        <v>634</v>
      </c>
      <c r="G368" s="223" t="s">
        <v>515</v>
      </c>
      <c r="H368" s="293"/>
      <c r="I368" s="225"/>
      <c r="J368" s="226">
        <f>ROUND(I368*H368,2)</f>
        <v>0</v>
      </c>
      <c r="K368" s="227"/>
      <c r="L368" s="45"/>
      <c r="M368" s="228" t="s">
        <v>1</v>
      </c>
      <c r="N368" s="229" t="s">
        <v>43</v>
      </c>
      <c r="O368" s="92"/>
      <c r="P368" s="230">
        <f>O368*H368</f>
        <v>0</v>
      </c>
      <c r="Q368" s="230">
        <v>0</v>
      </c>
      <c r="R368" s="230">
        <f>Q368*H368</f>
        <v>0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259</v>
      </c>
      <c r="AT368" s="232" t="s">
        <v>161</v>
      </c>
      <c r="AU368" s="232" t="s">
        <v>88</v>
      </c>
      <c r="AY368" s="18" t="s">
        <v>158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86</v>
      </c>
      <c r="BK368" s="233">
        <f>ROUND(I368*H368,2)</f>
        <v>0</v>
      </c>
      <c r="BL368" s="18" t="s">
        <v>259</v>
      </c>
      <c r="BM368" s="232" t="s">
        <v>635</v>
      </c>
    </row>
    <row r="369" s="12" customFormat="1" ht="22.8" customHeight="1">
      <c r="A369" s="12"/>
      <c r="B369" s="204"/>
      <c r="C369" s="205"/>
      <c r="D369" s="206" t="s">
        <v>77</v>
      </c>
      <c r="E369" s="218" t="s">
        <v>636</v>
      </c>
      <c r="F369" s="218" t="s">
        <v>637</v>
      </c>
      <c r="G369" s="205"/>
      <c r="H369" s="205"/>
      <c r="I369" s="208"/>
      <c r="J369" s="219">
        <f>BK369</f>
        <v>0</v>
      </c>
      <c r="K369" s="205"/>
      <c r="L369" s="210"/>
      <c r="M369" s="211"/>
      <c r="N369" s="212"/>
      <c r="O369" s="212"/>
      <c r="P369" s="213">
        <f>SUM(P370:P371)</f>
        <v>0</v>
      </c>
      <c r="Q369" s="212"/>
      <c r="R369" s="213">
        <f>SUM(R370:R371)</f>
        <v>0</v>
      </c>
      <c r="S369" s="212"/>
      <c r="T369" s="214">
        <f>SUM(T370:T371)</f>
        <v>0.17930000000000002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5" t="s">
        <v>88</v>
      </c>
      <c r="AT369" s="216" t="s">
        <v>77</v>
      </c>
      <c r="AU369" s="216" t="s">
        <v>86</v>
      </c>
      <c r="AY369" s="215" t="s">
        <v>158</v>
      </c>
      <c r="BK369" s="217">
        <f>SUM(BK370:BK371)</f>
        <v>0</v>
      </c>
    </row>
    <row r="370" s="2" customFormat="1" ht="21.75" customHeight="1">
      <c r="A370" s="39"/>
      <c r="B370" s="40"/>
      <c r="C370" s="220" t="s">
        <v>638</v>
      </c>
      <c r="D370" s="220" t="s">
        <v>161</v>
      </c>
      <c r="E370" s="221" t="s">
        <v>639</v>
      </c>
      <c r="F370" s="222" t="s">
        <v>640</v>
      </c>
      <c r="G370" s="223" t="s">
        <v>186</v>
      </c>
      <c r="H370" s="224">
        <v>2.2000000000000002</v>
      </c>
      <c r="I370" s="225"/>
      <c r="J370" s="226">
        <f>ROUND(I370*H370,2)</f>
        <v>0</v>
      </c>
      <c r="K370" s="227"/>
      <c r="L370" s="45"/>
      <c r="M370" s="228" t="s">
        <v>1</v>
      </c>
      <c r="N370" s="229" t="s">
        <v>43</v>
      </c>
      <c r="O370" s="92"/>
      <c r="P370" s="230">
        <f>O370*H370</f>
        <v>0</v>
      </c>
      <c r="Q370" s="230">
        <v>0</v>
      </c>
      <c r="R370" s="230">
        <f>Q370*H370</f>
        <v>0</v>
      </c>
      <c r="S370" s="230">
        <v>0.081500000000000003</v>
      </c>
      <c r="T370" s="231">
        <f>S370*H370</f>
        <v>0.17930000000000002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2" t="s">
        <v>259</v>
      </c>
      <c r="AT370" s="232" t="s">
        <v>161</v>
      </c>
      <c r="AU370" s="232" t="s">
        <v>88</v>
      </c>
      <c r="AY370" s="18" t="s">
        <v>158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8" t="s">
        <v>86</v>
      </c>
      <c r="BK370" s="233">
        <f>ROUND(I370*H370,2)</f>
        <v>0</v>
      </c>
      <c r="BL370" s="18" t="s">
        <v>259</v>
      </c>
      <c r="BM370" s="232" t="s">
        <v>641</v>
      </c>
    </row>
    <row r="371" s="13" customFormat="1">
      <c r="A371" s="13"/>
      <c r="B371" s="234"/>
      <c r="C371" s="235"/>
      <c r="D371" s="236" t="s">
        <v>171</v>
      </c>
      <c r="E371" s="237" t="s">
        <v>1</v>
      </c>
      <c r="F371" s="238" t="s">
        <v>642</v>
      </c>
      <c r="G371" s="235"/>
      <c r="H371" s="239">
        <v>2.2000000000000002</v>
      </c>
      <c r="I371" s="240"/>
      <c r="J371" s="235"/>
      <c r="K371" s="235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171</v>
      </c>
      <c r="AU371" s="245" t="s">
        <v>88</v>
      </c>
      <c r="AV371" s="13" t="s">
        <v>88</v>
      </c>
      <c r="AW371" s="13" t="s">
        <v>34</v>
      </c>
      <c r="AX371" s="13" t="s">
        <v>86</v>
      </c>
      <c r="AY371" s="245" t="s">
        <v>158</v>
      </c>
    </row>
    <row r="372" s="12" customFormat="1" ht="22.8" customHeight="1">
      <c r="A372" s="12"/>
      <c r="B372" s="204"/>
      <c r="C372" s="205"/>
      <c r="D372" s="206" t="s">
        <v>77</v>
      </c>
      <c r="E372" s="218" t="s">
        <v>643</v>
      </c>
      <c r="F372" s="218" t="s">
        <v>644</v>
      </c>
      <c r="G372" s="205"/>
      <c r="H372" s="205"/>
      <c r="I372" s="208"/>
      <c r="J372" s="219">
        <f>BK372</f>
        <v>0</v>
      </c>
      <c r="K372" s="205"/>
      <c r="L372" s="210"/>
      <c r="M372" s="211"/>
      <c r="N372" s="212"/>
      <c r="O372" s="212"/>
      <c r="P372" s="213">
        <f>SUM(P373:P379)</f>
        <v>0</v>
      </c>
      <c r="Q372" s="212"/>
      <c r="R372" s="213">
        <f>SUM(R373:R379)</f>
        <v>1.8979248</v>
      </c>
      <c r="S372" s="212"/>
      <c r="T372" s="214">
        <f>SUM(T373:T379)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5" t="s">
        <v>88</v>
      </c>
      <c r="AT372" s="216" t="s">
        <v>77</v>
      </c>
      <c r="AU372" s="216" t="s">
        <v>86</v>
      </c>
      <c r="AY372" s="215" t="s">
        <v>158</v>
      </c>
      <c r="BK372" s="217">
        <f>SUM(BK373:BK379)</f>
        <v>0</v>
      </c>
    </row>
    <row r="373" s="2" customFormat="1" ht="21.75" customHeight="1">
      <c r="A373" s="39"/>
      <c r="B373" s="40"/>
      <c r="C373" s="220" t="s">
        <v>645</v>
      </c>
      <c r="D373" s="220" t="s">
        <v>161</v>
      </c>
      <c r="E373" s="221" t="s">
        <v>646</v>
      </c>
      <c r="F373" s="222" t="s">
        <v>647</v>
      </c>
      <c r="G373" s="223" t="s">
        <v>186</v>
      </c>
      <c r="H373" s="224">
        <v>37.280000000000001</v>
      </c>
      <c r="I373" s="225"/>
      <c r="J373" s="226">
        <f>ROUND(I373*H373,2)</f>
        <v>0</v>
      </c>
      <c r="K373" s="227"/>
      <c r="L373" s="45"/>
      <c r="M373" s="228" t="s">
        <v>1</v>
      </c>
      <c r="N373" s="229" t="s">
        <v>43</v>
      </c>
      <c r="O373" s="92"/>
      <c r="P373" s="230">
        <f>O373*H373</f>
        <v>0</v>
      </c>
      <c r="Q373" s="230">
        <v>0.0077999999999999996</v>
      </c>
      <c r="R373" s="230">
        <f>Q373*H373</f>
        <v>0.29078399999999999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259</v>
      </c>
      <c r="AT373" s="232" t="s">
        <v>161</v>
      </c>
      <c r="AU373" s="232" t="s">
        <v>88</v>
      </c>
      <c r="AY373" s="18" t="s">
        <v>158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86</v>
      </c>
      <c r="BK373" s="233">
        <f>ROUND(I373*H373,2)</f>
        <v>0</v>
      </c>
      <c r="BL373" s="18" t="s">
        <v>259</v>
      </c>
      <c r="BM373" s="232" t="s">
        <v>648</v>
      </c>
    </row>
    <row r="374" s="13" customFormat="1">
      <c r="A374" s="13"/>
      <c r="B374" s="234"/>
      <c r="C374" s="235"/>
      <c r="D374" s="236" t="s">
        <v>171</v>
      </c>
      <c r="E374" s="237" t="s">
        <v>1</v>
      </c>
      <c r="F374" s="238" t="s">
        <v>349</v>
      </c>
      <c r="G374" s="235"/>
      <c r="H374" s="239">
        <v>37.280000000000001</v>
      </c>
      <c r="I374" s="240"/>
      <c r="J374" s="235"/>
      <c r="K374" s="235"/>
      <c r="L374" s="241"/>
      <c r="M374" s="242"/>
      <c r="N374" s="243"/>
      <c r="O374" s="243"/>
      <c r="P374" s="243"/>
      <c r="Q374" s="243"/>
      <c r="R374" s="243"/>
      <c r="S374" s="243"/>
      <c r="T374" s="24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5" t="s">
        <v>171</v>
      </c>
      <c r="AU374" s="245" t="s">
        <v>88</v>
      </c>
      <c r="AV374" s="13" t="s">
        <v>88</v>
      </c>
      <c r="AW374" s="13" t="s">
        <v>34</v>
      </c>
      <c r="AX374" s="13" t="s">
        <v>86</v>
      </c>
      <c r="AY374" s="245" t="s">
        <v>158</v>
      </c>
    </row>
    <row r="375" s="2" customFormat="1" ht="16.5" customHeight="1">
      <c r="A375" s="39"/>
      <c r="B375" s="40"/>
      <c r="C375" s="282" t="s">
        <v>649</v>
      </c>
      <c r="D375" s="282" t="s">
        <v>275</v>
      </c>
      <c r="E375" s="283" t="s">
        <v>650</v>
      </c>
      <c r="F375" s="284" t="s">
        <v>651</v>
      </c>
      <c r="G375" s="285" t="s">
        <v>186</v>
      </c>
      <c r="H375" s="286">
        <v>44.735999999999997</v>
      </c>
      <c r="I375" s="287"/>
      <c r="J375" s="288">
        <f>ROUND(I375*H375,2)</f>
        <v>0</v>
      </c>
      <c r="K375" s="289"/>
      <c r="L375" s="290"/>
      <c r="M375" s="291" t="s">
        <v>1</v>
      </c>
      <c r="N375" s="292" t="s">
        <v>43</v>
      </c>
      <c r="O375" s="92"/>
      <c r="P375" s="230">
        <f>O375*H375</f>
        <v>0</v>
      </c>
      <c r="Q375" s="230">
        <v>0.035400000000000001</v>
      </c>
      <c r="R375" s="230">
        <f>Q375*H375</f>
        <v>1.5836543999999999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332</v>
      </c>
      <c r="AT375" s="232" t="s">
        <v>275</v>
      </c>
      <c r="AU375" s="232" t="s">
        <v>88</v>
      </c>
      <c r="AY375" s="18" t="s">
        <v>158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86</v>
      </c>
      <c r="BK375" s="233">
        <f>ROUND(I375*H375,2)</f>
        <v>0</v>
      </c>
      <c r="BL375" s="18" t="s">
        <v>259</v>
      </c>
      <c r="BM375" s="232" t="s">
        <v>652</v>
      </c>
    </row>
    <row r="376" s="13" customFormat="1">
      <c r="A376" s="13"/>
      <c r="B376" s="234"/>
      <c r="C376" s="235"/>
      <c r="D376" s="236" t="s">
        <v>171</v>
      </c>
      <c r="E376" s="235"/>
      <c r="F376" s="238" t="s">
        <v>653</v>
      </c>
      <c r="G376" s="235"/>
      <c r="H376" s="239">
        <v>44.735999999999997</v>
      </c>
      <c r="I376" s="240"/>
      <c r="J376" s="235"/>
      <c r="K376" s="235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171</v>
      </c>
      <c r="AU376" s="245" t="s">
        <v>88</v>
      </c>
      <c r="AV376" s="13" t="s">
        <v>88</v>
      </c>
      <c r="AW376" s="13" t="s">
        <v>4</v>
      </c>
      <c r="AX376" s="13" t="s">
        <v>86</v>
      </c>
      <c r="AY376" s="245" t="s">
        <v>158</v>
      </c>
    </row>
    <row r="377" s="2" customFormat="1" ht="16.5" customHeight="1">
      <c r="A377" s="39"/>
      <c r="B377" s="40"/>
      <c r="C377" s="220" t="s">
        <v>654</v>
      </c>
      <c r="D377" s="220" t="s">
        <v>161</v>
      </c>
      <c r="E377" s="221" t="s">
        <v>655</v>
      </c>
      <c r="F377" s="222" t="s">
        <v>656</v>
      </c>
      <c r="G377" s="223" t="s">
        <v>186</v>
      </c>
      <c r="H377" s="224">
        <v>37.280000000000001</v>
      </c>
      <c r="I377" s="225"/>
      <c r="J377" s="226">
        <f>ROUND(I377*H377,2)</f>
        <v>0</v>
      </c>
      <c r="K377" s="227"/>
      <c r="L377" s="45"/>
      <c r="M377" s="228" t="s">
        <v>1</v>
      </c>
      <c r="N377" s="229" t="s">
        <v>43</v>
      </c>
      <c r="O377" s="92"/>
      <c r="P377" s="230">
        <f>O377*H377</f>
        <v>0</v>
      </c>
      <c r="Q377" s="230">
        <v>0.00040000000000000002</v>
      </c>
      <c r="R377" s="230">
        <f>Q377*H377</f>
        <v>0.014912000000000002</v>
      </c>
      <c r="S377" s="230">
        <v>0</v>
      </c>
      <c r="T377" s="23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259</v>
      </c>
      <c r="AT377" s="232" t="s">
        <v>161</v>
      </c>
      <c r="AU377" s="232" t="s">
        <v>88</v>
      </c>
      <c r="AY377" s="18" t="s">
        <v>158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86</v>
      </c>
      <c r="BK377" s="233">
        <f>ROUND(I377*H377,2)</f>
        <v>0</v>
      </c>
      <c r="BL377" s="18" t="s">
        <v>259</v>
      </c>
      <c r="BM377" s="232" t="s">
        <v>657</v>
      </c>
    </row>
    <row r="378" s="2" customFormat="1" ht="21.75" customHeight="1">
      <c r="A378" s="39"/>
      <c r="B378" s="40"/>
      <c r="C378" s="220" t="s">
        <v>658</v>
      </c>
      <c r="D378" s="220" t="s">
        <v>161</v>
      </c>
      <c r="E378" s="221" t="s">
        <v>659</v>
      </c>
      <c r="F378" s="222" t="s">
        <v>660</v>
      </c>
      <c r="G378" s="223" t="s">
        <v>186</v>
      </c>
      <c r="H378" s="224">
        <v>37.280000000000001</v>
      </c>
      <c r="I378" s="225"/>
      <c r="J378" s="226">
        <f>ROUND(I378*H378,2)</f>
        <v>0</v>
      </c>
      <c r="K378" s="227"/>
      <c r="L378" s="45"/>
      <c r="M378" s="228" t="s">
        <v>1</v>
      </c>
      <c r="N378" s="229" t="s">
        <v>43</v>
      </c>
      <c r="O378" s="92"/>
      <c r="P378" s="230">
        <f>O378*H378</f>
        <v>0</v>
      </c>
      <c r="Q378" s="230">
        <v>0.00023000000000000001</v>
      </c>
      <c r="R378" s="230">
        <f>Q378*H378</f>
        <v>0.0085744000000000011</v>
      </c>
      <c r="S378" s="230">
        <v>0</v>
      </c>
      <c r="T378" s="23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2" t="s">
        <v>259</v>
      </c>
      <c r="AT378" s="232" t="s">
        <v>161</v>
      </c>
      <c r="AU378" s="232" t="s">
        <v>88</v>
      </c>
      <c r="AY378" s="18" t="s">
        <v>158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8" t="s">
        <v>86</v>
      </c>
      <c r="BK378" s="233">
        <f>ROUND(I378*H378,2)</f>
        <v>0</v>
      </c>
      <c r="BL378" s="18" t="s">
        <v>259</v>
      </c>
      <c r="BM378" s="232" t="s">
        <v>661</v>
      </c>
    </row>
    <row r="379" s="2" customFormat="1" ht="21.75" customHeight="1">
      <c r="A379" s="39"/>
      <c r="B379" s="40"/>
      <c r="C379" s="220" t="s">
        <v>662</v>
      </c>
      <c r="D379" s="220" t="s">
        <v>161</v>
      </c>
      <c r="E379" s="221" t="s">
        <v>663</v>
      </c>
      <c r="F379" s="222" t="s">
        <v>664</v>
      </c>
      <c r="G379" s="223" t="s">
        <v>515</v>
      </c>
      <c r="H379" s="293"/>
      <c r="I379" s="225"/>
      <c r="J379" s="226">
        <f>ROUND(I379*H379,2)</f>
        <v>0</v>
      </c>
      <c r="K379" s="227"/>
      <c r="L379" s="45"/>
      <c r="M379" s="228" t="s">
        <v>1</v>
      </c>
      <c r="N379" s="229" t="s">
        <v>43</v>
      </c>
      <c r="O379" s="92"/>
      <c r="P379" s="230">
        <f>O379*H379</f>
        <v>0</v>
      </c>
      <c r="Q379" s="230">
        <v>0</v>
      </c>
      <c r="R379" s="230">
        <f>Q379*H379</f>
        <v>0</v>
      </c>
      <c r="S379" s="230">
        <v>0</v>
      </c>
      <c r="T379" s="23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259</v>
      </c>
      <c r="AT379" s="232" t="s">
        <v>161</v>
      </c>
      <c r="AU379" s="232" t="s">
        <v>88</v>
      </c>
      <c r="AY379" s="18" t="s">
        <v>158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86</v>
      </c>
      <c r="BK379" s="233">
        <f>ROUND(I379*H379,2)</f>
        <v>0</v>
      </c>
      <c r="BL379" s="18" t="s">
        <v>259</v>
      </c>
      <c r="BM379" s="232" t="s">
        <v>665</v>
      </c>
    </row>
    <row r="380" s="12" customFormat="1" ht="22.8" customHeight="1">
      <c r="A380" s="12"/>
      <c r="B380" s="204"/>
      <c r="C380" s="205"/>
      <c r="D380" s="206" t="s">
        <v>77</v>
      </c>
      <c r="E380" s="218" t="s">
        <v>666</v>
      </c>
      <c r="F380" s="218" t="s">
        <v>667</v>
      </c>
      <c r="G380" s="205"/>
      <c r="H380" s="205"/>
      <c r="I380" s="208"/>
      <c r="J380" s="219">
        <f>BK380</f>
        <v>0</v>
      </c>
      <c r="K380" s="205"/>
      <c r="L380" s="210"/>
      <c r="M380" s="211"/>
      <c r="N380" s="212"/>
      <c r="O380" s="212"/>
      <c r="P380" s="213">
        <f>SUM(P381:P390)</f>
        <v>0</v>
      </c>
      <c r="Q380" s="212"/>
      <c r="R380" s="213">
        <f>SUM(R381:R390)</f>
        <v>0.43185439999999997</v>
      </c>
      <c r="S380" s="212"/>
      <c r="T380" s="214">
        <f>SUM(T381:T390)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5" t="s">
        <v>88</v>
      </c>
      <c r="AT380" s="216" t="s">
        <v>77</v>
      </c>
      <c r="AU380" s="216" t="s">
        <v>86</v>
      </c>
      <c r="AY380" s="215" t="s">
        <v>158</v>
      </c>
      <c r="BK380" s="217">
        <f>SUM(BK381:BK390)</f>
        <v>0</v>
      </c>
    </row>
    <row r="381" s="2" customFormat="1" ht="21.75" customHeight="1">
      <c r="A381" s="39"/>
      <c r="B381" s="40"/>
      <c r="C381" s="220" t="s">
        <v>668</v>
      </c>
      <c r="D381" s="220" t="s">
        <v>161</v>
      </c>
      <c r="E381" s="221" t="s">
        <v>669</v>
      </c>
      <c r="F381" s="222" t="s">
        <v>670</v>
      </c>
      <c r="G381" s="223" t="s">
        <v>186</v>
      </c>
      <c r="H381" s="224">
        <v>2.5</v>
      </c>
      <c r="I381" s="225"/>
      <c r="J381" s="226">
        <f>ROUND(I381*H381,2)</f>
        <v>0</v>
      </c>
      <c r="K381" s="227"/>
      <c r="L381" s="45"/>
      <c r="M381" s="228" t="s">
        <v>1</v>
      </c>
      <c r="N381" s="229" t="s">
        <v>43</v>
      </c>
      <c r="O381" s="92"/>
      <c r="P381" s="230">
        <f>O381*H381</f>
        <v>0</v>
      </c>
      <c r="Q381" s="230">
        <v>2.0000000000000002E-05</v>
      </c>
      <c r="R381" s="230">
        <f>Q381*H381</f>
        <v>5.0000000000000002E-05</v>
      </c>
      <c r="S381" s="230">
        <v>0</v>
      </c>
      <c r="T381" s="23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2" t="s">
        <v>259</v>
      </c>
      <c r="AT381" s="232" t="s">
        <v>161</v>
      </c>
      <c r="AU381" s="232" t="s">
        <v>88</v>
      </c>
      <c r="AY381" s="18" t="s">
        <v>158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8" t="s">
        <v>86</v>
      </c>
      <c r="BK381" s="233">
        <f>ROUND(I381*H381,2)</f>
        <v>0</v>
      </c>
      <c r="BL381" s="18" t="s">
        <v>259</v>
      </c>
      <c r="BM381" s="232" t="s">
        <v>671</v>
      </c>
    </row>
    <row r="382" s="2" customFormat="1" ht="21.75" customHeight="1">
      <c r="A382" s="39"/>
      <c r="B382" s="40"/>
      <c r="C382" s="220" t="s">
        <v>672</v>
      </c>
      <c r="D382" s="220" t="s">
        <v>161</v>
      </c>
      <c r="E382" s="221" t="s">
        <v>673</v>
      </c>
      <c r="F382" s="222" t="s">
        <v>674</v>
      </c>
      <c r="G382" s="223" t="s">
        <v>186</v>
      </c>
      <c r="H382" s="224">
        <v>2.5</v>
      </c>
      <c r="I382" s="225"/>
      <c r="J382" s="226">
        <f>ROUND(I382*H382,2)</f>
        <v>0</v>
      </c>
      <c r="K382" s="227"/>
      <c r="L382" s="45"/>
      <c r="M382" s="228" t="s">
        <v>1</v>
      </c>
      <c r="N382" s="229" t="s">
        <v>43</v>
      </c>
      <c r="O382" s="92"/>
      <c r="P382" s="230">
        <f>O382*H382</f>
        <v>0</v>
      </c>
      <c r="Q382" s="230">
        <v>0.00013999999999999999</v>
      </c>
      <c r="R382" s="230">
        <f>Q382*H382</f>
        <v>0.00034999999999999994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259</v>
      </c>
      <c r="AT382" s="232" t="s">
        <v>161</v>
      </c>
      <c r="AU382" s="232" t="s">
        <v>88</v>
      </c>
      <c r="AY382" s="18" t="s">
        <v>158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86</v>
      </c>
      <c r="BK382" s="233">
        <f>ROUND(I382*H382,2)</f>
        <v>0</v>
      </c>
      <c r="BL382" s="18" t="s">
        <v>259</v>
      </c>
      <c r="BM382" s="232" t="s">
        <v>675</v>
      </c>
    </row>
    <row r="383" s="2" customFormat="1" ht="21.75" customHeight="1">
      <c r="A383" s="39"/>
      <c r="B383" s="40"/>
      <c r="C383" s="220" t="s">
        <v>676</v>
      </c>
      <c r="D383" s="220" t="s">
        <v>161</v>
      </c>
      <c r="E383" s="221" t="s">
        <v>677</v>
      </c>
      <c r="F383" s="222" t="s">
        <v>678</v>
      </c>
      <c r="G383" s="223" t="s">
        <v>186</v>
      </c>
      <c r="H383" s="224">
        <v>2.5</v>
      </c>
      <c r="I383" s="225"/>
      <c r="J383" s="226">
        <f>ROUND(I383*H383,2)</f>
        <v>0</v>
      </c>
      <c r="K383" s="227"/>
      <c r="L383" s="45"/>
      <c r="M383" s="228" t="s">
        <v>1</v>
      </c>
      <c r="N383" s="229" t="s">
        <v>43</v>
      </c>
      <c r="O383" s="92"/>
      <c r="P383" s="230">
        <f>O383*H383</f>
        <v>0</v>
      </c>
      <c r="Q383" s="230">
        <v>0.00012</v>
      </c>
      <c r="R383" s="230">
        <f>Q383*H383</f>
        <v>0.00030000000000000003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259</v>
      </c>
      <c r="AT383" s="232" t="s">
        <v>161</v>
      </c>
      <c r="AU383" s="232" t="s">
        <v>88</v>
      </c>
      <c r="AY383" s="18" t="s">
        <v>158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86</v>
      </c>
      <c r="BK383" s="233">
        <f>ROUND(I383*H383,2)</f>
        <v>0</v>
      </c>
      <c r="BL383" s="18" t="s">
        <v>259</v>
      </c>
      <c r="BM383" s="232" t="s">
        <v>679</v>
      </c>
    </row>
    <row r="384" s="2" customFormat="1" ht="21.75" customHeight="1">
      <c r="A384" s="39"/>
      <c r="B384" s="40"/>
      <c r="C384" s="220" t="s">
        <v>680</v>
      </c>
      <c r="D384" s="220" t="s">
        <v>161</v>
      </c>
      <c r="E384" s="221" t="s">
        <v>681</v>
      </c>
      <c r="F384" s="222" t="s">
        <v>682</v>
      </c>
      <c r="G384" s="223" t="s">
        <v>186</v>
      </c>
      <c r="H384" s="224">
        <v>2.5</v>
      </c>
      <c r="I384" s="225"/>
      <c r="J384" s="226">
        <f>ROUND(I384*H384,2)</f>
        <v>0</v>
      </c>
      <c r="K384" s="227"/>
      <c r="L384" s="45"/>
      <c r="M384" s="228" t="s">
        <v>1</v>
      </c>
      <c r="N384" s="229" t="s">
        <v>43</v>
      </c>
      <c r="O384" s="92"/>
      <c r="P384" s="230">
        <f>O384*H384</f>
        <v>0</v>
      </c>
      <c r="Q384" s="230">
        <v>0.00012</v>
      </c>
      <c r="R384" s="230">
        <f>Q384*H384</f>
        <v>0.00030000000000000003</v>
      </c>
      <c r="S384" s="230">
        <v>0</v>
      </c>
      <c r="T384" s="23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2" t="s">
        <v>259</v>
      </c>
      <c r="AT384" s="232" t="s">
        <v>161</v>
      </c>
      <c r="AU384" s="232" t="s">
        <v>88</v>
      </c>
      <c r="AY384" s="18" t="s">
        <v>158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8" t="s">
        <v>86</v>
      </c>
      <c r="BK384" s="233">
        <f>ROUND(I384*H384,2)</f>
        <v>0</v>
      </c>
      <c r="BL384" s="18" t="s">
        <v>259</v>
      </c>
      <c r="BM384" s="232" t="s">
        <v>683</v>
      </c>
    </row>
    <row r="385" s="2" customFormat="1" ht="21.75" customHeight="1">
      <c r="A385" s="39"/>
      <c r="B385" s="40"/>
      <c r="C385" s="220" t="s">
        <v>684</v>
      </c>
      <c r="D385" s="220" t="s">
        <v>161</v>
      </c>
      <c r="E385" s="221" t="s">
        <v>685</v>
      </c>
      <c r="F385" s="222" t="s">
        <v>686</v>
      </c>
      <c r="G385" s="223" t="s">
        <v>186</v>
      </c>
      <c r="H385" s="224">
        <v>468.31999999999999</v>
      </c>
      <c r="I385" s="225"/>
      <c r="J385" s="226">
        <f>ROUND(I385*H385,2)</f>
        <v>0</v>
      </c>
      <c r="K385" s="227"/>
      <c r="L385" s="45"/>
      <c r="M385" s="228" t="s">
        <v>1</v>
      </c>
      <c r="N385" s="229" t="s">
        <v>43</v>
      </c>
      <c r="O385" s="92"/>
      <c r="P385" s="230">
        <f>O385*H385</f>
        <v>0</v>
      </c>
      <c r="Q385" s="230">
        <v>0.00013999999999999999</v>
      </c>
      <c r="R385" s="230">
        <f>Q385*H385</f>
        <v>0.065564799999999993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259</v>
      </c>
      <c r="AT385" s="232" t="s">
        <v>161</v>
      </c>
      <c r="AU385" s="232" t="s">
        <v>88</v>
      </c>
      <c r="AY385" s="18" t="s">
        <v>158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86</v>
      </c>
      <c r="BK385" s="233">
        <f>ROUND(I385*H385,2)</f>
        <v>0</v>
      </c>
      <c r="BL385" s="18" t="s">
        <v>259</v>
      </c>
      <c r="BM385" s="232" t="s">
        <v>687</v>
      </c>
    </row>
    <row r="386" s="2" customFormat="1" ht="21.75" customHeight="1">
      <c r="A386" s="39"/>
      <c r="B386" s="40"/>
      <c r="C386" s="220" t="s">
        <v>688</v>
      </c>
      <c r="D386" s="220" t="s">
        <v>161</v>
      </c>
      <c r="E386" s="221" t="s">
        <v>689</v>
      </c>
      <c r="F386" s="222" t="s">
        <v>690</v>
      </c>
      <c r="G386" s="223" t="s">
        <v>186</v>
      </c>
      <c r="H386" s="224">
        <v>468.31999999999999</v>
      </c>
      <c r="I386" s="225"/>
      <c r="J386" s="226">
        <f>ROUND(I386*H386,2)</f>
        <v>0</v>
      </c>
      <c r="K386" s="227"/>
      <c r="L386" s="45"/>
      <c r="M386" s="228" t="s">
        <v>1</v>
      </c>
      <c r="N386" s="229" t="s">
        <v>43</v>
      </c>
      <c r="O386" s="92"/>
      <c r="P386" s="230">
        <f>O386*H386</f>
        <v>0</v>
      </c>
      <c r="Q386" s="230">
        <v>0.00072000000000000005</v>
      </c>
      <c r="R386" s="230">
        <f>Q386*H386</f>
        <v>0.3371904</v>
      </c>
      <c r="S386" s="230">
        <v>0</v>
      </c>
      <c r="T386" s="23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259</v>
      </c>
      <c r="AT386" s="232" t="s">
        <v>161</v>
      </c>
      <c r="AU386" s="232" t="s">
        <v>88</v>
      </c>
      <c r="AY386" s="18" t="s">
        <v>158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86</v>
      </c>
      <c r="BK386" s="233">
        <f>ROUND(I386*H386,2)</f>
        <v>0</v>
      </c>
      <c r="BL386" s="18" t="s">
        <v>259</v>
      </c>
      <c r="BM386" s="232" t="s">
        <v>691</v>
      </c>
    </row>
    <row r="387" s="13" customFormat="1">
      <c r="A387" s="13"/>
      <c r="B387" s="234"/>
      <c r="C387" s="235"/>
      <c r="D387" s="236" t="s">
        <v>171</v>
      </c>
      <c r="E387" s="237" t="s">
        <v>1</v>
      </c>
      <c r="F387" s="238" t="s">
        <v>199</v>
      </c>
      <c r="G387" s="235"/>
      <c r="H387" s="239">
        <v>468.31999999999999</v>
      </c>
      <c r="I387" s="240"/>
      <c r="J387" s="235"/>
      <c r="K387" s="235"/>
      <c r="L387" s="241"/>
      <c r="M387" s="242"/>
      <c r="N387" s="243"/>
      <c r="O387" s="243"/>
      <c r="P387" s="243"/>
      <c r="Q387" s="243"/>
      <c r="R387" s="243"/>
      <c r="S387" s="243"/>
      <c r="T387" s="24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5" t="s">
        <v>171</v>
      </c>
      <c r="AU387" s="245" t="s">
        <v>88</v>
      </c>
      <c r="AV387" s="13" t="s">
        <v>88</v>
      </c>
      <c r="AW387" s="13" t="s">
        <v>34</v>
      </c>
      <c r="AX387" s="13" t="s">
        <v>86</v>
      </c>
      <c r="AY387" s="245" t="s">
        <v>158</v>
      </c>
    </row>
    <row r="388" s="2" customFormat="1" ht="21.75" customHeight="1">
      <c r="A388" s="39"/>
      <c r="B388" s="40"/>
      <c r="C388" s="220" t="s">
        <v>692</v>
      </c>
      <c r="D388" s="220" t="s">
        <v>161</v>
      </c>
      <c r="E388" s="221" t="s">
        <v>693</v>
      </c>
      <c r="F388" s="222" t="s">
        <v>694</v>
      </c>
      <c r="G388" s="223" t="s">
        <v>186</v>
      </c>
      <c r="H388" s="224">
        <v>468.31999999999999</v>
      </c>
      <c r="I388" s="225"/>
      <c r="J388" s="226">
        <f>ROUND(I388*H388,2)</f>
        <v>0</v>
      </c>
      <c r="K388" s="227"/>
      <c r="L388" s="45"/>
      <c r="M388" s="228" t="s">
        <v>1</v>
      </c>
      <c r="N388" s="229" t="s">
        <v>43</v>
      </c>
      <c r="O388" s="92"/>
      <c r="P388" s="230">
        <f>O388*H388</f>
        <v>0</v>
      </c>
      <c r="Q388" s="230">
        <v>4.0000000000000003E-05</v>
      </c>
      <c r="R388" s="230">
        <f>Q388*H388</f>
        <v>0.018732800000000001</v>
      </c>
      <c r="S388" s="230">
        <v>0</v>
      </c>
      <c r="T388" s="23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259</v>
      </c>
      <c r="AT388" s="232" t="s">
        <v>161</v>
      </c>
      <c r="AU388" s="232" t="s">
        <v>88</v>
      </c>
      <c r="AY388" s="18" t="s">
        <v>158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86</v>
      </c>
      <c r="BK388" s="233">
        <f>ROUND(I388*H388,2)</f>
        <v>0</v>
      </c>
      <c r="BL388" s="18" t="s">
        <v>259</v>
      </c>
      <c r="BM388" s="232" t="s">
        <v>695</v>
      </c>
    </row>
    <row r="389" s="2" customFormat="1" ht="21.75" customHeight="1">
      <c r="A389" s="39"/>
      <c r="B389" s="40"/>
      <c r="C389" s="220" t="s">
        <v>696</v>
      </c>
      <c r="D389" s="220" t="s">
        <v>161</v>
      </c>
      <c r="E389" s="221" t="s">
        <v>697</v>
      </c>
      <c r="F389" s="222" t="s">
        <v>698</v>
      </c>
      <c r="G389" s="223" t="s">
        <v>186</v>
      </c>
      <c r="H389" s="224">
        <v>468.31999999999999</v>
      </c>
      <c r="I389" s="225"/>
      <c r="J389" s="226">
        <f>ROUND(I389*H389,2)</f>
        <v>0</v>
      </c>
      <c r="K389" s="227"/>
      <c r="L389" s="45"/>
      <c r="M389" s="228" t="s">
        <v>1</v>
      </c>
      <c r="N389" s="229" t="s">
        <v>43</v>
      </c>
      <c r="O389" s="92"/>
      <c r="P389" s="230">
        <f>O389*H389</f>
        <v>0</v>
      </c>
      <c r="Q389" s="230">
        <v>0</v>
      </c>
      <c r="R389" s="230">
        <f>Q389*H389</f>
        <v>0</v>
      </c>
      <c r="S389" s="230">
        <v>0</v>
      </c>
      <c r="T389" s="23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2" t="s">
        <v>259</v>
      </c>
      <c r="AT389" s="232" t="s">
        <v>161</v>
      </c>
      <c r="AU389" s="232" t="s">
        <v>88</v>
      </c>
      <c r="AY389" s="18" t="s">
        <v>158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8" t="s">
        <v>86</v>
      </c>
      <c r="BK389" s="233">
        <f>ROUND(I389*H389,2)</f>
        <v>0</v>
      </c>
      <c r="BL389" s="18" t="s">
        <v>259</v>
      </c>
      <c r="BM389" s="232" t="s">
        <v>699</v>
      </c>
    </row>
    <row r="390" s="2" customFormat="1" ht="33" customHeight="1">
      <c r="A390" s="39"/>
      <c r="B390" s="40"/>
      <c r="C390" s="220" t="s">
        <v>700</v>
      </c>
      <c r="D390" s="220" t="s">
        <v>161</v>
      </c>
      <c r="E390" s="221" t="s">
        <v>701</v>
      </c>
      <c r="F390" s="222" t="s">
        <v>702</v>
      </c>
      <c r="G390" s="223" t="s">
        <v>186</v>
      </c>
      <c r="H390" s="224">
        <v>468.31999999999999</v>
      </c>
      <c r="I390" s="225"/>
      <c r="J390" s="226">
        <f>ROUND(I390*H390,2)</f>
        <v>0</v>
      </c>
      <c r="K390" s="227"/>
      <c r="L390" s="45"/>
      <c r="M390" s="228" t="s">
        <v>1</v>
      </c>
      <c r="N390" s="229" t="s">
        <v>43</v>
      </c>
      <c r="O390" s="92"/>
      <c r="P390" s="230">
        <f>O390*H390</f>
        <v>0</v>
      </c>
      <c r="Q390" s="230">
        <v>2.0000000000000002E-05</v>
      </c>
      <c r="R390" s="230">
        <f>Q390*H390</f>
        <v>0.0093664000000000004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259</v>
      </c>
      <c r="AT390" s="232" t="s">
        <v>161</v>
      </c>
      <c r="AU390" s="232" t="s">
        <v>88</v>
      </c>
      <c r="AY390" s="18" t="s">
        <v>158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86</v>
      </c>
      <c r="BK390" s="233">
        <f>ROUND(I390*H390,2)</f>
        <v>0</v>
      </c>
      <c r="BL390" s="18" t="s">
        <v>259</v>
      </c>
      <c r="BM390" s="232" t="s">
        <v>703</v>
      </c>
    </row>
    <row r="391" s="12" customFormat="1" ht="25.92" customHeight="1">
      <c r="A391" s="12"/>
      <c r="B391" s="204"/>
      <c r="C391" s="205"/>
      <c r="D391" s="206" t="s">
        <v>77</v>
      </c>
      <c r="E391" s="207" t="s">
        <v>704</v>
      </c>
      <c r="F391" s="207" t="s">
        <v>705</v>
      </c>
      <c r="G391" s="205"/>
      <c r="H391" s="205"/>
      <c r="I391" s="208"/>
      <c r="J391" s="209">
        <f>BK391</f>
        <v>0</v>
      </c>
      <c r="K391" s="205"/>
      <c r="L391" s="210"/>
      <c r="M391" s="211"/>
      <c r="N391" s="212"/>
      <c r="O391" s="212"/>
      <c r="P391" s="213">
        <f>SUM(P392:P401)</f>
        <v>0</v>
      </c>
      <c r="Q391" s="212"/>
      <c r="R391" s="213">
        <f>SUM(R392:R401)</f>
        <v>0</v>
      </c>
      <c r="S391" s="212"/>
      <c r="T391" s="214">
        <f>SUM(T392:T401)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5" t="s">
        <v>159</v>
      </c>
      <c r="AT391" s="216" t="s">
        <v>77</v>
      </c>
      <c r="AU391" s="216" t="s">
        <v>78</v>
      </c>
      <c r="AY391" s="215" t="s">
        <v>158</v>
      </c>
      <c r="BK391" s="217">
        <f>SUM(BK392:BK401)</f>
        <v>0</v>
      </c>
    </row>
    <row r="392" s="2" customFormat="1" ht="16.5" customHeight="1">
      <c r="A392" s="39"/>
      <c r="B392" s="40"/>
      <c r="C392" s="220" t="s">
        <v>706</v>
      </c>
      <c r="D392" s="220" t="s">
        <v>161</v>
      </c>
      <c r="E392" s="221" t="s">
        <v>707</v>
      </c>
      <c r="F392" s="222" t="s">
        <v>708</v>
      </c>
      <c r="G392" s="223" t="s">
        <v>169</v>
      </c>
      <c r="H392" s="224">
        <v>2</v>
      </c>
      <c r="I392" s="225"/>
      <c r="J392" s="226">
        <f>ROUND(I392*H392,2)</f>
        <v>0</v>
      </c>
      <c r="K392" s="227"/>
      <c r="L392" s="45"/>
      <c r="M392" s="228" t="s">
        <v>1</v>
      </c>
      <c r="N392" s="229" t="s">
        <v>43</v>
      </c>
      <c r="O392" s="92"/>
      <c r="P392" s="230">
        <f>O392*H392</f>
        <v>0</v>
      </c>
      <c r="Q392" s="230">
        <v>0</v>
      </c>
      <c r="R392" s="230">
        <f>Q392*H392</f>
        <v>0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499</v>
      </c>
      <c r="AT392" s="232" t="s">
        <v>161</v>
      </c>
      <c r="AU392" s="232" t="s">
        <v>86</v>
      </c>
      <c r="AY392" s="18" t="s">
        <v>158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8" t="s">
        <v>86</v>
      </c>
      <c r="BK392" s="233">
        <f>ROUND(I392*H392,2)</f>
        <v>0</v>
      </c>
      <c r="BL392" s="18" t="s">
        <v>499</v>
      </c>
      <c r="BM392" s="232" t="s">
        <v>709</v>
      </c>
    </row>
    <row r="393" s="2" customFormat="1" ht="55.5" customHeight="1">
      <c r="A393" s="39"/>
      <c r="B393" s="40"/>
      <c r="C393" s="282" t="s">
        <v>710</v>
      </c>
      <c r="D393" s="282" t="s">
        <v>275</v>
      </c>
      <c r="E393" s="283" t="s">
        <v>711</v>
      </c>
      <c r="F393" s="284" t="s">
        <v>712</v>
      </c>
      <c r="G393" s="285" t="s">
        <v>169</v>
      </c>
      <c r="H393" s="286">
        <v>1</v>
      </c>
      <c r="I393" s="287"/>
      <c r="J393" s="288">
        <f>ROUND(I393*H393,2)</f>
        <v>0</v>
      </c>
      <c r="K393" s="289"/>
      <c r="L393" s="290"/>
      <c r="M393" s="291" t="s">
        <v>1</v>
      </c>
      <c r="N393" s="292" t="s">
        <v>43</v>
      </c>
      <c r="O393" s="92"/>
      <c r="P393" s="230">
        <f>O393*H393</f>
        <v>0</v>
      </c>
      <c r="Q393" s="230">
        <v>0</v>
      </c>
      <c r="R393" s="230">
        <f>Q393*H393</f>
        <v>0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713</v>
      </c>
      <c r="AT393" s="232" t="s">
        <v>275</v>
      </c>
      <c r="AU393" s="232" t="s">
        <v>86</v>
      </c>
      <c r="AY393" s="18" t="s">
        <v>158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86</v>
      </c>
      <c r="BK393" s="233">
        <f>ROUND(I393*H393,2)</f>
        <v>0</v>
      </c>
      <c r="BL393" s="18" t="s">
        <v>499</v>
      </c>
      <c r="BM393" s="232" t="s">
        <v>714</v>
      </c>
    </row>
    <row r="394" s="2" customFormat="1" ht="44.25" customHeight="1">
      <c r="A394" s="39"/>
      <c r="B394" s="40"/>
      <c r="C394" s="282" t="s">
        <v>715</v>
      </c>
      <c r="D394" s="282" t="s">
        <v>275</v>
      </c>
      <c r="E394" s="283" t="s">
        <v>716</v>
      </c>
      <c r="F394" s="284" t="s">
        <v>717</v>
      </c>
      <c r="G394" s="285" t="s">
        <v>169</v>
      </c>
      <c r="H394" s="286">
        <v>1</v>
      </c>
      <c r="I394" s="287"/>
      <c r="J394" s="288">
        <f>ROUND(I394*H394,2)</f>
        <v>0</v>
      </c>
      <c r="K394" s="289"/>
      <c r="L394" s="290"/>
      <c r="M394" s="291" t="s">
        <v>1</v>
      </c>
      <c r="N394" s="292" t="s">
        <v>43</v>
      </c>
      <c r="O394" s="92"/>
      <c r="P394" s="230">
        <f>O394*H394</f>
        <v>0</v>
      </c>
      <c r="Q394" s="230">
        <v>0</v>
      </c>
      <c r="R394" s="230">
        <f>Q394*H394</f>
        <v>0</v>
      </c>
      <c r="S394" s="230">
        <v>0</v>
      </c>
      <c r="T394" s="23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2" t="s">
        <v>713</v>
      </c>
      <c r="AT394" s="232" t="s">
        <v>275</v>
      </c>
      <c r="AU394" s="232" t="s">
        <v>86</v>
      </c>
      <c r="AY394" s="18" t="s">
        <v>158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8" t="s">
        <v>86</v>
      </c>
      <c r="BK394" s="233">
        <f>ROUND(I394*H394,2)</f>
        <v>0</v>
      </c>
      <c r="BL394" s="18" t="s">
        <v>499</v>
      </c>
      <c r="BM394" s="232" t="s">
        <v>718</v>
      </c>
    </row>
    <row r="395" s="2" customFormat="1" ht="21.75" customHeight="1">
      <c r="A395" s="39"/>
      <c r="B395" s="40"/>
      <c r="C395" s="220" t="s">
        <v>719</v>
      </c>
      <c r="D395" s="220" t="s">
        <v>161</v>
      </c>
      <c r="E395" s="221" t="s">
        <v>720</v>
      </c>
      <c r="F395" s="222" t="s">
        <v>721</v>
      </c>
      <c r="G395" s="223" t="s">
        <v>169</v>
      </c>
      <c r="H395" s="224">
        <v>1</v>
      </c>
      <c r="I395" s="225"/>
      <c r="J395" s="226">
        <f>ROUND(I395*H395,2)</f>
        <v>0</v>
      </c>
      <c r="K395" s="227"/>
      <c r="L395" s="45"/>
      <c r="M395" s="228" t="s">
        <v>1</v>
      </c>
      <c r="N395" s="229" t="s">
        <v>43</v>
      </c>
      <c r="O395" s="92"/>
      <c r="P395" s="230">
        <f>O395*H395</f>
        <v>0</v>
      </c>
      <c r="Q395" s="230">
        <v>0</v>
      </c>
      <c r="R395" s="230">
        <f>Q395*H395</f>
        <v>0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499</v>
      </c>
      <c r="AT395" s="232" t="s">
        <v>161</v>
      </c>
      <c r="AU395" s="232" t="s">
        <v>86</v>
      </c>
      <c r="AY395" s="18" t="s">
        <v>158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86</v>
      </c>
      <c r="BK395" s="233">
        <f>ROUND(I395*H395,2)</f>
        <v>0</v>
      </c>
      <c r="BL395" s="18" t="s">
        <v>499</v>
      </c>
      <c r="BM395" s="232" t="s">
        <v>722</v>
      </c>
    </row>
    <row r="396" s="2" customFormat="1" ht="16.5" customHeight="1">
      <c r="A396" s="39"/>
      <c r="B396" s="40"/>
      <c r="C396" s="220" t="s">
        <v>723</v>
      </c>
      <c r="D396" s="220" t="s">
        <v>161</v>
      </c>
      <c r="E396" s="221" t="s">
        <v>724</v>
      </c>
      <c r="F396" s="222" t="s">
        <v>725</v>
      </c>
      <c r="G396" s="223" t="s">
        <v>169</v>
      </c>
      <c r="H396" s="224">
        <v>1</v>
      </c>
      <c r="I396" s="225"/>
      <c r="J396" s="226">
        <f>ROUND(I396*H396,2)</f>
        <v>0</v>
      </c>
      <c r="K396" s="227"/>
      <c r="L396" s="45"/>
      <c r="M396" s="228" t="s">
        <v>1</v>
      </c>
      <c r="N396" s="229" t="s">
        <v>43</v>
      </c>
      <c r="O396" s="92"/>
      <c r="P396" s="230">
        <f>O396*H396</f>
        <v>0</v>
      </c>
      <c r="Q396" s="230">
        <v>0</v>
      </c>
      <c r="R396" s="230">
        <f>Q396*H396</f>
        <v>0</v>
      </c>
      <c r="S396" s="230">
        <v>0</v>
      </c>
      <c r="T396" s="23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2" t="s">
        <v>499</v>
      </c>
      <c r="AT396" s="232" t="s">
        <v>161</v>
      </c>
      <c r="AU396" s="232" t="s">
        <v>86</v>
      </c>
      <c r="AY396" s="18" t="s">
        <v>158</v>
      </c>
      <c r="BE396" s="233">
        <f>IF(N396="základní",J396,0)</f>
        <v>0</v>
      </c>
      <c r="BF396" s="233">
        <f>IF(N396="snížená",J396,0)</f>
        <v>0</v>
      </c>
      <c r="BG396" s="233">
        <f>IF(N396="zákl. přenesená",J396,0)</f>
        <v>0</v>
      </c>
      <c r="BH396" s="233">
        <f>IF(N396="sníž. přenesená",J396,0)</f>
        <v>0</v>
      </c>
      <c r="BI396" s="233">
        <f>IF(N396="nulová",J396,0)</f>
        <v>0</v>
      </c>
      <c r="BJ396" s="18" t="s">
        <v>86</v>
      </c>
      <c r="BK396" s="233">
        <f>ROUND(I396*H396,2)</f>
        <v>0</v>
      </c>
      <c r="BL396" s="18" t="s">
        <v>499</v>
      </c>
      <c r="BM396" s="232" t="s">
        <v>726</v>
      </c>
    </row>
    <row r="397" s="2" customFormat="1">
      <c r="A397" s="39"/>
      <c r="B397" s="40"/>
      <c r="C397" s="41"/>
      <c r="D397" s="236" t="s">
        <v>263</v>
      </c>
      <c r="E397" s="41"/>
      <c r="F397" s="278" t="s">
        <v>727</v>
      </c>
      <c r="G397" s="41"/>
      <c r="H397" s="41"/>
      <c r="I397" s="279"/>
      <c r="J397" s="41"/>
      <c r="K397" s="41"/>
      <c r="L397" s="45"/>
      <c r="M397" s="280"/>
      <c r="N397" s="281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263</v>
      </c>
      <c r="AU397" s="18" t="s">
        <v>86</v>
      </c>
    </row>
    <row r="398" s="2" customFormat="1" ht="21.75" customHeight="1">
      <c r="A398" s="39"/>
      <c r="B398" s="40"/>
      <c r="C398" s="282" t="s">
        <v>728</v>
      </c>
      <c r="D398" s="282" t="s">
        <v>275</v>
      </c>
      <c r="E398" s="283" t="s">
        <v>729</v>
      </c>
      <c r="F398" s="284" t="s">
        <v>730</v>
      </c>
      <c r="G398" s="285" t="s">
        <v>169</v>
      </c>
      <c r="H398" s="286">
        <v>1</v>
      </c>
      <c r="I398" s="287"/>
      <c r="J398" s="288">
        <f>ROUND(I398*H398,2)</f>
        <v>0</v>
      </c>
      <c r="K398" s="289"/>
      <c r="L398" s="290"/>
      <c r="M398" s="291" t="s">
        <v>1</v>
      </c>
      <c r="N398" s="292" t="s">
        <v>43</v>
      </c>
      <c r="O398" s="92"/>
      <c r="P398" s="230">
        <f>O398*H398</f>
        <v>0</v>
      </c>
      <c r="Q398" s="230">
        <v>0</v>
      </c>
      <c r="R398" s="230">
        <f>Q398*H398</f>
        <v>0</v>
      </c>
      <c r="S398" s="230">
        <v>0</v>
      </c>
      <c r="T398" s="23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713</v>
      </c>
      <c r="AT398" s="232" t="s">
        <v>275</v>
      </c>
      <c r="AU398" s="232" t="s">
        <v>86</v>
      </c>
      <c r="AY398" s="18" t="s">
        <v>158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8" t="s">
        <v>86</v>
      </c>
      <c r="BK398" s="233">
        <f>ROUND(I398*H398,2)</f>
        <v>0</v>
      </c>
      <c r="BL398" s="18" t="s">
        <v>499</v>
      </c>
      <c r="BM398" s="232" t="s">
        <v>731</v>
      </c>
    </row>
    <row r="399" s="2" customFormat="1">
      <c r="A399" s="39"/>
      <c r="B399" s="40"/>
      <c r="C399" s="41"/>
      <c r="D399" s="236" t="s">
        <v>263</v>
      </c>
      <c r="E399" s="41"/>
      <c r="F399" s="278" t="s">
        <v>727</v>
      </c>
      <c r="G399" s="41"/>
      <c r="H399" s="41"/>
      <c r="I399" s="279"/>
      <c r="J399" s="41"/>
      <c r="K399" s="41"/>
      <c r="L399" s="45"/>
      <c r="M399" s="280"/>
      <c r="N399" s="281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263</v>
      </c>
      <c r="AU399" s="18" t="s">
        <v>86</v>
      </c>
    </row>
    <row r="400" s="2" customFormat="1" ht="33" customHeight="1">
      <c r="A400" s="39"/>
      <c r="B400" s="40"/>
      <c r="C400" s="220" t="s">
        <v>732</v>
      </c>
      <c r="D400" s="220" t="s">
        <v>161</v>
      </c>
      <c r="E400" s="221" t="s">
        <v>733</v>
      </c>
      <c r="F400" s="222" t="s">
        <v>734</v>
      </c>
      <c r="G400" s="223" t="s">
        <v>203</v>
      </c>
      <c r="H400" s="224">
        <v>50</v>
      </c>
      <c r="I400" s="225"/>
      <c r="J400" s="226">
        <f>ROUND(I400*H400,2)</f>
        <v>0</v>
      </c>
      <c r="K400" s="227"/>
      <c r="L400" s="45"/>
      <c r="M400" s="228" t="s">
        <v>1</v>
      </c>
      <c r="N400" s="229" t="s">
        <v>43</v>
      </c>
      <c r="O400" s="92"/>
      <c r="P400" s="230">
        <f>O400*H400</f>
        <v>0</v>
      </c>
      <c r="Q400" s="230">
        <v>0</v>
      </c>
      <c r="R400" s="230">
        <f>Q400*H400</f>
        <v>0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499</v>
      </c>
      <c r="AT400" s="232" t="s">
        <v>161</v>
      </c>
      <c r="AU400" s="232" t="s">
        <v>86</v>
      </c>
      <c r="AY400" s="18" t="s">
        <v>158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86</v>
      </c>
      <c r="BK400" s="233">
        <f>ROUND(I400*H400,2)</f>
        <v>0</v>
      </c>
      <c r="BL400" s="18" t="s">
        <v>499</v>
      </c>
      <c r="BM400" s="232" t="s">
        <v>735</v>
      </c>
    </row>
    <row r="401" s="2" customFormat="1">
      <c r="A401" s="39"/>
      <c r="B401" s="40"/>
      <c r="C401" s="41"/>
      <c r="D401" s="236" t="s">
        <v>263</v>
      </c>
      <c r="E401" s="41"/>
      <c r="F401" s="278" t="s">
        <v>736</v>
      </c>
      <c r="G401" s="41"/>
      <c r="H401" s="41"/>
      <c r="I401" s="279"/>
      <c r="J401" s="41"/>
      <c r="K401" s="41"/>
      <c r="L401" s="45"/>
      <c r="M401" s="294"/>
      <c r="N401" s="295"/>
      <c r="O401" s="296"/>
      <c r="P401" s="296"/>
      <c r="Q401" s="296"/>
      <c r="R401" s="296"/>
      <c r="S401" s="296"/>
      <c r="T401" s="297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263</v>
      </c>
      <c r="AU401" s="18" t="s">
        <v>86</v>
      </c>
    </row>
    <row r="402" s="2" customFormat="1" ht="6.96" customHeight="1">
      <c r="A402" s="39"/>
      <c r="B402" s="67"/>
      <c r="C402" s="68"/>
      <c r="D402" s="68"/>
      <c r="E402" s="68"/>
      <c r="F402" s="68"/>
      <c r="G402" s="68"/>
      <c r="H402" s="68"/>
      <c r="I402" s="68"/>
      <c r="J402" s="68"/>
      <c r="K402" s="68"/>
      <c r="L402" s="45"/>
      <c r="M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</row>
  </sheetData>
  <sheetProtection sheet="1" autoFilter="0" formatColumns="0" formatRows="0" objects="1" scenarios="1" spinCount="100000" saltValue="LEdRDZGQ/yLEmRFDIcsOt3OBKtU0ecrxaNz4/iYyyN34bzPBhiWaTqvxVOLaDO7xYm7HsRFFgpMFEJ7Xdiegkw==" hashValue="2vKo8XTFqfga9WyBU6CJRbB8/N+8eM0dwqrRM/wwJQ1kdwSbls+ZxntxdHsCCa6pvF6Og8/N6Q/cPu2eoGoNew==" algorithmName="SHA-512" password="CC35"/>
  <autoFilter ref="C134:K401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116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Kropáčova Vrutice ON -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737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ROUND((SUM(BE124:BE165)),  2)</f>
        <v>0</v>
      </c>
      <c r="G33" s="39"/>
      <c r="H33" s="39"/>
      <c r="I33" s="156">
        <v>0.20999999999999999</v>
      </c>
      <c r="J33" s="155">
        <f>ROUND(((SUM(BE124:BE165))*I33),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ROUND((SUM(BF124:BF165)),  2)</f>
        <v>0</v>
      </c>
      <c r="G34" s="39"/>
      <c r="H34" s="39"/>
      <c r="I34" s="156">
        <v>0.14999999999999999</v>
      </c>
      <c r="J34" s="155">
        <f>ROUND(((SUM(BF124:BF165))*I34),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ROUND((SUM(BG124:BG165)),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ROUND((SUM(BH124:BH165)),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ROUND((SUM(BI124:BI165)),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Kropáčova Vrutice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SO.02 - Oprava střechy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Kropáčova Vrutice</v>
      </c>
      <c r="G89" s="41"/>
      <c r="H89" s="41"/>
      <c r="I89" s="33" t="s">
        <v>22</v>
      </c>
      <c r="J89" s="80" t="str">
        <f>IF(J12="","",J12)</f>
        <v>23. 3. 2021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120</v>
      </c>
      <c r="D94" s="177"/>
      <c r="E94" s="177"/>
      <c r="F94" s="177"/>
      <c r="G94" s="177"/>
      <c r="H94" s="177"/>
      <c r="I94" s="177"/>
      <c r="J94" s="178" t="s">
        <v>121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122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0"/>
      <c r="C97" s="181"/>
      <c r="D97" s="182" t="s">
        <v>124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125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738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129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130</v>
      </c>
      <c r="E101" s="189"/>
      <c r="F101" s="189"/>
      <c r="G101" s="189"/>
      <c r="H101" s="189"/>
      <c r="I101" s="189"/>
      <c r="J101" s="190">
        <f>J151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131</v>
      </c>
      <c r="E102" s="183"/>
      <c r="F102" s="183"/>
      <c r="G102" s="183"/>
      <c r="H102" s="183"/>
      <c r="I102" s="183"/>
      <c r="J102" s="184">
        <f>J153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136</v>
      </c>
      <c r="E103" s="189"/>
      <c r="F103" s="189"/>
      <c r="G103" s="189"/>
      <c r="H103" s="189"/>
      <c r="I103" s="189"/>
      <c r="J103" s="190">
        <f>J154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739</v>
      </c>
      <c r="E104" s="189"/>
      <c r="F104" s="189"/>
      <c r="G104" s="189"/>
      <c r="H104" s="189"/>
      <c r="I104" s="189"/>
      <c r="J104" s="190">
        <f>J161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Kropáčova Vrutice ON - oprava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117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SO.02 - Oprava střechy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Kropáčova Vrutice</v>
      </c>
      <c r="G118" s="41"/>
      <c r="H118" s="41"/>
      <c r="I118" s="33" t="s">
        <v>22</v>
      </c>
      <c r="J118" s="80" t="str">
        <f>IF(J12="","",J12)</f>
        <v>23. 3. 2021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Správa železnic, státní organizace</v>
      </c>
      <c r="G120" s="41"/>
      <c r="H120" s="41"/>
      <c r="I120" s="33" t="s">
        <v>32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>L. Malý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144</v>
      </c>
      <c r="D123" s="195" t="s">
        <v>63</v>
      </c>
      <c r="E123" s="195" t="s">
        <v>59</v>
      </c>
      <c r="F123" s="195" t="s">
        <v>60</v>
      </c>
      <c r="G123" s="195" t="s">
        <v>145</v>
      </c>
      <c r="H123" s="195" t="s">
        <v>146</v>
      </c>
      <c r="I123" s="195" t="s">
        <v>147</v>
      </c>
      <c r="J123" s="196" t="s">
        <v>121</v>
      </c>
      <c r="K123" s="197" t="s">
        <v>148</v>
      </c>
      <c r="L123" s="198"/>
      <c r="M123" s="101" t="s">
        <v>1</v>
      </c>
      <c r="N123" s="102" t="s">
        <v>42</v>
      </c>
      <c r="O123" s="102" t="s">
        <v>149</v>
      </c>
      <c r="P123" s="102" t="s">
        <v>150</v>
      </c>
      <c r="Q123" s="102" t="s">
        <v>151</v>
      </c>
      <c r="R123" s="102" t="s">
        <v>152</v>
      </c>
      <c r="S123" s="102" t="s">
        <v>153</v>
      </c>
      <c r="T123" s="103" t="s">
        <v>154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155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P125+P153</f>
        <v>0</v>
      </c>
      <c r="Q124" s="105"/>
      <c r="R124" s="201">
        <f>R125+R153</f>
        <v>1.2911200000000001</v>
      </c>
      <c r="S124" s="105"/>
      <c r="T124" s="202">
        <f>T125+T153</f>
        <v>8.894680000000001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123</v>
      </c>
      <c r="BK124" s="203">
        <f>BK125+BK153</f>
        <v>0</v>
      </c>
    </row>
    <row r="125" s="12" customFormat="1" ht="25.92" customHeight="1">
      <c r="A125" s="12"/>
      <c r="B125" s="204"/>
      <c r="C125" s="205"/>
      <c r="D125" s="206" t="s">
        <v>77</v>
      </c>
      <c r="E125" s="207" t="s">
        <v>156</v>
      </c>
      <c r="F125" s="207" t="s">
        <v>157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P126+P131+P145+P151</f>
        <v>0</v>
      </c>
      <c r="Q125" s="212"/>
      <c r="R125" s="213">
        <f>R126+R131+R145+R151</f>
        <v>1.2911200000000001</v>
      </c>
      <c r="S125" s="212"/>
      <c r="T125" s="214">
        <f>T126+T131+T145+T151</f>
        <v>8.878680000000001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86</v>
      </c>
      <c r="AT125" s="216" t="s">
        <v>77</v>
      </c>
      <c r="AU125" s="216" t="s">
        <v>78</v>
      </c>
      <c r="AY125" s="215" t="s">
        <v>158</v>
      </c>
      <c r="BK125" s="217">
        <f>BK126+BK131+BK145+BK151</f>
        <v>0</v>
      </c>
    </row>
    <row r="126" s="12" customFormat="1" ht="22.8" customHeight="1">
      <c r="A126" s="12"/>
      <c r="B126" s="204"/>
      <c r="C126" s="205"/>
      <c r="D126" s="206" t="s">
        <v>77</v>
      </c>
      <c r="E126" s="218" t="s">
        <v>159</v>
      </c>
      <c r="F126" s="218" t="s">
        <v>160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SUM(P127:P130)</f>
        <v>0</v>
      </c>
      <c r="Q126" s="212"/>
      <c r="R126" s="213">
        <f>SUM(R127:R130)</f>
        <v>0.80559999999999998</v>
      </c>
      <c r="S126" s="212"/>
      <c r="T126" s="214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86</v>
      </c>
      <c r="AT126" s="216" t="s">
        <v>77</v>
      </c>
      <c r="AU126" s="216" t="s">
        <v>86</v>
      </c>
      <c r="AY126" s="215" t="s">
        <v>158</v>
      </c>
      <c r="BK126" s="217">
        <f>SUM(BK127:BK130)</f>
        <v>0</v>
      </c>
    </row>
    <row r="127" s="2" customFormat="1" ht="33" customHeight="1">
      <c r="A127" s="39"/>
      <c r="B127" s="40"/>
      <c r="C127" s="220" t="s">
        <v>86</v>
      </c>
      <c r="D127" s="220" t="s">
        <v>161</v>
      </c>
      <c r="E127" s="221" t="s">
        <v>740</v>
      </c>
      <c r="F127" s="222" t="s">
        <v>741</v>
      </c>
      <c r="G127" s="223" t="s">
        <v>169</v>
      </c>
      <c r="H127" s="224">
        <v>1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43</v>
      </c>
      <c r="O127" s="92"/>
      <c r="P127" s="230">
        <f>O127*H127</f>
        <v>0</v>
      </c>
      <c r="Q127" s="230">
        <v>0.80559999999999998</v>
      </c>
      <c r="R127" s="230">
        <f>Q127*H127</f>
        <v>0.80559999999999998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165</v>
      </c>
      <c r="AT127" s="232" t="s">
        <v>161</v>
      </c>
      <c r="AU127" s="232" t="s">
        <v>88</v>
      </c>
      <c r="AY127" s="18" t="s">
        <v>158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86</v>
      </c>
      <c r="BK127" s="233">
        <f>ROUND(I127*H127,2)</f>
        <v>0</v>
      </c>
      <c r="BL127" s="18" t="s">
        <v>165</v>
      </c>
      <c r="BM127" s="232" t="s">
        <v>742</v>
      </c>
    </row>
    <row r="128" s="2" customFormat="1" ht="33" customHeight="1">
      <c r="A128" s="39"/>
      <c r="B128" s="40"/>
      <c r="C128" s="220" t="s">
        <v>88</v>
      </c>
      <c r="D128" s="220" t="s">
        <v>161</v>
      </c>
      <c r="E128" s="221" t="s">
        <v>743</v>
      </c>
      <c r="F128" s="222" t="s">
        <v>744</v>
      </c>
      <c r="G128" s="223" t="s">
        <v>164</v>
      </c>
      <c r="H128" s="224">
        <v>3.2400000000000002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43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165</v>
      </c>
      <c r="AT128" s="232" t="s">
        <v>161</v>
      </c>
      <c r="AU128" s="232" t="s">
        <v>88</v>
      </c>
      <c r="AY128" s="18" t="s">
        <v>158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86</v>
      </c>
      <c r="BK128" s="233">
        <f>ROUND(I128*H128,2)</f>
        <v>0</v>
      </c>
      <c r="BL128" s="18" t="s">
        <v>165</v>
      </c>
      <c r="BM128" s="232" t="s">
        <v>745</v>
      </c>
    </row>
    <row r="129" s="13" customFormat="1">
      <c r="A129" s="13"/>
      <c r="B129" s="234"/>
      <c r="C129" s="235"/>
      <c r="D129" s="236" t="s">
        <v>171</v>
      </c>
      <c r="E129" s="237" t="s">
        <v>1</v>
      </c>
      <c r="F129" s="238" t="s">
        <v>746</v>
      </c>
      <c r="G129" s="235"/>
      <c r="H129" s="239">
        <v>3.2400000000000002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171</v>
      </c>
      <c r="AU129" s="245" t="s">
        <v>88</v>
      </c>
      <c r="AV129" s="13" t="s">
        <v>88</v>
      </c>
      <c r="AW129" s="13" t="s">
        <v>34</v>
      </c>
      <c r="AX129" s="13" t="s">
        <v>78</v>
      </c>
      <c r="AY129" s="245" t="s">
        <v>158</v>
      </c>
    </row>
    <row r="130" s="14" customFormat="1">
      <c r="A130" s="14"/>
      <c r="B130" s="246"/>
      <c r="C130" s="247"/>
      <c r="D130" s="236" t="s">
        <v>171</v>
      </c>
      <c r="E130" s="248" t="s">
        <v>1</v>
      </c>
      <c r="F130" s="249" t="s">
        <v>174</v>
      </c>
      <c r="G130" s="247"/>
      <c r="H130" s="250">
        <v>3.2400000000000002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171</v>
      </c>
      <c r="AU130" s="256" t="s">
        <v>88</v>
      </c>
      <c r="AV130" s="14" t="s">
        <v>165</v>
      </c>
      <c r="AW130" s="14" t="s">
        <v>34</v>
      </c>
      <c r="AX130" s="14" t="s">
        <v>86</v>
      </c>
      <c r="AY130" s="256" t="s">
        <v>158</v>
      </c>
    </row>
    <row r="131" s="12" customFormat="1" ht="22.8" customHeight="1">
      <c r="A131" s="12"/>
      <c r="B131" s="204"/>
      <c r="C131" s="205"/>
      <c r="D131" s="206" t="s">
        <v>77</v>
      </c>
      <c r="E131" s="218" t="s">
        <v>200</v>
      </c>
      <c r="F131" s="218" t="s">
        <v>747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SUM(P132:P144)</f>
        <v>0</v>
      </c>
      <c r="Q131" s="212"/>
      <c r="R131" s="213">
        <f>SUM(R132:R144)</f>
        <v>0.48552000000000001</v>
      </c>
      <c r="S131" s="212"/>
      <c r="T131" s="214">
        <f>SUM(T132:T144)</f>
        <v>8.878680000000001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86</v>
      </c>
      <c r="AT131" s="216" t="s">
        <v>77</v>
      </c>
      <c r="AU131" s="216" t="s">
        <v>86</v>
      </c>
      <c r="AY131" s="215" t="s">
        <v>158</v>
      </c>
      <c r="BK131" s="217">
        <f>SUM(BK132:BK144)</f>
        <v>0</v>
      </c>
    </row>
    <row r="132" s="2" customFormat="1" ht="21.75" customHeight="1">
      <c r="A132" s="39"/>
      <c r="B132" s="40"/>
      <c r="C132" s="220" t="s">
        <v>159</v>
      </c>
      <c r="D132" s="220" t="s">
        <v>161</v>
      </c>
      <c r="E132" s="221" t="s">
        <v>748</v>
      </c>
      <c r="F132" s="222" t="s">
        <v>749</v>
      </c>
      <c r="G132" s="223" t="s">
        <v>750</v>
      </c>
      <c r="H132" s="224">
        <v>5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43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165</v>
      </c>
      <c r="AT132" s="232" t="s">
        <v>161</v>
      </c>
      <c r="AU132" s="232" t="s">
        <v>88</v>
      </c>
      <c r="AY132" s="18" t="s">
        <v>158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86</v>
      </c>
      <c r="BK132" s="233">
        <f>ROUND(I132*H132,2)</f>
        <v>0</v>
      </c>
      <c r="BL132" s="18" t="s">
        <v>165</v>
      </c>
      <c r="BM132" s="232" t="s">
        <v>751</v>
      </c>
    </row>
    <row r="133" s="2" customFormat="1" ht="33" customHeight="1">
      <c r="A133" s="39"/>
      <c r="B133" s="40"/>
      <c r="C133" s="220" t="s">
        <v>165</v>
      </c>
      <c r="D133" s="220" t="s">
        <v>161</v>
      </c>
      <c r="E133" s="221" t="s">
        <v>752</v>
      </c>
      <c r="F133" s="222" t="s">
        <v>753</v>
      </c>
      <c r="G133" s="223" t="s">
        <v>754</v>
      </c>
      <c r="H133" s="224">
        <v>2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43</v>
      </c>
      <c r="O133" s="92"/>
      <c r="P133" s="230">
        <f>O133*H133</f>
        <v>0</v>
      </c>
      <c r="Q133" s="230">
        <v>0.22606000000000001</v>
      </c>
      <c r="R133" s="230">
        <f>Q133*H133</f>
        <v>0.45212000000000002</v>
      </c>
      <c r="S133" s="230">
        <v>0.17299999999999999</v>
      </c>
      <c r="T133" s="231">
        <f>S133*H133</f>
        <v>0.34599999999999997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165</v>
      </c>
      <c r="AT133" s="232" t="s">
        <v>161</v>
      </c>
      <c r="AU133" s="232" t="s">
        <v>88</v>
      </c>
      <c r="AY133" s="18" t="s">
        <v>158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86</v>
      </c>
      <c r="BK133" s="233">
        <f>ROUND(I133*H133,2)</f>
        <v>0</v>
      </c>
      <c r="BL133" s="18" t="s">
        <v>165</v>
      </c>
      <c r="BM133" s="232" t="s">
        <v>755</v>
      </c>
    </row>
    <row r="134" s="2" customFormat="1" ht="33" customHeight="1">
      <c r="A134" s="39"/>
      <c r="B134" s="40"/>
      <c r="C134" s="220" t="s">
        <v>183</v>
      </c>
      <c r="D134" s="220" t="s">
        <v>161</v>
      </c>
      <c r="E134" s="221" t="s">
        <v>756</v>
      </c>
      <c r="F134" s="222" t="s">
        <v>757</v>
      </c>
      <c r="G134" s="223" t="s">
        <v>203</v>
      </c>
      <c r="H134" s="224">
        <v>20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43</v>
      </c>
      <c r="O134" s="92"/>
      <c r="P134" s="230">
        <f>O134*H134</f>
        <v>0</v>
      </c>
      <c r="Q134" s="230">
        <v>0.00167</v>
      </c>
      <c r="R134" s="230">
        <f>Q134*H134</f>
        <v>0.033399999999999999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165</v>
      </c>
      <c r="AT134" s="232" t="s">
        <v>161</v>
      </c>
      <c r="AU134" s="232" t="s">
        <v>88</v>
      </c>
      <c r="AY134" s="18" t="s">
        <v>158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86</v>
      </c>
      <c r="BK134" s="233">
        <f>ROUND(I134*H134,2)</f>
        <v>0</v>
      </c>
      <c r="BL134" s="18" t="s">
        <v>165</v>
      </c>
      <c r="BM134" s="232" t="s">
        <v>758</v>
      </c>
    </row>
    <row r="135" s="13" customFormat="1">
      <c r="A135" s="13"/>
      <c r="B135" s="234"/>
      <c r="C135" s="235"/>
      <c r="D135" s="236" t="s">
        <v>171</v>
      </c>
      <c r="E135" s="237" t="s">
        <v>1</v>
      </c>
      <c r="F135" s="238" t="s">
        <v>759</v>
      </c>
      <c r="G135" s="235"/>
      <c r="H135" s="239">
        <v>20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171</v>
      </c>
      <c r="AU135" s="245" t="s">
        <v>88</v>
      </c>
      <c r="AV135" s="13" t="s">
        <v>88</v>
      </c>
      <c r="AW135" s="13" t="s">
        <v>34</v>
      </c>
      <c r="AX135" s="13" t="s">
        <v>86</v>
      </c>
      <c r="AY135" s="245" t="s">
        <v>158</v>
      </c>
    </row>
    <row r="136" s="2" customFormat="1" ht="21.75" customHeight="1">
      <c r="A136" s="39"/>
      <c r="B136" s="40"/>
      <c r="C136" s="220" t="s">
        <v>181</v>
      </c>
      <c r="D136" s="220" t="s">
        <v>161</v>
      </c>
      <c r="E136" s="221" t="s">
        <v>760</v>
      </c>
      <c r="F136" s="222" t="s">
        <v>761</v>
      </c>
      <c r="G136" s="223" t="s">
        <v>164</v>
      </c>
      <c r="H136" s="224">
        <v>4.8600000000000003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43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1.5940000000000001</v>
      </c>
      <c r="T136" s="231">
        <f>S136*H136</f>
        <v>7.7468400000000006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165</v>
      </c>
      <c r="AT136" s="232" t="s">
        <v>161</v>
      </c>
      <c r="AU136" s="232" t="s">
        <v>88</v>
      </c>
      <c r="AY136" s="18" t="s">
        <v>158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86</v>
      </c>
      <c r="BK136" s="233">
        <f>ROUND(I136*H136,2)</f>
        <v>0</v>
      </c>
      <c r="BL136" s="18" t="s">
        <v>165</v>
      </c>
      <c r="BM136" s="232" t="s">
        <v>762</v>
      </c>
    </row>
    <row r="137" s="13" customFormat="1">
      <c r="A137" s="13"/>
      <c r="B137" s="234"/>
      <c r="C137" s="235"/>
      <c r="D137" s="236" t="s">
        <v>171</v>
      </c>
      <c r="E137" s="237" t="s">
        <v>1</v>
      </c>
      <c r="F137" s="238" t="s">
        <v>763</v>
      </c>
      <c r="G137" s="235"/>
      <c r="H137" s="239">
        <v>4.8600000000000003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171</v>
      </c>
      <c r="AU137" s="245" t="s">
        <v>88</v>
      </c>
      <c r="AV137" s="13" t="s">
        <v>88</v>
      </c>
      <c r="AW137" s="13" t="s">
        <v>34</v>
      </c>
      <c r="AX137" s="13" t="s">
        <v>78</v>
      </c>
      <c r="AY137" s="245" t="s">
        <v>158</v>
      </c>
    </row>
    <row r="138" s="14" customFormat="1">
      <c r="A138" s="14"/>
      <c r="B138" s="246"/>
      <c r="C138" s="247"/>
      <c r="D138" s="236" t="s">
        <v>171</v>
      </c>
      <c r="E138" s="248" t="s">
        <v>1</v>
      </c>
      <c r="F138" s="249" t="s">
        <v>174</v>
      </c>
      <c r="G138" s="247"/>
      <c r="H138" s="250">
        <v>4.8600000000000003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171</v>
      </c>
      <c r="AU138" s="256" t="s">
        <v>88</v>
      </c>
      <c r="AV138" s="14" t="s">
        <v>165</v>
      </c>
      <c r="AW138" s="14" t="s">
        <v>34</v>
      </c>
      <c r="AX138" s="14" t="s">
        <v>86</v>
      </c>
      <c r="AY138" s="256" t="s">
        <v>158</v>
      </c>
    </row>
    <row r="139" s="2" customFormat="1" ht="44.25" customHeight="1">
      <c r="A139" s="39"/>
      <c r="B139" s="40"/>
      <c r="C139" s="220" t="s">
        <v>191</v>
      </c>
      <c r="D139" s="220" t="s">
        <v>161</v>
      </c>
      <c r="E139" s="221" t="s">
        <v>764</v>
      </c>
      <c r="F139" s="222" t="s">
        <v>765</v>
      </c>
      <c r="G139" s="223" t="s">
        <v>283</v>
      </c>
      <c r="H139" s="224">
        <v>2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43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165</v>
      </c>
      <c r="AT139" s="232" t="s">
        <v>161</v>
      </c>
      <c r="AU139" s="232" t="s">
        <v>88</v>
      </c>
      <c r="AY139" s="18" t="s">
        <v>158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86</v>
      </c>
      <c r="BK139" s="233">
        <f>ROUND(I139*H139,2)</f>
        <v>0</v>
      </c>
      <c r="BL139" s="18" t="s">
        <v>165</v>
      </c>
      <c r="BM139" s="232" t="s">
        <v>766</v>
      </c>
    </row>
    <row r="140" s="2" customFormat="1" ht="21.75" customHeight="1">
      <c r="A140" s="39"/>
      <c r="B140" s="40"/>
      <c r="C140" s="220" t="s">
        <v>195</v>
      </c>
      <c r="D140" s="220" t="s">
        <v>161</v>
      </c>
      <c r="E140" s="221" t="s">
        <v>767</v>
      </c>
      <c r="F140" s="222" t="s">
        <v>768</v>
      </c>
      <c r="G140" s="223" t="s">
        <v>186</v>
      </c>
      <c r="H140" s="224">
        <v>1.2150000000000001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43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0.17599999999999999</v>
      </c>
      <c r="T140" s="231">
        <f>S140*H140</f>
        <v>0.21384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165</v>
      </c>
      <c r="AT140" s="232" t="s">
        <v>161</v>
      </c>
      <c r="AU140" s="232" t="s">
        <v>88</v>
      </c>
      <c r="AY140" s="18" t="s">
        <v>158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86</v>
      </c>
      <c r="BK140" s="233">
        <f>ROUND(I140*H140,2)</f>
        <v>0</v>
      </c>
      <c r="BL140" s="18" t="s">
        <v>165</v>
      </c>
      <c r="BM140" s="232" t="s">
        <v>769</v>
      </c>
    </row>
    <row r="141" s="13" customFormat="1">
      <c r="A141" s="13"/>
      <c r="B141" s="234"/>
      <c r="C141" s="235"/>
      <c r="D141" s="236" t="s">
        <v>171</v>
      </c>
      <c r="E141" s="237" t="s">
        <v>1</v>
      </c>
      <c r="F141" s="238" t="s">
        <v>770</v>
      </c>
      <c r="G141" s="235"/>
      <c r="H141" s="239">
        <v>1.2150000000000001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171</v>
      </c>
      <c r="AU141" s="245" t="s">
        <v>88</v>
      </c>
      <c r="AV141" s="13" t="s">
        <v>88</v>
      </c>
      <c r="AW141" s="13" t="s">
        <v>34</v>
      </c>
      <c r="AX141" s="13" t="s">
        <v>78</v>
      </c>
      <c r="AY141" s="245" t="s">
        <v>158</v>
      </c>
    </row>
    <row r="142" s="14" customFormat="1">
      <c r="A142" s="14"/>
      <c r="B142" s="246"/>
      <c r="C142" s="247"/>
      <c r="D142" s="236" t="s">
        <v>171</v>
      </c>
      <c r="E142" s="248" t="s">
        <v>1</v>
      </c>
      <c r="F142" s="249" t="s">
        <v>174</v>
      </c>
      <c r="G142" s="247"/>
      <c r="H142" s="250">
        <v>1.2150000000000001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171</v>
      </c>
      <c r="AU142" s="256" t="s">
        <v>88</v>
      </c>
      <c r="AV142" s="14" t="s">
        <v>165</v>
      </c>
      <c r="AW142" s="14" t="s">
        <v>34</v>
      </c>
      <c r="AX142" s="14" t="s">
        <v>86</v>
      </c>
      <c r="AY142" s="256" t="s">
        <v>158</v>
      </c>
    </row>
    <row r="143" s="2" customFormat="1" ht="21.75" customHeight="1">
      <c r="A143" s="39"/>
      <c r="B143" s="40"/>
      <c r="C143" s="220" t="s">
        <v>200</v>
      </c>
      <c r="D143" s="220" t="s">
        <v>161</v>
      </c>
      <c r="E143" s="221" t="s">
        <v>771</v>
      </c>
      <c r="F143" s="222" t="s">
        <v>772</v>
      </c>
      <c r="G143" s="223" t="s">
        <v>203</v>
      </c>
      <c r="H143" s="224">
        <v>26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43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0.021999999999999999</v>
      </c>
      <c r="T143" s="231">
        <f>S143*H143</f>
        <v>0.57199999999999995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165</v>
      </c>
      <c r="AT143" s="232" t="s">
        <v>161</v>
      </c>
      <c r="AU143" s="232" t="s">
        <v>88</v>
      </c>
      <c r="AY143" s="18" t="s">
        <v>158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86</v>
      </c>
      <c r="BK143" s="233">
        <f>ROUND(I143*H143,2)</f>
        <v>0</v>
      </c>
      <c r="BL143" s="18" t="s">
        <v>165</v>
      </c>
      <c r="BM143" s="232" t="s">
        <v>773</v>
      </c>
    </row>
    <row r="144" s="13" customFormat="1">
      <c r="A144" s="13"/>
      <c r="B144" s="234"/>
      <c r="C144" s="235"/>
      <c r="D144" s="236" t="s">
        <v>171</v>
      </c>
      <c r="E144" s="237" t="s">
        <v>1</v>
      </c>
      <c r="F144" s="238" t="s">
        <v>774</v>
      </c>
      <c r="G144" s="235"/>
      <c r="H144" s="239">
        <v>26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171</v>
      </c>
      <c r="AU144" s="245" t="s">
        <v>88</v>
      </c>
      <c r="AV144" s="13" t="s">
        <v>88</v>
      </c>
      <c r="AW144" s="13" t="s">
        <v>34</v>
      </c>
      <c r="AX144" s="13" t="s">
        <v>86</v>
      </c>
      <c r="AY144" s="245" t="s">
        <v>158</v>
      </c>
    </row>
    <row r="145" s="12" customFormat="1" ht="22.8" customHeight="1">
      <c r="A145" s="12"/>
      <c r="B145" s="204"/>
      <c r="C145" s="205"/>
      <c r="D145" s="206" t="s">
        <v>77</v>
      </c>
      <c r="E145" s="218" t="s">
        <v>388</v>
      </c>
      <c r="F145" s="218" t="s">
        <v>389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SUM(P146:P150)</f>
        <v>0</v>
      </c>
      <c r="Q145" s="212"/>
      <c r="R145" s="213">
        <f>SUM(R146:R150)</f>
        <v>0</v>
      </c>
      <c r="S145" s="212"/>
      <c r="T145" s="214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86</v>
      </c>
      <c r="AT145" s="216" t="s">
        <v>77</v>
      </c>
      <c r="AU145" s="216" t="s">
        <v>86</v>
      </c>
      <c r="AY145" s="215" t="s">
        <v>158</v>
      </c>
      <c r="BK145" s="217">
        <f>SUM(BK146:BK150)</f>
        <v>0</v>
      </c>
    </row>
    <row r="146" s="2" customFormat="1" ht="21.75" customHeight="1">
      <c r="A146" s="39"/>
      <c r="B146" s="40"/>
      <c r="C146" s="220" t="s">
        <v>209</v>
      </c>
      <c r="D146" s="220" t="s">
        <v>161</v>
      </c>
      <c r="E146" s="221" t="s">
        <v>397</v>
      </c>
      <c r="F146" s="222" t="s">
        <v>398</v>
      </c>
      <c r="G146" s="223" t="s">
        <v>393</v>
      </c>
      <c r="H146" s="224">
        <v>8.8949999999999996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43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165</v>
      </c>
      <c r="AT146" s="232" t="s">
        <v>161</v>
      </c>
      <c r="AU146" s="232" t="s">
        <v>88</v>
      </c>
      <c r="AY146" s="18" t="s">
        <v>158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86</v>
      </c>
      <c r="BK146" s="233">
        <f>ROUND(I146*H146,2)</f>
        <v>0</v>
      </c>
      <c r="BL146" s="18" t="s">
        <v>165</v>
      </c>
      <c r="BM146" s="232" t="s">
        <v>775</v>
      </c>
    </row>
    <row r="147" s="2" customFormat="1" ht="21.75" customHeight="1">
      <c r="A147" s="39"/>
      <c r="B147" s="40"/>
      <c r="C147" s="220" t="s">
        <v>218</v>
      </c>
      <c r="D147" s="220" t="s">
        <v>161</v>
      </c>
      <c r="E147" s="221" t="s">
        <v>401</v>
      </c>
      <c r="F147" s="222" t="s">
        <v>402</v>
      </c>
      <c r="G147" s="223" t="s">
        <v>393</v>
      </c>
      <c r="H147" s="224">
        <v>8.8949999999999996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43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165</v>
      </c>
      <c r="AT147" s="232" t="s">
        <v>161</v>
      </c>
      <c r="AU147" s="232" t="s">
        <v>88</v>
      </c>
      <c r="AY147" s="18" t="s">
        <v>158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86</v>
      </c>
      <c r="BK147" s="233">
        <f>ROUND(I147*H147,2)</f>
        <v>0</v>
      </c>
      <c r="BL147" s="18" t="s">
        <v>165</v>
      </c>
      <c r="BM147" s="232" t="s">
        <v>776</v>
      </c>
    </row>
    <row r="148" s="2" customFormat="1" ht="21.75" customHeight="1">
      <c r="A148" s="39"/>
      <c r="B148" s="40"/>
      <c r="C148" s="220" t="s">
        <v>224</v>
      </c>
      <c r="D148" s="220" t="s">
        <v>161</v>
      </c>
      <c r="E148" s="221" t="s">
        <v>405</v>
      </c>
      <c r="F148" s="222" t="s">
        <v>406</v>
      </c>
      <c r="G148" s="223" t="s">
        <v>393</v>
      </c>
      <c r="H148" s="224">
        <v>169.005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43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165</v>
      </c>
      <c r="AT148" s="232" t="s">
        <v>161</v>
      </c>
      <c r="AU148" s="232" t="s">
        <v>88</v>
      </c>
      <c r="AY148" s="18" t="s">
        <v>158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86</v>
      </c>
      <c r="BK148" s="233">
        <f>ROUND(I148*H148,2)</f>
        <v>0</v>
      </c>
      <c r="BL148" s="18" t="s">
        <v>165</v>
      </c>
      <c r="BM148" s="232" t="s">
        <v>777</v>
      </c>
    </row>
    <row r="149" s="13" customFormat="1">
      <c r="A149" s="13"/>
      <c r="B149" s="234"/>
      <c r="C149" s="235"/>
      <c r="D149" s="236" t="s">
        <v>171</v>
      </c>
      <c r="E149" s="235"/>
      <c r="F149" s="238" t="s">
        <v>778</v>
      </c>
      <c r="G149" s="235"/>
      <c r="H149" s="239">
        <v>169.005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171</v>
      </c>
      <c r="AU149" s="245" t="s">
        <v>88</v>
      </c>
      <c r="AV149" s="13" t="s">
        <v>88</v>
      </c>
      <c r="AW149" s="13" t="s">
        <v>4</v>
      </c>
      <c r="AX149" s="13" t="s">
        <v>86</v>
      </c>
      <c r="AY149" s="245" t="s">
        <v>158</v>
      </c>
    </row>
    <row r="150" s="2" customFormat="1" ht="33" customHeight="1">
      <c r="A150" s="39"/>
      <c r="B150" s="40"/>
      <c r="C150" s="220" t="s">
        <v>228</v>
      </c>
      <c r="D150" s="220" t="s">
        <v>161</v>
      </c>
      <c r="E150" s="221" t="s">
        <v>779</v>
      </c>
      <c r="F150" s="222" t="s">
        <v>780</v>
      </c>
      <c r="G150" s="223" t="s">
        <v>393</v>
      </c>
      <c r="H150" s="224">
        <v>7.7469999999999999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43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165</v>
      </c>
      <c r="AT150" s="232" t="s">
        <v>161</v>
      </c>
      <c r="AU150" s="232" t="s">
        <v>88</v>
      </c>
      <c r="AY150" s="18" t="s">
        <v>158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86</v>
      </c>
      <c r="BK150" s="233">
        <f>ROUND(I150*H150,2)</f>
        <v>0</v>
      </c>
      <c r="BL150" s="18" t="s">
        <v>165</v>
      </c>
      <c r="BM150" s="232" t="s">
        <v>781</v>
      </c>
    </row>
    <row r="151" s="12" customFormat="1" ht="22.8" customHeight="1">
      <c r="A151" s="12"/>
      <c r="B151" s="204"/>
      <c r="C151" s="205"/>
      <c r="D151" s="206" t="s">
        <v>77</v>
      </c>
      <c r="E151" s="218" t="s">
        <v>420</v>
      </c>
      <c r="F151" s="218" t="s">
        <v>421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P152</f>
        <v>0</v>
      </c>
      <c r="Q151" s="212"/>
      <c r="R151" s="213">
        <f>R152</f>
        <v>0</v>
      </c>
      <c r="S151" s="212"/>
      <c r="T151" s="214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86</v>
      </c>
      <c r="AT151" s="216" t="s">
        <v>77</v>
      </c>
      <c r="AU151" s="216" t="s">
        <v>86</v>
      </c>
      <c r="AY151" s="215" t="s">
        <v>158</v>
      </c>
      <c r="BK151" s="217">
        <f>BK152</f>
        <v>0</v>
      </c>
    </row>
    <row r="152" s="2" customFormat="1" ht="16.5" customHeight="1">
      <c r="A152" s="39"/>
      <c r="B152" s="40"/>
      <c r="C152" s="220" t="s">
        <v>233</v>
      </c>
      <c r="D152" s="220" t="s">
        <v>161</v>
      </c>
      <c r="E152" s="221" t="s">
        <v>423</v>
      </c>
      <c r="F152" s="222" t="s">
        <v>424</v>
      </c>
      <c r="G152" s="223" t="s">
        <v>393</v>
      </c>
      <c r="H152" s="224">
        <v>1.2909999999999999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43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165</v>
      </c>
      <c r="AT152" s="232" t="s">
        <v>161</v>
      </c>
      <c r="AU152" s="232" t="s">
        <v>88</v>
      </c>
      <c r="AY152" s="18" t="s">
        <v>158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86</v>
      </c>
      <c r="BK152" s="233">
        <f>ROUND(I152*H152,2)</f>
        <v>0</v>
      </c>
      <c r="BL152" s="18" t="s">
        <v>165</v>
      </c>
      <c r="BM152" s="232" t="s">
        <v>782</v>
      </c>
    </row>
    <row r="153" s="12" customFormat="1" ht="25.92" customHeight="1">
      <c r="A153" s="12"/>
      <c r="B153" s="204"/>
      <c r="C153" s="205"/>
      <c r="D153" s="206" t="s">
        <v>77</v>
      </c>
      <c r="E153" s="207" t="s">
        <v>426</v>
      </c>
      <c r="F153" s="207" t="s">
        <v>427</v>
      </c>
      <c r="G153" s="205"/>
      <c r="H153" s="205"/>
      <c r="I153" s="208"/>
      <c r="J153" s="209">
        <f>BK153</f>
        <v>0</v>
      </c>
      <c r="K153" s="205"/>
      <c r="L153" s="210"/>
      <c r="M153" s="211"/>
      <c r="N153" s="212"/>
      <c r="O153" s="212"/>
      <c r="P153" s="213">
        <f>P154+P161</f>
        <v>0</v>
      </c>
      <c r="Q153" s="212"/>
      <c r="R153" s="213">
        <f>R154+R161</f>
        <v>0</v>
      </c>
      <c r="S153" s="212"/>
      <c r="T153" s="214">
        <f>T154+T161</f>
        <v>0.016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88</v>
      </c>
      <c r="AT153" s="216" t="s">
        <v>77</v>
      </c>
      <c r="AU153" s="216" t="s">
        <v>78</v>
      </c>
      <c r="AY153" s="215" t="s">
        <v>158</v>
      </c>
      <c r="BK153" s="217">
        <f>BK154+BK161</f>
        <v>0</v>
      </c>
    </row>
    <row r="154" s="12" customFormat="1" ht="22.8" customHeight="1">
      <c r="A154" s="12"/>
      <c r="B154" s="204"/>
      <c r="C154" s="205"/>
      <c r="D154" s="206" t="s">
        <v>77</v>
      </c>
      <c r="E154" s="218" t="s">
        <v>489</v>
      </c>
      <c r="F154" s="218" t="s">
        <v>490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SUM(P155:P160)</f>
        <v>0</v>
      </c>
      <c r="Q154" s="212"/>
      <c r="R154" s="213">
        <f>SUM(R155:R160)</f>
        <v>0</v>
      </c>
      <c r="S154" s="212"/>
      <c r="T154" s="214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5" t="s">
        <v>88</v>
      </c>
      <c r="AT154" s="216" t="s">
        <v>77</v>
      </c>
      <c r="AU154" s="216" t="s">
        <v>86</v>
      </c>
      <c r="AY154" s="215" t="s">
        <v>158</v>
      </c>
      <c r="BK154" s="217">
        <f>SUM(BK155:BK160)</f>
        <v>0</v>
      </c>
    </row>
    <row r="155" s="2" customFormat="1" ht="16.5" customHeight="1">
      <c r="A155" s="39"/>
      <c r="B155" s="40"/>
      <c r="C155" s="220" t="s">
        <v>8</v>
      </c>
      <c r="D155" s="220" t="s">
        <v>161</v>
      </c>
      <c r="E155" s="221" t="s">
        <v>783</v>
      </c>
      <c r="F155" s="222" t="s">
        <v>784</v>
      </c>
      <c r="G155" s="223" t="s">
        <v>186</v>
      </c>
      <c r="H155" s="224">
        <v>6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43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259</v>
      </c>
      <c r="AT155" s="232" t="s">
        <v>161</v>
      </c>
      <c r="AU155" s="232" t="s">
        <v>88</v>
      </c>
      <c r="AY155" s="18" t="s">
        <v>158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86</v>
      </c>
      <c r="BK155" s="233">
        <f>ROUND(I155*H155,2)</f>
        <v>0</v>
      </c>
      <c r="BL155" s="18" t="s">
        <v>259</v>
      </c>
      <c r="BM155" s="232" t="s">
        <v>785</v>
      </c>
    </row>
    <row r="156" s="13" customFormat="1">
      <c r="A156" s="13"/>
      <c r="B156" s="234"/>
      <c r="C156" s="235"/>
      <c r="D156" s="236" t="s">
        <v>171</v>
      </c>
      <c r="E156" s="237" t="s">
        <v>1</v>
      </c>
      <c r="F156" s="238" t="s">
        <v>786</v>
      </c>
      <c r="G156" s="235"/>
      <c r="H156" s="239">
        <v>6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171</v>
      </c>
      <c r="AU156" s="245" t="s">
        <v>88</v>
      </c>
      <c r="AV156" s="13" t="s">
        <v>88</v>
      </c>
      <c r="AW156" s="13" t="s">
        <v>34</v>
      </c>
      <c r="AX156" s="13" t="s">
        <v>78</v>
      </c>
      <c r="AY156" s="245" t="s">
        <v>158</v>
      </c>
    </row>
    <row r="157" s="14" customFormat="1">
      <c r="A157" s="14"/>
      <c r="B157" s="246"/>
      <c r="C157" s="247"/>
      <c r="D157" s="236" t="s">
        <v>171</v>
      </c>
      <c r="E157" s="248" t="s">
        <v>1</v>
      </c>
      <c r="F157" s="249" t="s">
        <v>174</v>
      </c>
      <c r="G157" s="247"/>
      <c r="H157" s="250">
        <v>6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171</v>
      </c>
      <c r="AU157" s="256" t="s">
        <v>88</v>
      </c>
      <c r="AV157" s="14" t="s">
        <v>165</v>
      </c>
      <c r="AW157" s="14" t="s">
        <v>34</v>
      </c>
      <c r="AX157" s="14" t="s">
        <v>86</v>
      </c>
      <c r="AY157" s="256" t="s">
        <v>158</v>
      </c>
    </row>
    <row r="158" s="2" customFormat="1" ht="21.75" customHeight="1">
      <c r="A158" s="39"/>
      <c r="B158" s="40"/>
      <c r="C158" s="220" t="s">
        <v>259</v>
      </c>
      <c r="D158" s="220" t="s">
        <v>161</v>
      </c>
      <c r="E158" s="221" t="s">
        <v>787</v>
      </c>
      <c r="F158" s="222" t="s">
        <v>788</v>
      </c>
      <c r="G158" s="223" t="s">
        <v>186</v>
      </c>
      <c r="H158" s="224">
        <v>4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43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259</v>
      </c>
      <c r="AT158" s="232" t="s">
        <v>161</v>
      </c>
      <c r="AU158" s="232" t="s">
        <v>88</v>
      </c>
      <c r="AY158" s="18" t="s">
        <v>158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86</v>
      </c>
      <c r="BK158" s="233">
        <f>ROUND(I158*H158,2)</f>
        <v>0</v>
      </c>
      <c r="BL158" s="18" t="s">
        <v>259</v>
      </c>
      <c r="BM158" s="232" t="s">
        <v>789</v>
      </c>
    </row>
    <row r="159" s="2" customFormat="1">
      <c r="A159" s="39"/>
      <c r="B159" s="40"/>
      <c r="C159" s="41"/>
      <c r="D159" s="236" t="s">
        <v>263</v>
      </c>
      <c r="E159" s="41"/>
      <c r="F159" s="278" t="s">
        <v>790</v>
      </c>
      <c r="G159" s="41"/>
      <c r="H159" s="41"/>
      <c r="I159" s="279"/>
      <c r="J159" s="41"/>
      <c r="K159" s="41"/>
      <c r="L159" s="45"/>
      <c r="M159" s="280"/>
      <c r="N159" s="281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263</v>
      </c>
      <c r="AU159" s="18" t="s">
        <v>88</v>
      </c>
    </row>
    <row r="160" s="13" customFormat="1">
      <c r="A160" s="13"/>
      <c r="B160" s="234"/>
      <c r="C160" s="235"/>
      <c r="D160" s="236" t="s">
        <v>171</v>
      </c>
      <c r="E160" s="237" t="s">
        <v>1</v>
      </c>
      <c r="F160" s="238" t="s">
        <v>223</v>
      </c>
      <c r="G160" s="235"/>
      <c r="H160" s="239">
        <v>4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171</v>
      </c>
      <c r="AU160" s="245" t="s">
        <v>88</v>
      </c>
      <c r="AV160" s="13" t="s">
        <v>88</v>
      </c>
      <c r="AW160" s="13" t="s">
        <v>34</v>
      </c>
      <c r="AX160" s="13" t="s">
        <v>86</v>
      </c>
      <c r="AY160" s="245" t="s">
        <v>158</v>
      </c>
    </row>
    <row r="161" s="12" customFormat="1" ht="22.8" customHeight="1">
      <c r="A161" s="12"/>
      <c r="B161" s="204"/>
      <c r="C161" s="205"/>
      <c r="D161" s="206" t="s">
        <v>77</v>
      </c>
      <c r="E161" s="218" t="s">
        <v>791</v>
      </c>
      <c r="F161" s="218" t="s">
        <v>792</v>
      </c>
      <c r="G161" s="205"/>
      <c r="H161" s="205"/>
      <c r="I161" s="208"/>
      <c r="J161" s="219">
        <f>BK161</f>
        <v>0</v>
      </c>
      <c r="K161" s="205"/>
      <c r="L161" s="210"/>
      <c r="M161" s="211"/>
      <c r="N161" s="212"/>
      <c r="O161" s="212"/>
      <c r="P161" s="213">
        <f>SUM(P162:P165)</f>
        <v>0</v>
      </c>
      <c r="Q161" s="212"/>
      <c r="R161" s="213">
        <f>SUM(R162:R165)</f>
        <v>0</v>
      </c>
      <c r="S161" s="212"/>
      <c r="T161" s="214">
        <f>SUM(T162:T165)</f>
        <v>0.016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5" t="s">
        <v>88</v>
      </c>
      <c r="AT161" s="216" t="s">
        <v>77</v>
      </c>
      <c r="AU161" s="216" t="s">
        <v>86</v>
      </c>
      <c r="AY161" s="215" t="s">
        <v>158</v>
      </c>
      <c r="BK161" s="217">
        <f>SUM(BK162:BK165)</f>
        <v>0</v>
      </c>
    </row>
    <row r="162" s="2" customFormat="1" ht="21.75" customHeight="1">
      <c r="A162" s="39"/>
      <c r="B162" s="40"/>
      <c r="C162" s="220" t="s">
        <v>266</v>
      </c>
      <c r="D162" s="220" t="s">
        <v>161</v>
      </c>
      <c r="E162" s="221" t="s">
        <v>793</v>
      </c>
      <c r="F162" s="222" t="s">
        <v>794</v>
      </c>
      <c r="G162" s="223" t="s">
        <v>186</v>
      </c>
      <c r="H162" s="224">
        <v>30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43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259</v>
      </c>
      <c r="AT162" s="232" t="s">
        <v>161</v>
      </c>
      <c r="AU162" s="232" t="s">
        <v>88</v>
      </c>
      <c r="AY162" s="18" t="s">
        <v>158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86</v>
      </c>
      <c r="BK162" s="233">
        <f>ROUND(I162*H162,2)</f>
        <v>0</v>
      </c>
      <c r="BL162" s="18" t="s">
        <v>259</v>
      </c>
      <c r="BM162" s="232" t="s">
        <v>795</v>
      </c>
    </row>
    <row r="163" s="2" customFormat="1" ht="21.75" customHeight="1">
      <c r="A163" s="39"/>
      <c r="B163" s="40"/>
      <c r="C163" s="220" t="s">
        <v>270</v>
      </c>
      <c r="D163" s="220" t="s">
        <v>161</v>
      </c>
      <c r="E163" s="221" t="s">
        <v>796</v>
      </c>
      <c r="F163" s="222" t="s">
        <v>797</v>
      </c>
      <c r="G163" s="223" t="s">
        <v>186</v>
      </c>
      <c r="H163" s="224">
        <v>30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43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259</v>
      </c>
      <c r="AT163" s="232" t="s">
        <v>161</v>
      </c>
      <c r="AU163" s="232" t="s">
        <v>88</v>
      </c>
      <c r="AY163" s="18" t="s">
        <v>158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86</v>
      </c>
      <c r="BK163" s="233">
        <f>ROUND(I163*H163,2)</f>
        <v>0</v>
      </c>
      <c r="BL163" s="18" t="s">
        <v>259</v>
      </c>
      <c r="BM163" s="232" t="s">
        <v>798</v>
      </c>
    </row>
    <row r="164" s="2" customFormat="1" ht="16.5" customHeight="1">
      <c r="A164" s="39"/>
      <c r="B164" s="40"/>
      <c r="C164" s="220" t="s">
        <v>274</v>
      </c>
      <c r="D164" s="220" t="s">
        <v>161</v>
      </c>
      <c r="E164" s="221" t="s">
        <v>799</v>
      </c>
      <c r="F164" s="222" t="s">
        <v>800</v>
      </c>
      <c r="G164" s="223" t="s">
        <v>186</v>
      </c>
      <c r="H164" s="224">
        <v>20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43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0.00080000000000000004</v>
      </c>
      <c r="T164" s="231">
        <f>S164*H164</f>
        <v>0.016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259</v>
      </c>
      <c r="AT164" s="232" t="s">
        <v>161</v>
      </c>
      <c r="AU164" s="232" t="s">
        <v>88</v>
      </c>
      <c r="AY164" s="18" t="s">
        <v>158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86</v>
      </c>
      <c r="BK164" s="233">
        <f>ROUND(I164*H164,2)</f>
        <v>0</v>
      </c>
      <c r="BL164" s="18" t="s">
        <v>259</v>
      </c>
      <c r="BM164" s="232" t="s">
        <v>801</v>
      </c>
    </row>
    <row r="165" s="2" customFormat="1">
      <c r="A165" s="39"/>
      <c r="B165" s="40"/>
      <c r="C165" s="41"/>
      <c r="D165" s="236" t="s">
        <v>263</v>
      </c>
      <c r="E165" s="41"/>
      <c r="F165" s="278" t="s">
        <v>802</v>
      </c>
      <c r="G165" s="41"/>
      <c r="H165" s="41"/>
      <c r="I165" s="279"/>
      <c r="J165" s="41"/>
      <c r="K165" s="41"/>
      <c r="L165" s="45"/>
      <c r="M165" s="294"/>
      <c r="N165" s="295"/>
      <c r="O165" s="296"/>
      <c r="P165" s="296"/>
      <c r="Q165" s="296"/>
      <c r="R165" s="296"/>
      <c r="S165" s="296"/>
      <c r="T165" s="297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263</v>
      </c>
      <c r="AU165" s="18" t="s">
        <v>88</v>
      </c>
    </row>
    <row r="166" s="2" customFormat="1" ht="6.96" customHeight="1">
      <c r="A166" s="39"/>
      <c r="B166" s="67"/>
      <c r="C166" s="68"/>
      <c r="D166" s="68"/>
      <c r="E166" s="68"/>
      <c r="F166" s="68"/>
      <c r="G166" s="68"/>
      <c r="H166" s="68"/>
      <c r="I166" s="68"/>
      <c r="J166" s="68"/>
      <c r="K166" s="68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lKWcXn+osNVkYbJK8UUIC7SFTdSxh/ObicKsrt1v9NcpWI2qem0Za3N8jnaBNMDhDRwu2VAizt2dFehKFT/DRA==" hashValue="TY6J50B4ASRd1NoBFACnIrx+9Cv0io+AokQMaV4A0SK+lEIQHSl11hx83PghRof6d2+WcjsmzW3M8L+TF43bdA==" algorithmName="SHA-512" password="CC35"/>
  <autoFilter ref="C123:K16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116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Kropáčova Vrutice ON -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803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ROUND((SUM(BE130:BE225)),  2)</f>
        <v>0</v>
      </c>
      <c r="G33" s="39"/>
      <c r="H33" s="39"/>
      <c r="I33" s="156">
        <v>0.20999999999999999</v>
      </c>
      <c r="J33" s="155">
        <f>ROUND(((SUM(BE130:BE225))*I33),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ROUND((SUM(BF130:BF225)),  2)</f>
        <v>0</v>
      </c>
      <c r="G34" s="39"/>
      <c r="H34" s="39"/>
      <c r="I34" s="156">
        <v>0.14999999999999999</v>
      </c>
      <c r="J34" s="155">
        <f>ROUND(((SUM(BF130:BF225))*I34),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ROUND((SUM(BG130:BG225)),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ROUND((SUM(BH130:BH225)),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ROUND((SUM(BI130:BI225)),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Kropáčova Vrutice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SO.03 - Oprava čekárny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Kropáčova Vrutice</v>
      </c>
      <c r="G89" s="41"/>
      <c r="H89" s="41"/>
      <c r="I89" s="33" t="s">
        <v>22</v>
      </c>
      <c r="J89" s="80" t="str">
        <f>IF(J12="","",J12)</f>
        <v>23. 3. 2021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120</v>
      </c>
      <c r="D94" s="177"/>
      <c r="E94" s="177"/>
      <c r="F94" s="177"/>
      <c r="G94" s="177"/>
      <c r="H94" s="177"/>
      <c r="I94" s="177"/>
      <c r="J94" s="178" t="s">
        <v>121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122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0"/>
      <c r="C97" s="181"/>
      <c r="D97" s="182" t="s">
        <v>124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125</v>
      </c>
      <c r="E98" s="189"/>
      <c r="F98" s="189"/>
      <c r="G98" s="189"/>
      <c r="H98" s="189"/>
      <c r="I98" s="189"/>
      <c r="J98" s="190">
        <f>J132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126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738</v>
      </c>
      <c r="E100" s="189"/>
      <c r="F100" s="189"/>
      <c r="G100" s="189"/>
      <c r="H100" s="189"/>
      <c r="I100" s="189"/>
      <c r="J100" s="190">
        <f>J141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J154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130</v>
      </c>
      <c r="E102" s="189"/>
      <c r="F102" s="189"/>
      <c r="G102" s="189"/>
      <c r="H102" s="189"/>
      <c r="I102" s="189"/>
      <c r="J102" s="190">
        <f>J160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131</v>
      </c>
      <c r="E103" s="183"/>
      <c r="F103" s="183"/>
      <c r="G103" s="183"/>
      <c r="H103" s="183"/>
      <c r="I103" s="183"/>
      <c r="J103" s="184">
        <f>J162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804</v>
      </c>
      <c r="E104" s="189"/>
      <c r="F104" s="189"/>
      <c r="G104" s="189"/>
      <c r="H104" s="189"/>
      <c r="I104" s="189"/>
      <c r="J104" s="190">
        <f>J163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805</v>
      </c>
      <c r="E105" s="189"/>
      <c r="F105" s="189"/>
      <c r="G105" s="189"/>
      <c r="H105" s="189"/>
      <c r="I105" s="189"/>
      <c r="J105" s="190">
        <f>J169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137</v>
      </c>
      <c r="E106" s="189"/>
      <c r="F106" s="189"/>
      <c r="G106" s="189"/>
      <c r="H106" s="189"/>
      <c r="I106" s="189"/>
      <c r="J106" s="190">
        <f>J177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138</v>
      </c>
      <c r="E107" s="189"/>
      <c r="F107" s="189"/>
      <c r="G107" s="189"/>
      <c r="H107" s="189"/>
      <c r="I107" s="189"/>
      <c r="J107" s="190">
        <f>J183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806</v>
      </c>
      <c r="E108" s="189"/>
      <c r="F108" s="189"/>
      <c r="G108" s="189"/>
      <c r="H108" s="189"/>
      <c r="I108" s="189"/>
      <c r="J108" s="190">
        <f>J187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807</v>
      </c>
      <c r="E109" s="189"/>
      <c r="F109" s="189"/>
      <c r="G109" s="189"/>
      <c r="H109" s="189"/>
      <c r="I109" s="189"/>
      <c r="J109" s="190">
        <f>J203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142</v>
      </c>
      <c r="E110" s="183"/>
      <c r="F110" s="183"/>
      <c r="G110" s="183"/>
      <c r="H110" s="183"/>
      <c r="I110" s="183"/>
      <c r="J110" s="184">
        <f>J219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143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5" t="str">
        <f>E7</f>
        <v>Kropáčova Vrutice ON - oprava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117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SO.03 - Oprava čekárny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>Kropáčova Vrutice</v>
      </c>
      <c r="G124" s="41"/>
      <c r="H124" s="41"/>
      <c r="I124" s="33" t="s">
        <v>22</v>
      </c>
      <c r="J124" s="80" t="str">
        <f>IF(J12="","",J12)</f>
        <v>23. 3. 2021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E15</f>
        <v>Správa železnic, státní organizace</v>
      </c>
      <c r="G126" s="41"/>
      <c r="H126" s="41"/>
      <c r="I126" s="33" t="s">
        <v>32</v>
      </c>
      <c r="J126" s="37" t="str">
        <f>E21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30</v>
      </c>
      <c r="D127" s="41"/>
      <c r="E127" s="41"/>
      <c r="F127" s="28" t="str">
        <f>IF(E18="","",E18)</f>
        <v>Vyplň údaj</v>
      </c>
      <c r="G127" s="41"/>
      <c r="H127" s="41"/>
      <c r="I127" s="33" t="s">
        <v>35</v>
      </c>
      <c r="J127" s="37" t="str">
        <f>E24</f>
        <v>L. Malý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192"/>
      <c r="B129" s="193"/>
      <c r="C129" s="194" t="s">
        <v>144</v>
      </c>
      <c r="D129" s="195" t="s">
        <v>63</v>
      </c>
      <c r="E129" s="195" t="s">
        <v>59</v>
      </c>
      <c r="F129" s="195" t="s">
        <v>60</v>
      </c>
      <c r="G129" s="195" t="s">
        <v>145</v>
      </c>
      <c r="H129" s="195" t="s">
        <v>146</v>
      </c>
      <c r="I129" s="195" t="s">
        <v>147</v>
      </c>
      <c r="J129" s="196" t="s">
        <v>121</v>
      </c>
      <c r="K129" s="197" t="s">
        <v>148</v>
      </c>
      <c r="L129" s="198"/>
      <c r="M129" s="101" t="s">
        <v>1</v>
      </c>
      <c r="N129" s="102" t="s">
        <v>42</v>
      </c>
      <c r="O129" s="102" t="s">
        <v>149</v>
      </c>
      <c r="P129" s="102" t="s">
        <v>150</v>
      </c>
      <c r="Q129" s="102" t="s">
        <v>151</v>
      </c>
      <c r="R129" s="102" t="s">
        <v>152</v>
      </c>
      <c r="S129" s="102" t="s">
        <v>153</v>
      </c>
      <c r="T129" s="103" t="s">
        <v>154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9"/>
      <c r="B130" s="40"/>
      <c r="C130" s="108" t="s">
        <v>155</v>
      </c>
      <c r="D130" s="41"/>
      <c r="E130" s="41"/>
      <c r="F130" s="41"/>
      <c r="G130" s="41"/>
      <c r="H130" s="41"/>
      <c r="I130" s="41"/>
      <c r="J130" s="199">
        <f>BK130</f>
        <v>0</v>
      </c>
      <c r="K130" s="41"/>
      <c r="L130" s="45"/>
      <c r="M130" s="104"/>
      <c r="N130" s="200"/>
      <c r="O130" s="105"/>
      <c r="P130" s="201">
        <f>P131+P162+P219</f>
        <v>0</v>
      </c>
      <c r="Q130" s="105"/>
      <c r="R130" s="201">
        <f>R131+R162+R219</f>
        <v>3.6244297520000002</v>
      </c>
      <c r="S130" s="105"/>
      <c r="T130" s="202">
        <f>T131+T162+T219</f>
        <v>5.0406379999999995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</v>
      </c>
      <c r="AU130" s="18" t="s">
        <v>123</v>
      </c>
      <c r="BK130" s="203">
        <f>BK131+BK162+BK219</f>
        <v>0</v>
      </c>
    </row>
    <row r="131" s="12" customFormat="1" ht="25.92" customHeight="1">
      <c r="A131" s="12"/>
      <c r="B131" s="204"/>
      <c r="C131" s="205"/>
      <c r="D131" s="206" t="s">
        <v>77</v>
      </c>
      <c r="E131" s="207" t="s">
        <v>156</v>
      </c>
      <c r="F131" s="207" t="s">
        <v>157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P132+P135+P141+P154+P160</f>
        <v>0</v>
      </c>
      <c r="Q131" s="212"/>
      <c r="R131" s="213">
        <f>R132+R135+R141+R154+R160</f>
        <v>3.2341340000000001</v>
      </c>
      <c r="S131" s="212"/>
      <c r="T131" s="214">
        <f>T132+T135+T141+T154+T160</f>
        <v>4.2304499999999994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86</v>
      </c>
      <c r="AT131" s="216" t="s">
        <v>77</v>
      </c>
      <c r="AU131" s="216" t="s">
        <v>78</v>
      </c>
      <c r="AY131" s="215" t="s">
        <v>158</v>
      </c>
      <c r="BK131" s="217">
        <f>BK132+BK135+BK141+BK154+BK160</f>
        <v>0</v>
      </c>
    </row>
    <row r="132" s="12" customFormat="1" ht="22.8" customHeight="1">
      <c r="A132" s="12"/>
      <c r="B132" s="204"/>
      <c r="C132" s="205"/>
      <c r="D132" s="206" t="s">
        <v>77</v>
      </c>
      <c r="E132" s="218" t="s">
        <v>159</v>
      </c>
      <c r="F132" s="218" t="s">
        <v>160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SUM(P133:P134)</f>
        <v>0</v>
      </c>
      <c r="Q132" s="212"/>
      <c r="R132" s="213">
        <f>SUM(R133:R134)</f>
        <v>0.097538100000000003</v>
      </c>
      <c r="S132" s="212"/>
      <c r="T132" s="214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86</v>
      </c>
      <c r="AT132" s="216" t="s">
        <v>77</v>
      </c>
      <c r="AU132" s="216" t="s">
        <v>86</v>
      </c>
      <c r="AY132" s="215" t="s">
        <v>158</v>
      </c>
      <c r="BK132" s="217">
        <f>SUM(BK133:BK134)</f>
        <v>0</v>
      </c>
    </row>
    <row r="133" s="2" customFormat="1" ht="21.75" customHeight="1">
      <c r="A133" s="39"/>
      <c r="B133" s="40"/>
      <c r="C133" s="220" t="s">
        <v>86</v>
      </c>
      <c r="D133" s="220" t="s">
        <v>161</v>
      </c>
      <c r="E133" s="221" t="s">
        <v>808</v>
      </c>
      <c r="F133" s="222" t="s">
        <v>809</v>
      </c>
      <c r="G133" s="223" t="s">
        <v>186</v>
      </c>
      <c r="H133" s="224">
        <v>1.21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43</v>
      </c>
      <c r="O133" s="92"/>
      <c r="P133" s="230">
        <f>O133*H133</f>
        <v>0</v>
      </c>
      <c r="Q133" s="230">
        <v>0.080610000000000001</v>
      </c>
      <c r="R133" s="230">
        <f>Q133*H133</f>
        <v>0.097538100000000003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165</v>
      </c>
      <c r="AT133" s="232" t="s">
        <v>161</v>
      </c>
      <c r="AU133" s="232" t="s">
        <v>88</v>
      </c>
      <c r="AY133" s="18" t="s">
        <v>158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86</v>
      </c>
      <c r="BK133" s="233">
        <f>ROUND(I133*H133,2)</f>
        <v>0</v>
      </c>
      <c r="BL133" s="18" t="s">
        <v>165</v>
      </c>
      <c r="BM133" s="232" t="s">
        <v>810</v>
      </c>
    </row>
    <row r="134" s="13" customFormat="1">
      <c r="A134" s="13"/>
      <c r="B134" s="234"/>
      <c r="C134" s="235"/>
      <c r="D134" s="236" t="s">
        <v>171</v>
      </c>
      <c r="E134" s="237" t="s">
        <v>1</v>
      </c>
      <c r="F134" s="238" t="s">
        <v>811</v>
      </c>
      <c r="G134" s="235"/>
      <c r="H134" s="239">
        <v>1.21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171</v>
      </c>
      <c r="AU134" s="245" t="s">
        <v>88</v>
      </c>
      <c r="AV134" s="13" t="s">
        <v>88</v>
      </c>
      <c r="AW134" s="13" t="s">
        <v>34</v>
      </c>
      <c r="AX134" s="13" t="s">
        <v>86</v>
      </c>
      <c r="AY134" s="245" t="s">
        <v>158</v>
      </c>
    </row>
    <row r="135" s="12" customFormat="1" ht="22.8" customHeight="1">
      <c r="A135" s="12"/>
      <c r="B135" s="204"/>
      <c r="C135" s="205"/>
      <c r="D135" s="206" t="s">
        <v>77</v>
      </c>
      <c r="E135" s="218" t="s">
        <v>181</v>
      </c>
      <c r="F135" s="218" t="s">
        <v>182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SUM(P136:P140)</f>
        <v>0</v>
      </c>
      <c r="Q135" s="212"/>
      <c r="R135" s="213">
        <f>SUM(R136:R140)</f>
        <v>3.1330004000000002</v>
      </c>
      <c r="S135" s="212"/>
      <c r="T135" s="214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86</v>
      </c>
      <c r="AT135" s="216" t="s">
        <v>77</v>
      </c>
      <c r="AU135" s="216" t="s">
        <v>86</v>
      </c>
      <c r="AY135" s="215" t="s">
        <v>158</v>
      </c>
      <c r="BK135" s="217">
        <f>SUM(BK136:BK140)</f>
        <v>0</v>
      </c>
    </row>
    <row r="136" s="2" customFormat="1" ht="21.75" customHeight="1">
      <c r="A136" s="39"/>
      <c r="B136" s="40"/>
      <c r="C136" s="220" t="s">
        <v>88</v>
      </c>
      <c r="D136" s="220" t="s">
        <v>161</v>
      </c>
      <c r="E136" s="221" t="s">
        <v>812</v>
      </c>
      <c r="F136" s="222" t="s">
        <v>813</v>
      </c>
      <c r="G136" s="223" t="s">
        <v>186</v>
      </c>
      <c r="H136" s="224">
        <v>58.880000000000003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43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165</v>
      </c>
      <c r="AT136" s="232" t="s">
        <v>161</v>
      </c>
      <c r="AU136" s="232" t="s">
        <v>88</v>
      </c>
      <c r="AY136" s="18" t="s">
        <v>158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86</v>
      </c>
      <c r="BK136" s="233">
        <f>ROUND(I136*H136,2)</f>
        <v>0</v>
      </c>
      <c r="BL136" s="18" t="s">
        <v>165</v>
      </c>
      <c r="BM136" s="232" t="s">
        <v>814</v>
      </c>
    </row>
    <row r="137" s="2" customFormat="1" ht="21.75" customHeight="1">
      <c r="A137" s="39"/>
      <c r="B137" s="40"/>
      <c r="C137" s="220" t="s">
        <v>159</v>
      </c>
      <c r="D137" s="220" t="s">
        <v>161</v>
      </c>
      <c r="E137" s="221" t="s">
        <v>815</v>
      </c>
      <c r="F137" s="222" t="s">
        <v>816</v>
      </c>
      <c r="G137" s="223" t="s">
        <v>186</v>
      </c>
      <c r="H137" s="224">
        <v>58.880000000000003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43</v>
      </c>
      <c r="O137" s="92"/>
      <c r="P137" s="230">
        <f>O137*H137</f>
        <v>0</v>
      </c>
      <c r="Q137" s="230">
        <v>0.0043800000000000002</v>
      </c>
      <c r="R137" s="230">
        <f>Q137*H137</f>
        <v>0.25789440000000002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165</v>
      </c>
      <c r="AT137" s="232" t="s">
        <v>161</v>
      </c>
      <c r="AU137" s="232" t="s">
        <v>88</v>
      </c>
      <c r="AY137" s="18" t="s">
        <v>158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86</v>
      </c>
      <c r="BK137" s="233">
        <f>ROUND(I137*H137,2)</f>
        <v>0</v>
      </c>
      <c r="BL137" s="18" t="s">
        <v>165</v>
      </c>
      <c r="BM137" s="232" t="s">
        <v>817</v>
      </c>
    </row>
    <row r="138" s="2" customFormat="1" ht="21.75" customHeight="1">
      <c r="A138" s="39"/>
      <c r="B138" s="40"/>
      <c r="C138" s="220" t="s">
        <v>165</v>
      </c>
      <c r="D138" s="220" t="s">
        <v>161</v>
      </c>
      <c r="E138" s="221" t="s">
        <v>818</v>
      </c>
      <c r="F138" s="222" t="s">
        <v>819</v>
      </c>
      <c r="G138" s="223" t="s">
        <v>186</v>
      </c>
      <c r="H138" s="224">
        <v>58.880000000000003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43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165</v>
      </c>
      <c r="AT138" s="232" t="s">
        <v>161</v>
      </c>
      <c r="AU138" s="232" t="s">
        <v>88</v>
      </c>
      <c r="AY138" s="18" t="s">
        <v>158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86</v>
      </c>
      <c r="BK138" s="233">
        <f>ROUND(I138*H138,2)</f>
        <v>0</v>
      </c>
      <c r="BL138" s="18" t="s">
        <v>165</v>
      </c>
      <c r="BM138" s="232" t="s">
        <v>820</v>
      </c>
    </row>
    <row r="139" s="2" customFormat="1" ht="21.75" customHeight="1">
      <c r="A139" s="39"/>
      <c r="B139" s="40"/>
      <c r="C139" s="220" t="s">
        <v>183</v>
      </c>
      <c r="D139" s="220" t="s">
        <v>161</v>
      </c>
      <c r="E139" s="221" t="s">
        <v>821</v>
      </c>
      <c r="F139" s="222" t="s">
        <v>822</v>
      </c>
      <c r="G139" s="223" t="s">
        <v>186</v>
      </c>
      <c r="H139" s="224">
        <v>58.880000000000003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43</v>
      </c>
      <c r="O139" s="92"/>
      <c r="P139" s="230">
        <f>O139*H139</f>
        <v>0</v>
      </c>
      <c r="Q139" s="230">
        <v>0.026200000000000001</v>
      </c>
      <c r="R139" s="230">
        <f>Q139*H139</f>
        <v>1.542656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165</v>
      </c>
      <c r="AT139" s="232" t="s">
        <v>161</v>
      </c>
      <c r="AU139" s="232" t="s">
        <v>88</v>
      </c>
      <c r="AY139" s="18" t="s">
        <v>158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86</v>
      </c>
      <c r="BK139" s="233">
        <f>ROUND(I139*H139,2)</f>
        <v>0</v>
      </c>
      <c r="BL139" s="18" t="s">
        <v>165</v>
      </c>
      <c r="BM139" s="232" t="s">
        <v>823</v>
      </c>
    </row>
    <row r="140" s="2" customFormat="1" ht="21.75" customHeight="1">
      <c r="A140" s="39"/>
      <c r="B140" s="40"/>
      <c r="C140" s="220" t="s">
        <v>181</v>
      </c>
      <c r="D140" s="220" t="s">
        <v>161</v>
      </c>
      <c r="E140" s="221" t="s">
        <v>824</v>
      </c>
      <c r="F140" s="222" t="s">
        <v>825</v>
      </c>
      <c r="G140" s="223" t="s">
        <v>186</v>
      </c>
      <c r="H140" s="224">
        <v>21.149999999999999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43</v>
      </c>
      <c r="O140" s="92"/>
      <c r="P140" s="230">
        <f>O140*H140</f>
        <v>0</v>
      </c>
      <c r="Q140" s="230">
        <v>0.063</v>
      </c>
      <c r="R140" s="230">
        <f>Q140*H140</f>
        <v>1.3324499999999999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165</v>
      </c>
      <c r="AT140" s="232" t="s">
        <v>161</v>
      </c>
      <c r="AU140" s="232" t="s">
        <v>88</v>
      </c>
      <c r="AY140" s="18" t="s">
        <v>158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86</v>
      </c>
      <c r="BK140" s="233">
        <f>ROUND(I140*H140,2)</f>
        <v>0</v>
      </c>
      <c r="BL140" s="18" t="s">
        <v>165</v>
      </c>
      <c r="BM140" s="232" t="s">
        <v>826</v>
      </c>
    </row>
    <row r="141" s="12" customFormat="1" ht="22.8" customHeight="1">
      <c r="A141" s="12"/>
      <c r="B141" s="204"/>
      <c r="C141" s="205"/>
      <c r="D141" s="206" t="s">
        <v>77</v>
      </c>
      <c r="E141" s="218" t="s">
        <v>200</v>
      </c>
      <c r="F141" s="218" t="s">
        <v>747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SUM(P142:P153)</f>
        <v>0</v>
      </c>
      <c r="Q141" s="212"/>
      <c r="R141" s="213">
        <f>SUM(R142:R153)</f>
        <v>0.0035954999999999997</v>
      </c>
      <c r="S141" s="212"/>
      <c r="T141" s="214">
        <f>SUM(T142:T153)</f>
        <v>4.2304499999999994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86</v>
      </c>
      <c r="AT141" s="216" t="s">
        <v>77</v>
      </c>
      <c r="AU141" s="216" t="s">
        <v>86</v>
      </c>
      <c r="AY141" s="215" t="s">
        <v>158</v>
      </c>
      <c r="BK141" s="217">
        <f>SUM(BK142:BK153)</f>
        <v>0</v>
      </c>
    </row>
    <row r="142" s="2" customFormat="1" ht="33" customHeight="1">
      <c r="A142" s="39"/>
      <c r="B142" s="40"/>
      <c r="C142" s="220" t="s">
        <v>191</v>
      </c>
      <c r="D142" s="220" t="s">
        <v>161</v>
      </c>
      <c r="E142" s="221" t="s">
        <v>827</v>
      </c>
      <c r="F142" s="222" t="s">
        <v>828</v>
      </c>
      <c r="G142" s="223" t="s">
        <v>186</v>
      </c>
      <c r="H142" s="224">
        <v>21.149999999999999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43</v>
      </c>
      <c r="O142" s="92"/>
      <c r="P142" s="230">
        <f>O142*H142</f>
        <v>0</v>
      </c>
      <c r="Q142" s="230">
        <v>0.00012999999999999999</v>
      </c>
      <c r="R142" s="230">
        <f>Q142*H142</f>
        <v>0.0027494999999999998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165</v>
      </c>
      <c r="AT142" s="232" t="s">
        <v>161</v>
      </c>
      <c r="AU142" s="232" t="s">
        <v>88</v>
      </c>
      <c r="AY142" s="18" t="s">
        <v>158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86</v>
      </c>
      <c r="BK142" s="233">
        <f>ROUND(I142*H142,2)</f>
        <v>0</v>
      </c>
      <c r="BL142" s="18" t="s">
        <v>165</v>
      </c>
      <c r="BM142" s="232" t="s">
        <v>829</v>
      </c>
    </row>
    <row r="143" s="13" customFormat="1">
      <c r="A143" s="13"/>
      <c r="B143" s="234"/>
      <c r="C143" s="235"/>
      <c r="D143" s="236" t="s">
        <v>171</v>
      </c>
      <c r="E143" s="237" t="s">
        <v>1</v>
      </c>
      <c r="F143" s="238" t="s">
        <v>830</v>
      </c>
      <c r="G143" s="235"/>
      <c r="H143" s="239">
        <v>21.149999999999999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171</v>
      </c>
      <c r="AU143" s="245" t="s">
        <v>88</v>
      </c>
      <c r="AV143" s="13" t="s">
        <v>88</v>
      </c>
      <c r="AW143" s="13" t="s">
        <v>34</v>
      </c>
      <c r="AX143" s="13" t="s">
        <v>86</v>
      </c>
      <c r="AY143" s="245" t="s">
        <v>158</v>
      </c>
    </row>
    <row r="144" s="2" customFormat="1" ht="21.75" customHeight="1">
      <c r="A144" s="39"/>
      <c r="B144" s="40"/>
      <c r="C144" s="220" t="s">
        <v>195</v>
      </c>
      <c r="D144" s="220" t="s">
        <v>161</v>
      </c>
      <c r="E144" s="221" t="s">
        <v>831</v>
      </c>
      <c r="F144" s="222" t="s">
        <v>832</v>
      </c>
      <c r="G144" s="223" t="s">
        <v>186</v>
      </c>
      <c r="H144" s="224">
        <v>21.149999999999999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43</v>
      </c>
      <c r="O144" s="92"/>
      <c r="P144" s="230">
        <f>O144*H144</f>
        <v>0</v>
      </c>
      <c r="Q144" s="230">
        <v>4.0000000000000003E-05</v>
      </c>
      <c r="R144" s="230">
        <f>Q144*H144</f>
        <v>0.00084599999999999996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165</v>
      </c>
      <c r="AT144" s="232" t="s">
        <v>161</v>
      </c>
      <c r="AU144" s="232" t="s">
        <v>88</v>
      </c>
      <c r="AY144" s="18" t="s">
        <v>158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86</v>
      </c>
      <c r="BK144" s="233">
        <f>ROUND(I144*H144,2)</f>
        <v>0</v>
      </c>
      <c r="BL144" s="18" t="s">
        <v>165</v>
      </c>
      <c r="BM144" s="232" t="s">
        <v>833</v>
      </c>
    </row>
    <row r="145" s="2" customFormat="1" ht="33" customHeight="1">
      <c r="A145" s="39"/>
      <c r="B145" s="40"/>
      <c r="C145" s="220" t="s">
        <v>200</v>
      </c>
      <c r="D145" s="220" t="s">
        <v>161</v>
      </c>
      <c r="E145" s="221" t="s">
        <v>834</v>
      </c>
      <c r="F145" s="222" t="s">
        <v>835</v>
      </c>
      <c r="G145" s="223" t="s">
        <v>164</v>
      </c>
      <c r="H145" s="224">
        <v>0.63500000000000001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43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2.2000000000000002</v>
      </c>
      <c r="T145" s="231">
        <f>S145*H145</f>
        <v>1.3970000000000002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165</v>
      </c>
      <c r="AT145" s="232" t="s">
        <v>161</v>
      </c>
      <c r="AU145" s="232" t="s">
        <v>88</v>
      </c>
      <c r="AY145" s="18" t="s">
        <v>158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86</v>
      </c>
      <c r="BK145" s="233">
        <f>ROUND(I145*H145,2)</f>
        <v>0</v>
      </c>
      <c r="BL145" s="18" t="s">
        <v>165</v>
      </c>
      <c r="BM145" s="232" t="s">
        <v>836</v>
      </c>
    </row>
    <row r="146" s="13" customFormat="1">
      <c r="A146" s="13"/>
      <c r="B146" s="234"/>
      <c r="C146" s="235"/>
      <c r="D146" s="236" t="s">
        <v>171</v>
      </c>
      <c r="E146" s="237" t="s">
        <v>1</v>
      </c>
      <c r="F146" s="238" t="s">
        <v>837</v>
      </c>
      <c r="G146" s="235"/>
      <c r="H146" s="239">
        <v>0.63500000000000001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171</v>
      </c>
      <c r="AU146" s="245" t="s">
        <v>88</v>
      </c>
      <c r="AV146" s="13" t="s">
        <v>88</v>
      </c>
      <c r="AW146" s="13" t="s">
        <v>34</v>
      </c>
      <c r="AX146" s="13" t="s">
        <v>86</v>
      </c>
      <c r="AY146" s="245" t="s">
        <v>158</v>
      </c>
    </row>
    <row r="147" s="2" customFormat="1" ht="33" customHeight="1">
      <c r="A147" s="39"/>
      <c r="B147" s="40"/>
      <c r="C147" s="220" t="s">
        <v>209</v>
      </c>
      <c r="D147" s="220" t="s">
        <v>161</v>
      </c>
      <c r="E147" s="221" t="s">
        <v>838</v>
      </c>
      <c r="F147" s="222" t="s">
        <v>839</v>
      </c>
      <c r="G147" s="223" t="s">
        <v>186</v>
      </c>
      <c r="H147" s="224">
        <v>21.149999999999999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43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0.073999999999999996</v>
      </c>
      <c r="T147" s="231">
        <f>S147*H147</f>
        <v>1.5650999999999997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165</v>
      </c>
      <c r="AT147" s="232" t="s">
        <v>161</v>
      </c>
      <c r="AU147" s="232" t="s">
        <v>88</v>
      </c>
      <c r="AY147" s="18" t="s">
        <v>158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86</v>
      </c>
      <c r="BK147" s="233">
        <f>ROUND(I147*H147,2)</f>
        <v>0</v>
      </c>
      <c r="BL147" s="18" t="s">
        <v>165</v>
      </c>
      <c r="BM147" s="232" t="s">
        <v>840</v>
      </c>
    </row>
    <row r="148" s="2" customFormat="1" ht="21.75" customHeight="1">
      <c r="A148" s="39"/>
      <c r="B148" s="40"/>
      <c r="C148" s="220" t="s">
        <v>218</v>
      </c>
      <c r="D148" s="220" t="s">
        <v>161</v>
      </c>
      <c r="E148" s="221" t="s">
        <v>351</v>
      </c>
      <c r="F148" s="222" t="s">
        <v>352</v>
      </c>
      <c r="G148" s="223" t="s">
        <v>186</v>
      </c>
      <c r="H148" s="224">
        <v>1.21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43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0.074999999999999997</v>
      </c>
      <c r="T148" s="231">
        <f>S148*H148</f>
        <v>0.090749999999999997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165</v>
      </c>
      <c r="AT148" s="232" t="s">
        <v>161</v>
      </c>
      <c r="AU148" s="232" t="s">
        <v>88</v>
      </c>
      <c r="AY148" s="18" t="s">
        <v>158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86</v>
      </c>
      <c r="BK148" s="233">
        <f>ROUND(I148*H148,2)</f>
        <v>0</v>
      </c>
      <c r="BL148" s="18" t="s">
        <v>165</v>
      </c>
      <c r="BM148" s="232" t="s">
        <v>841</v>
      </c>
    </row>
    <row r="149" s="13" customFormat="1">
      <c r="A149" s="13"/>
      <c r="B149" s="234"/>
      <c r="C149" s="235"/>
      <c r="D149" s="236" t="s">
        <v>171</v>
      </c>
      <c r="E149" s="237" t="s">
        <v>1</v>
      </c>
      <c r="F149" s="238" t="s">
        <v>842</v>
      </c>
      <c r="G149" s="235"/>
      <c r="H149" s="239">
        <v>1.21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171</v>
      </c>
      <c r="AU149" s="245" t="s">
        <v>88</v>
      </c>
      <c r="AV149" s="13" t="s">
        <v>88</v>
      </c>
      <c r="AW149" s="13" t="s">
        <v>34</v>
      </c>
      <c r="AX149" s="13" t="s">
        <v>86</v>
      </c>
      <c r="AY149" s="245" t="s">
        <v>158</v>
      </c>
    </row>
    <row r="150" s="2" customFormat="1" ht="21.75" customHeight="1">
      <c r="A150" s="39"/>
      <c r="B150" s="40"/>
      <c r="C150" s="220" t="s">
        <v>224</v>
      </c>
      <c r="D150" s="220" t="s">
        <v>161</v>
      </c>
      <c r="E150" s="221" t="s">
        <v>843</v>
      </c>
      <c r="F150" s="222" t="s">
        <v>844</v>
      </c>
      <c r="G150" s="223" t="s">
        <v>186</v>
      </c>
      <c r="H150" s="224">
        <v>58.880000000000003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43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0.02</v>
      </c>
      <c r="T150" s="231">
        <f>S150*H150</f>
        <v>1.1776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165</v>
      </c>
      <c r="AT150" s="232" t="s">
        <v>161</v>
      </c>
      <c r="AU150" s="232" t="s">
        <v>88</v>
      </c>
      <c r="AY150" s="18" t="s">
        <v>158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86</v>
      </c>
      <c r="BK150" s="233">
        <f>ROUND(I150*H150,2)</f>
        <v>0</v>
      </c>
      <c r="BL150" s="18" t="s">
        <v>165</v>
      </c>
      <c r="BM150" s="232" t="s">
        <v>845</v>
      </c>
    </row>
    <row r="151" s="13" customFormat="1">
      <c r="A151" s="13"/>
      <c r="B151" s="234"/>
      <c r="C151" s="235"/>
      <c r="D151" s="236" t="s">
        <v>171</v>
      </c>
      <c r="E151" s="237" t="s">
        <v>1</v>
      </c>
      <c r="F151" s="238" t="s">
        <v>846</v>
      </c>
      <c r="G151" s="235"/>
      <c r="H151" s="239">
        <v>58.880000000000003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171</v>
      </c>
      <c r="AU151" s="245" t="s">
        <v>88</v>
      </c>
      <c r="AV151" s="13" t="s">
        <v>88</v>
      </c>
      <c r="AW151" s="13" t="s">
        <v>34</v>
      </c>
      <c r="AX151" s="13" t="s">
        <v>86</v>
      </c>
      <c r="AY151" s="245" t="s">
        <v>158</v>
      </c>
    </row>
    <row r="152" s="2" customFormat="1" ht="21.75" customHeight="1">
      <c r="A152" s="39"/>
      <c r="B152" s="40"/>
      <c r="C152" s="220" t="s">
        <v>228</v>
      </c>
      <c r="D152" s="220" t="s">
        <v>161</v>
      </c>
      <c r="E152" s="221" t="s">
        <v>847</v>
      </c>
      <c r="F152" s="222" t="s">
        <v>848</v>
      </c>
      <c r="G152" s="223" t="s">
        <v>283</v>
      </c>
      <c r="H152" s="224">
        <v>1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43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165</v>
      </c>
      <c r="AT152" s="232" t="s">
        <v>161</v>
      </c>
      <c r="AU152" s="232" t="s">
        <v>88</v>
      </c>
      <c r="AY152" s="18" t="s">
        <v>158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86</v>
      </c>
      <c r="BK152" s="233">
        <f>ROUND(I152*H152,2)</f>
        <v>0</v>
      </c>
      <c r="BL152" s="18" t="s">
        <v>165</v>
      </c>
      <c r="BM152" s="232" t="s">
        <v>849</v>
      </c>
    </row>
    <row r="153" s="2" customFormat="1" ht="44.25" customHeight="1">
      <c r="A153" s="39"/>
      <c r="B153" s="40"/>
      <c r="C153" s="220" t="s">
        <v>233</v>
      </c>
      <c r="D153" s="220" t="s">
        <v>161</v>
      </c>
      <c r="E153" s="221" t="s">
        <v>850</v>
      </c>
      <c r="F153" s="222" t="s">
        <v>851</v>
      </c>
      <c r="G153" s="223" t="s">
        <v>283</v>
      </c>
      <c r="H153" s="224">
        <v>1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43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165</v>
      </c>
      <c r="AT153" s="232" t="s">
        <v>161</v>
      </c>
      <c r="AU153" s="232" t="s">
        <v>88</v>
      </c>
      <c r="AY153" s="18" t="s">
        <v>158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86</v>
      </c>
      <c r="BK153" s="233">
        <f>ROUND(I153*H153,2)</f>
        <v>0</v>
      </c>
      <c r="BL153" s="18" t="s">
        <v>165</v>
      </c>
      <c r="BM153" s="232" t="s">
        <v>852</v>
      </c>
    </row>
    <row r="154" s="12" customFormat="1" ht="22.8" customHeight="1">
      <c r="A154" s="12"/>
      <c r="B154" s="204"/>
      <c r="C154" s="205"/>
      <c r="D154" s="206" t="s">
        <v>77</v>
      </c>
      <c r="E154" s="218" t="s">
        <v>388</v>
      </c>
      <c r="F154" s="218" t="s">
        <v>389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SUM(P155:P159)</f>
        <v>0</v>
      </c>
      <c r="Q154" s="212"/>
      <c r="R154" s="213">
        <f>SUM(R155:R159)</f>
        <v>0</v>
      </c>
      <c r="S154" s="212"/>
      <c r="T154" s="214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5" t="s">
        <v>86</v>
      </c>
      <c r="AT154" s="216" t="s">
        <v>77</v>
      </c>
      <c r="AU154" s="216" t="s">
        <v>86</v>
      </c>
      <c r="AY154" s="215" t="s">
        <v>158</v>
      </c>
      <c r="BK154" s="217">
        <f>SUM(BK155:BK159)</f>
        <v>0</v>
      </c>
    </row>
    <row r="155" s="2" customFormat="1" ht="21.75" customHeight="1">
      <c r="A155" s="39"/>
      <c r="B155" s="40"/>
      <c r="C155" s="220" t="s">
        <v>8</v>
      </c>
      <c r="D155" s="220" t="s">
        <v>161</v>
      </c>
      <c r="E155" s="221" t="s">
        <v>853</v>
      </c>
      <c r="F155" s="222" t="s">
        <v>854</v>
      </c>
      <c r="G155" s="223" t="s">
        <v>393</v>
      </c>
      <c r="H155" s="224">
        <v>5.0410000000000004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43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165</v>
      </c>
      <c r="AT155" s="232" t="s">
        <v>161</v>
      </c>
      <c r="AU155" s="232" t="s">
        <v>88</v>
      </c>
      <c r="AY155" s="18" t="s">
        <v>158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86</v>
      </c>
      <c r="BK155" s="233">
        <f>ROUND(I155*H155,2)</f>
        <v>0</v>
      </c>
      <c r="BL155" s="18" t="s">
        <v>165</v>
      </c>
      <c r="BM155" s="232" t="s">
        <v>855</v>
      </c>
    </row>
    <row r="156" s="2" customFormat="1" ht="21.75" customHeight="1">
      <c r="A156" s="39"/>
      <c r="B156" s="40"/>
      <c r="C156" s="220" t="s">
        <v>259</v>
      </c>
      <c r="D156" s="220" t="s">
        <v>161</v>
      </c>
      <c r="E156" s="221" t="s">
        <v>401</v>
      </c>
      <c r="F156" s="222" t="s">
        <v>402</v>
      </c>
      <c r="G156" s="223" t="s">
        <v>393</v>
      </c>
      <c r="H156" s="224">
        <v>5.0410000000000004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43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165</v>
      </c>
      <c r="AT156" s="232" t="s">
        <v>161</v>
      </c>
      <c r="AU156" s="232" t="s">
        <v>88</v>
      </c>
      <c r="AY156" s="18" t="s">
        <v>158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86</v>
      </c>
      <c r="BK156" s="233">
        <f>ROUND(I156*H156,2)</f>
        <v>0</v>
      </c>
      <c r="BL156" s="18" t="s">
        <v>165</v>
      </c>
      <c r="BM156" s="232" t="s">
        <v>856</v>
      </c>
    </row>
    <row r="157" s="2" customFormat="1" ht="21.75" customHeight="1">
      <c r="A157" s="39"/>
      <c r="B157" s="40"/>
      <c r="C157" s="220" t="s">
        <v>266</v>
      </c>
      <c r="D157" s="220" t="s">
        <v>161</v>
      </c>
      <c r="E157" s="221" t="s">
        <v>405</v>
      </c>
      <c r="F157" s="222" t="s">
        <v>406</v>
      </c>
      <c r="G157" s="223" t="s">
        <v>393</v>
      </c>
      <c r="H157" s="224">
        <v>95.778999999999996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43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165</v>
      </c>
      <c r="AT157" s="232" t="s">
        <v>161</v>
      </c>
      <c r="AU157" s="232" t="s">
        <v>88</v>
      </c>
      <c r="AY157" s="18" t="s">
        <v>158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86</v>
      </c>
      <c r="BK157" s="233">
        <f>ROUND(I157*H157,2)</f>
        <v>0</v>
      </c>
      <c r="BL157" s="18" t="s">
        <v>165</v>
      </c>
      <c r="BM157" s="232" t="s">
        <v>857</v>
      </c>
    </row>
    <row r="158" s="13" customFormat="1">
      <c r="A158" s="13"/>
      <c r="B158" s="234"/>
      <c r="C158" s="235"/>
      <c r="D158" s="236" t="s">
        <v>171</v>
      </c>
      <c r="E158" s="235"/>
      <c r="F158" s="238" t="s">
        <v>858</v>
      </c>
      <c r="G158" s="235"/>
      <c r="H158" s="239">
        <v>95.778999999999996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171</v>
      </c>
      <c r="AU158" s="245" t="s">
        <v>88</v>
      </c>
      <c r="AV158" s="13" t="s">
        <v>88</v>
      </c>
      <c r="AW158" s="13" t="s">
        <v>4</v>
      </c>
      <c r="AX158" s="13" t="s">
        <v>86</v>
      </c>
      <c r="AY158" s="245" t="s">
        <v>158</v>
      </c>
    </row>
    <row r="159" s="2" customFormat="1" ht="33" customHeight="1">
      <c r="A159" s="39"/>
      <c r="B159" s="40"/>
      <c r="C159" s="220" t="s">
        <v>270</v>
      </c>
      <c r="D159" s="220" t="s">
        <v>161</v>
      </c>
      <c r="E159" s="221" t="s">
        <v>410</v>
      </c>
      <c r="F159" s="222" t="s">
        <v>411</v>
      </c>
      <c r="G159" s="223" t="s">
        <v>393</v>
      </c>
      <c r="H159" s="224">
        <v>5.0410000000000004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43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165</v>
      </c>
      <c r="AT159" s="232" t="s">
        <v>161</v>
      </c>
      <c r="AU159" s="232" t="s">
        <v>88</v>
      </c>
      <c r="AY159" s="18" t="s">
        <v>158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86</v>
      </c>
      <c r="BK159" s="233">
        <f>ROUND(I159*H159,2)</f>
        <v>0</v>
      </c>
      <c r="BL159" s="18" t="s">
        <v>165</v>
      </c>
      <c r="BM159" s="232" t="s">
        <v>859</v>
      </c>
    </row>
    <row r="160" s="12" customFormat="1" ht="22.8" customHeight="1">
      <c r="A160" s="12"/>
      <c r="B160" s="204"/>
      <c r="C160" s="205"/>
      <c r="D160" s="206" t="s">
        <v>77</v>
      </c>
      <c r="E160" s="218" t="s">
        <v>420</v>
      </c>
      <c r="F160" s="218" t="s">
        <v>421</v>
      </c>
      <c r="G160" s="205"/>
      <c r="H160" s="205"/>
      <c r="I160" s="208"/>
      <c r="J160" s="219">
        <f>BK160</f>
        <v>0</v>
      </c>
      <c r="K160" s="205"/>
      <c r="L160" s="210"/>
      <c r="M160" s="211"/>
      <c r="N160" s="212"/>
      <c r="O160" s="212"/>
      <c r="P160" s="213">
        <f>P161</f>
        <v>0</v>
      </c>
      <c r="Q160" s="212"/>
      <c r="R160" s="213">
        <f>R161</f>
        <v>0</v>
      </c>
      <c r="S160" s="212"/>
      <c r="T160" s="214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5" t="s">
        <v>86</v>
      </c>
      <c r="AT160" s="216" t="s">
        <v>77</v>
      </c>
      <c r="AU160" s="216" t="s">
        <v>86</v>
      </c>
      <c r="AY160" s="215" t="s">
        <v>158</v>
      </c>
      <c r="BK160" s="217">
        <f>BK161</f>
        <v>0</v>
      </c>
    </row>
    <row r="161" s="2" customFormat="1" ht="16.5" customHeight="1">
      <c r="A161" s="39"/>
      <c r="B161" s="40"/>
      <c r="C161" s="220" t="s">
        <v>274</v>
      </c>
      <c r="D161" s="220" t="s">
        <v>161</v>
      </c>
      <c r="E161" s="221" t="s">
        <v>423</v>
      </c>
      <c r="F161" s="222" t="s">
        <v>424</v>
      </c>
      <c r="G161" s="223" t="s">
        <v>393</v>
      </c>
      <c r="H161" s="224">
        <v>3.234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43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165</v>
      </c>
      <c r="AT161" s="232" t="s">
        <v>161</v>
      </c>
      <c r="AU161" s="232" t="s">
        <v>88</v>
      </c>
      <c r="AY161" s="18" t="s">
        <v>158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86</v>
      </c>
      <c r="BK161" s="233">
        <f>ROUND(I161*H161,2)</f>
        <v>0</v>
      </c>
      <c r="BL161" s="18" t="s">
        <v>165</v>
      </c>
      <c r="BM161" s="232" t="s">
        <v>860</v>
      </c>
    </row>
    <row r="162" s="12" customFormat="1" ht="25.92" customHeight="1">
      <c r="A162" s="12"/>
      <c r="B162" s="204"/>
      <c r="C162" s="205"/>
      <c r="D162" s="206" t="s">
        <v>77</v>
      </c>
      <c r="E162" s="207" t="s">
        <v>426</v>
      </c>
      <c r="F162" s="207" t="s">
        <v>427</v>
      </c>
      <c r="G162" s="205"/>
      <c r="H162" s="205"/>
      <c r="I162" s="208"/>
      <c r="J162" s="209">
        <f>BK162</f>
        <v>0</v>
      </c>
      <c r="K162" s="205"/>
      <c r="L162" s="210"/>
      <c r="M162" s="211"/>
      <c r="N162" s="212"/>
      <c r="O162" s="212"/>
      <c r="P162" s="213">
        <f>P163+P169+P177+P183+P187+P203</f>
        <v>0</v>
      </c>
      <c r="Q162" s="212"/>
      <c r="R162" s="213">
        <f>R163+R169+R177+R183+R187+R203</f>
        <v>0.390295752</v>
      </c>
      <c r="S162" s="212"/>
      <c r="T162" s="214">
        <f>T163+T169+T177+T183+T187+T203</f>
        <v>0.81018800000000002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5" t="s">
        <v>86</v>
      </c>
      <c r="AT162" s="216" t="s">
        <v>77</v>
      </c>
      <c r="AU162" s="216" t="s">
        <v>78</v>
      </c>
      <c r="AY162" s="215" t="s">
        <v>158</v>
      </c>
      <c r="BK162" s="217">
        <f>BK163+BK169+BK177+BK183+BK187+BK203</f>
        <v>0</v>
      </c>
    </row>
    <row r="163" s="12" customFormat="1" ht="22.8" customHeight="1">
      <c r="A163" s="12"/>
      <c r="B163" s="204"/>
      <c r="C163" s="205"/>
      <c r="D163" s="206" t="s">
        <v>77</v>
      </c>
      <c r="E163" s="218" t="s">
        <v>861</v>
      </c>
      <c r="F163" s="218" t="s">
        <v>862</v>
      </c>
      <c r="G163" s="205"/>
      <c r="H163" s="205"/>
      <c r="I163" s="208"/>
      <c r="J163" s="219">
        <f>BK163</f>
        <v>0</v>
      </c>
      <c r="K163" s="205"/>
      <c r="L163" s="210"/>
      <c r="M163" s="211"/>
      <c r="N163" s="212"/>
      <c r="O163" s="212"/>
      <c r="P163" s="213">
        <f>SUM(P164:P168)</f>
        <v>0</v>
      </c>
      <c r="Q163" s="212"/>
      <c r="R163" s="213">
        <f>SUM(R164:R168)</f>
        <v>0</v>
      </c>
      <c r="S163" s="212"/>
      <c r="T163" s="214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5" t="s">
        <v>86</v>
      </c>
      <c r="AT163" s="216" t="s">
        <v>77</v>
      </c>
      <c r="AU163" s="216" t="s">
        <v>86</v>
      </c>
      <c r="AY163" s="215" t="s">
        <v>158</v>
      </c>
      <c r="BK163" s="217">
        <f>SUM(BK164:BK168)</f>
        <v>0</v>
      </c>
    </row>
    <row r="164" s="2" customFormat="1" ht="21.75" customHeight="1">
      <c r="A164" s="39"/>
      <c r="B164" s="40"/>
      <c r="C164" s="220" t="s">
        <v>280</v>
      </c>
      <c r="D164" s="220" t="s">
        <v>161</v>
      </c>
      <c r="E164" s="221" t="s">
        <v>863</v>
      </c>
      <c r="F164" s="222" t="s">
        <v>864</v>
      </c>
      <c r="G164" s="223" t="s">
        <v>169</v>
      </c>
      <c r="H164" s="224">
        <v>4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43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165</v>
      </c>
      <c r="AT164" s="232" t="s">
        <v>161</v>
      </c>
      <c r="AU164" s="232" t="s">
        <v>88</v>
      </c>
      <c r="AY164" s="18" t="s">
        <v>158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86</v>
      </c>
      <c r="BK164" s="233">
        <f>ROUND(I164*H164,2)</f>
        <v>0</v>
      </c>
      <c r="BL164" s="18" t="s">
        <v>165</v>
      </c>
      <c r="BM164" s="232" t="s">
        <v>865</v>
      </c>
    </row>
    <row r="165" s="2" customFormat="1">
      <c r="A165" s="39"/>
      <c r="B165" s="40"/>
      <c r="C165" s="41"/>
      <c r="D165" s="236" t="s">
        <v>263</v>
      </c>
      <c r="E165" s="41"/>
      <c r="F165" s="278" t="s">
        <v>866</v>
      </c>
      <c r="G165" s="41"/>
      <c r="H165" s="41"/>
      <c r="I165" s="279"/>
      <c r="J165" s="41"/>
      <c r="K165" s="41"/>
      <c r="L165" s="45"/>
      <c r="M165" s="280"/>
      <c r="N165" s="281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263</v>
      </c>
      <c r="AU165" s="18" t="s">
        <v>88</v>
      </c>
    </row>
    <row r="166" s="2" customFormat="1" ht="21.75" customHeight="1">
      <c r="A166" s="39"/>
      <c r="B166" s="40"/>
      <c r="C166" s="220" t="s">
        <v>7</v>
      </c>
      <c r="D166" s="220" t="s">
        <v>161</v>
      </c>
      <c r="E166" s="221" t="s">
        <v>867</v>
      </c>
      <c r="F166" s="222" t="s">
        <v>868</v>
      </c>
      <c r="G166" s="223" t="s">
        <v>169</v>
      </c>
      <c r="H166" s="224">
        <v>1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43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165</v>
      </c>
      <c r="AT166" s="232" t="s">
        <v>161</v>
      </c>
      <c r="AU166" s="232" t="s">
        <v>88</v>
      </c>
      <c r="AY166" s="18" t="s">
        <v>158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86</v>
      </c>
      <c r="BK166" s="233">
        <f>ROUND(I166*H166,2)</f>
        <v>0</v>
      </c>
      <c r="BL166" s="18" t="s">
        <v>165</v>
      </c>
      <c r="BM166" s="232" t="s">
        <v>869</v>
      </c>
    </row>
    <row r="167" s="2" customFormat="1">
      <c r="A167" s="39"/>
      <c r="B167" s="40"/>
      <c r="C167" s="41"/>
      <c r="D167" s="236" t="s">
        <v>263</v>
      </c>
      <c r="E167" s="41"/>
      <c r="F167" s="278" t="s">
        <v>870</v>
      </c>
      <c r="G167" s="41"/>
      <c r="H167" s="41"/>
      <c r="I167" s="279"/>
      <c r="J167" s="41"/>
      <c r="K167" s="41"/>
      <c r="L167" s="45"/>
      <c r="M167" s="280"/>
      <c r="N167" s="281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263</v>
      </c>
      <c r="AU167" s="18" t="s">
        <v>88</v>
      </c>
    </row>
    <row r="168" s="2" customFormat="1" ht="16.5" customHeight="1">
      <c r="A168" s="39"/>
      <c r="B168" s="40"/>
      <c r="C168" s="220" t="s">
        <v>289</v>
      </c>
      <c r="D168" s="220" t="s">
        <v>161</v>
      </c>
      <c r="E168" s="221" t="s">
        <v>871</v>
      </c>
      <c r="F168" s="222" t="s">
        <v>872</v>
      </c>
      <c r="G168" s="223" t="s">
        <v>283</v>
      </c>
      <c r="H168" s="224">
        <v>1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43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165</v>
      </c>
      <c r="AT168" s="232" t="s">
        <v>161</v>
      </c>
      <c r="AU168" s="232" t="s">
        <v>88</v>
      </c>
      <c r="AY168" s="18" t="s">
        <v>158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86</v>
      </c>
      <c r="BK168" s="233">
        <f>ROUND(I168*H168,2)</f>
        <v>0</v>
      </c>
      <c r="BL168" s="18" t="s">
        <v>165</v>
      </c>
      <c r="BM168" s="232" t="s">
        <v>873</v>
      </c>
    </row>
    <row r="169" s="12" customFormat="1" ht="22.8" customHeight="1">
      <c r="A169" s="12"/>
      <c r="B169" s="204"/>
      <c r="C169" s="205"/>
      <c r="D169" s="206" t="s">
        <v>77</v>
      </c>
      <c r="E169" s="218" t="s">
        <v>874</v>
      </c>
      <c r="F169" s="218" t="s">
        <v>875</v>
      </c>
      <c r="G169" s="205"/>
      <c r="H169" s="205"/>
      <c r="I169" s="208"/>
      <c r="J169" s="219">
        <f>BK169</f>
        <v>0</v>
      </c>
      <c r="K169" s="205"/>
      <c r="L169" s="210"/>
      <c r="M169" s="211"/>
      <c r="N169" s="212"/>
      <c r="O169" s="212"/>
      <c r="P169" s="213">
        <f>SUM(P170:P176)</f>
        <v>0</v>
      </c>
      <c r="Q169" s="212"/>
      <c r="R169" s="213">
        <f>SUM(R170:R176)</f>
        <v>0.0021150000000000001</v>
      </c>
      <c r="S169" s="212"/>
      <c r="T169" s="214">
        <f>SUM(T170:T176)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5" t="s">
        <v>88</v>
      </c>
      <c r="AT169" s="216" t="s">
        <v>77</v>
      </c>
      <c r="AU169" s="216" t="s">
        <v>86</v>
      </c>
      <c r="AY169" s="215" t="s">
        <v>158</v>
      </c>
      <c r="BK169" s="217">
        <f>SUM(BK170:BK176)</f>
        <v>0</v>
      </c>
    </row>
    <row r="170" s="2" customFormat="1" ht="21.75" customHeight="1">
      <c r="A170" s="39"/>
      <c r="B170" s="40"/>
      <c r="C170" s="220" t="s">
        <v>293</v>
      </c>
      <c r="D170" s="220" t="s">
        <v>161</v>
      </c>
      <c r="E170" s="221" t="s">
        <v>876</v>
      </c>
      <c r="F170" s="222" t="s">
        <v>877</v>
      </c>
      <c r="G170" s="223" t="s">
        <v>186</v>
      </c>
      <c r="H170" s="224">
        <v>21.149999999999999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43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259</v>
      </c>
      <c r="AT170" s="232" t="s">
        <v>161</v>
      </c>
      <c r="AU170" s="232" t="s">
        <v>88</v>
      </c>
      <c r="AY170" s="18" t="s">
        <v>158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86</v>
      </c>
      <c r="BK170" s="233">
        <f>ROUND(I170*H170,2)</f>
        <v>0</v>
      </c>
      <c r="BL170" s="18" t="s">
        <v>259</v>
      </c>
      <c r="BM170" s="232" t="s">
        <v>878</v>
      </c>
    </row>
    <row r="171" s="13" customFormat="1">
      <c r="A171" s="13"/>
      <c r="B171" s="234"/>
      <c r="C171" s="235"/>
      <c r="D171" s="236" t="s">
        <v>171</v>
      </c>
      <c r="E171" s="237" t="s">
        <v>1</v>
      </c>
      <c r="F171" s="238" t="s">
        <v>830</v>
      </c>
      <c r="G171" s="235"/>
      <c r="H171" s="239">
        <v>21.149999999999999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171</v>
      </c>
      <c r="AU171" s="245" t="s">
        <v>88</v>
      </c>
      <c r="AV171" s="13" t="s">
        <v>88</v>
      </c>
      <c r="AW171" s="13" t="s">
        <v>34</v>
      </c>
      <c r="AX171" s="13" t="s">
        <v>78</v>
      </c>
      <c r="AY171" s="245" t="s">
        <v>158</v>
      </c>
    </row>
    <row r="172" s="14" customFormat="1">
      <c r="A172" s="14"/>
      <c r="B172" s="246"/>
      <c r="C172" s="247"/>
      <c r="D172" s="236" t="s">
        <v>171</v>
      </c>
      <c r="E172" s="248" t="s">
        <v>1</v>
      </c>
      <c r="F172" s="249" t="s">
        <v>174</v>
      </c>
      <c r="G172" s="247"/>
      <c r="H172" s="250">
        <v>21.149999999999999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171</v>
      </c>
      <c r="AU172" s="256" t="s">
        <v>88</v>
      </c>
      <c r="AV172" s="14" t="s">
        <v>165</v>
      </c>
      <c r="AW172" s="14" t="s">
        <v>34</v>
      </c>
      <c r="AX172" s="14" t="s">
        <v>86</v>
      </c>
      <c r="AY172" s="256" t="s">
        <v>158</v>
      </c>
    </row>
    <row r="173" s="2" customFormat="1" ht="21.75" customHeight="1">
      <c r="A173" s="39"/>
      <c r="B173" s="40"/>
      <c r="C173" s="220" t="s">
        <v>297</v>
      </c>
      <c r="D173" s="220" t="s">
        <v>161</v>
      </c>
      <c r="E173" s="221" t="s">
        <v>879</v>
      </c>
      <c r="F173" s="222" t="s">
        <v>880</v>
      </c>
      <c r="G173" s="223" t="s">
        <v>203</v>
      </c>
      <c r="H173" s="224">
        <v>18.399999999999999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43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259</v>
      </c>
      <c r="AT173" s="232" t="s">
        <v>161</v>
      </c>
      <c r="AU173" s="232" t="s">
        <v>88</v>
      </c>
      <c r="AY173" s="18" t="s">
        <v>158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86</v>
      </c>
      <c r="BK173" s="233">
        <f>ROUND(I173*H173,2)</f>
        <v>0</v>
      </c>
      <c r="BL173" s="18" t="s">
        <v>259</v>
      </c>
      <c r="BM173" s="232" t="s">
        <v>881</v>
      </c>
    </row>
    <row r="174" s="13" customFormat="1">
      <c r="A174" s="13"/>
      <c r="B174" s="234"/>
      <c r="C174" s="235"/>
      <c r="D174" s="236" t="s">
        <v>171</v>
      </c>
      <c r="E174" s="237" t="s">
        <v>1</v>
      </c>
      <c r="F174" s="238" t="s">
        <v>882</v>
      </c>
      <c r="G174" s="235"/>
      <c r="H174" s="239">
        <v>18.399999999999999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171</v>
      </c>
      <c r="AU174" s="245" t="s">
        <v>88</v>
      </c>
      <c r="AV174" s="13" t="s">
        <v>88</v>
      </c>
      <c r="AW174" s="13" t="s">
        <v>34</v>
      </c>
      <c r="AX174" s="13" t="s">
        <v>86</v>
      </c>
      <c r="AY174" s="245" t="s">
        <v>158</v>
      </c>
    </row>
    <row r="175" s="2" customFormat="1" ht="16.5" customHeight="1">
      <c r="A175" s="39"/>
      <c r="B175" s="40"/>
      <c r="C175" s="220" t="s">
        <v>302</v>
      </c>
      <c r="D175" s="220" t="s">
        <v>161</v>
      </c>
      <c r="E175" s="221" t="s">
        <v>883</v>
      </c>
      <c r="F175" s="222" t="s">
        <v>884</v>
      </c>
      <c r="G175" s="223" t="s">
        <v>186</v>
      </c>
      <c r="H175" s="224">
        <v>21.149999999999999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43</v>
      </c>
      <c r="O175" s="92"/>
      <c r="P175" s="230">
        <f>O175*H175</f>
        <v>0</v>
      </c>
      <c r="Q175" s="230">
        <v>0.00010000000000000001</v>
      </c>
      <c r="R175" s="230">
        <f>Q175*H175</f>
        <v>0.0021150000000000001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259</v>
      </c>
      <c r="AT175" s="232" t="s">
        <v>161</v>
      </c>
      <c r="AU175" s="232" t="s">
        <v>88</v>
      </c>
      <c r="AY175" s="18" t="s">
        <v>158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86</v>
      </c>
      <c r="BK175" s="233">
        <f>ROUND(I175*H175,2)</f>
        <v>0</v>
      </c>
      <c r="BL175" s="18" t="s">
        <v>259</v>
      </c>
      <c r="BM175" s="232" t="s">
        <v>885</v>
      </c>
    </row>
    <row r="176" s="2" customFormat="1" ht="21.75" customHeight="1">
      <c r="A176" s="39"/>
      <c r="B176" s="40"/>
      <c r="C176" s="220" t="s">
        <v>306</v>
      </c>
      <c r="D176" s="220" t="s">
        <v>161</v>
      </c>
      <c r="E176" s="221" t="s">
        <v>886</v>
      </c>
      <c r="F176" s="222" t="s">
        <v>887</v>
      </c>
      <c r="G176" s="223" t="s">
        <v>515</v>
      </c>
      <c r="H176" s="293"/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43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259</v>
      </c>
      <c r="AT176" s="232" t="s">
        <v>161</v>
      </c>
      <c r="AU176" s="232" t="s">
        <v>88</v>
      </c>
      <c r="AY176" s="18" t="s">
        <v>158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86</v>
      </c>
      <c r="BK176" s="233">
        <f>ROUND(I176*H176,2)</f>
        <v>0</v>
      </c>
      <c r="BL176" s="18" t="s">
        <v>259</v>
      </c>
      <c r="BM176" s="232" t="s">
        <v>888</v>
      </c>
    </row>
    <row r="177" s="12" customFormat="1" ht="22.8" customHeight="1">
      <c r="A177" s="12"/>
      <c r="B177" s="204"/>
      <c r="C177" s="205"/>
      <c r="D177" s="206" t="s">
        <v>77</v>
      </c>
      <c r="E177" s="218" t="s">
        <v>517</v>
      </c>
      <c r="F177" s="218" t="s">
        <v>518</v>
      </c>
      <c r="G177" s="205"/>
      <c r="H177" s="205"/>
      <c r="I177" s="208"/>
      <c r="J177" s="219">
        <f>BK177</f>
        <v>0</v>
      </c>
      <c r="K177" s="205"/>
      <c r="L177" s="210"/>
      <c r="M177" s="211"/>
      <c r="N177" s="212"/>
      <c r="O177" s="212"/>
      <c r="P177" s="213">
        <f>SUM(P178:P182)</f>
        <v>0</v>
      </c>
      <c r="Q177" s="212"/>
      <c r="R177" s="213">
        <f>SUM(R178:R182)</f>
        <v>0</v>
      </c>
      <c r="S177" s="212"/>
      <c r="T177" s="214">
        <f>SUM(T178:T182)</f>
        <v>0.78598800000000002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5" t="s">
        <v>88</v>
      </c>
      <c r="AT177" s="216" t="s">
        <v>77</v>
      </c>
      <c r="AU177" s="216" t="s">
        <v>86</v>
      </c>
      <c r="AY177" s="215" t="s">
        <v>158</v>
      </c>
      <c r="BK177" s="217">
        <f>SUM(BK178:BK182)</f>
        <v>0</v>
      </c>
    </row>
    <row r="178" s="2" customFormat="1" ht="21.75" customHeight="1">
      <c r="A178" s="39"/>
      <c r="B178" s="40"/>
      <c r="C178" s="220" t="s">
        <v>310</v>
      </c>
      <c r="D178" s="220" t="s">
        <v>161</v>
      </c>
      <c r="E178" s="221" t="s">
        <v>889</v>
      </c>
      <c r="F178" s="222" t="s">
        <v>890</v>
      </c>
      <c r="G178" s="223" t="s">
        <v>186</v>
      </c>
      <c r="H178" s="224">
        <v>23.920000000000002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43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0.024649999999999998</v>
      </c>
      <c r="T178" s="231">
        <f>S178*H178</f>
        <v>0.58962800000000004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259</v>
      </c>
      <c r="AT178" s="232" t="s">
        <v>161</v>
      </c>
      <c r="AU178" s="232" t="s">
        <v>88</v>
      </c>
      <c r="AY178" s="18" t="s">
        <v>158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86</v>
      </c>
      <c r="BK178" s="233">
        <f>ROUND(I178*H178,2)</f>
        <v>0</v>
      </c>
      <c r="BL178" s="18" t="s">
        <v>259</v>
      </c>
      <c r="BM178" s="232" t="s">
        <v>891</v>
      </c>
    </row>
    <row r="179" s="13" customFormat="1">
      <c r="A179" s="13"/>
      <c r="B179" s="234"/>
      <c r="C179" s="235"/>
      <c r="D179" s="236" t="s">
        <v>171</v>
      </c>
      <c r="E179" s="237" t="s">
        <v>1</v>
      </c>
      <c r="F179" s="238" t="s">
        <v>892</v>
      </c>
      <c r="G179" s="235"/>
      <c r="H179" s="239">
        <v>23.920000000000002</v>
      </c>
      <c r="I179" s="240"/>
      <c r="J179" s="235"/>
      <c r="K179" s="235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171</v>
      </c>
      <c r="AU179" s="245" t="s">
        <v>88</v>
      </c>
      <c r="AV179" s="13" t="s">
        <v>88</v>
      </c>
      <c r="AW179" s="13" t="s">
        <v>34</v>
      </c>
      <c r="AX179" s="13" t="s">
        <v>86</v>
      </c>
      <c r="AY179" s="245" t="s">
        <v>158</v>
      </c>
    </row>
    <row r="180" s="2" customFormat="1" ht="21.75" customHeight="1">
      <c r="A180" s="39"/>
      <c r="B180" s="40"/>
      <c r="C180" s="220" t="s">
        <v>315</v>
      </c>
      <c r="D180" s="220" t="s">
        <v>161</v>
      </c>
      <c r="E180" s="221" t="s">
        <v>893</v>
      </c>
      <c r="F180" s="222" t="s">
        <v>894</v>
      </c>
      <c r="G180" s="223" t="s">
        <v>186</v>
      </c>
      <c r="H180" s="224">
        <v>23.920000000000002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43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0.0080000000000000002</v>
      </c>
      <c r="T180" s="231">
        <f>S180*H180</f>
        <v>0.19136000000000003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259</v>
      </c>
      <c r="AT180" s="232" t="s">
        <v>161</v>
      </c>
      <c r="AU180" s="232" t="s">
        <v>88</v>
      </c>
      <c r="AY180" s="18" t="s">
        <v>158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86</v>
      </c>
      <c r="BK180" s="233">
        <f>ROUND(I180*H180,2)</f>
        <v>0</v>
      </c>
      <c r="BL180" s="18" t="s">
        <v>259</v>
      </c>
      <c r="BM180" s="232" t="s">
        <v>895</v>
      </c>
    </row>
    <row r="181" s="2" customFormat="1" ht="21.75" customHeight="1">
      <c r="A181" s="39"/>
      <c r="B181" s="40"/>
      <c r="C181" s="220" t="s">
        <v>320</v>
      </c>
      <c r="D181" s="220" t="s">
        <v>161</v>
      </c>
      <c r="E181" s="221" t="s">
        <v>896</v>
      </c>
      <c r="F181" s="222" t="s">
        <v>897</v>
      </c>
      <c r="G181" s="223" t="s">
        <v>169</v>
      </c>
      <c r="H181" s="224">
        <v>1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43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0.0050000000000000001</v>
      </c>
      <c r="T181" s="231">
        <f>S181*H181</f>
        <v>0.0050000000000000001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259</v>
      </c>
      <c r="AT181" s="232" t="s">
        <v>161</v>
      </c>
      <c r="AU181" s="232" t="s">
        <v>88</v>
      </c>
      <c r="AY181" s="18" t="s">
        <v>158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86</v>
      </c>
      <c r="BK181" s="233">
        <f>ROUND(I181*H181,2)</f>
        <v>0</v>
      </c>
      <c r="BL181" s="18" t="s">
        <v>259</v>
      </c>
      <c r="BM181" s="232" t="s">
        <v>898</v>
      </c>
    </row>
    <row r="182" s="2" customFormat="1" ht="21.75" customHeight="1">
      <c r="A182" s="39"/>
      <c r="B182" s="40"/>
      <c r="C182" s="220" t="s">
        <v>324</v>
      </c>
      <c r="D182" s="220" t="s">
        <v>161</v>
      </c>
      <c r="E182" s="221" t="s">
        <v>583</v>
      </c>
      <c r="F182" s="222" t="s">
        <v>584</v>
      </c>
      <c r="G182" s="223" t="s">
        <v>515</v>
      </c>
      <c r="H182" s="293"/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43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259</v>
      </c>
      <c r="AT182" s="232" t="s">
        <v>161</v>
      </c>
      <c r="AU182" s="232" t="s">
        <v>88</v>
      </c>
      <c r="AY182" s="18" t="s">
        <v>158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86</v>
      </c>
      <c r="BK182" s="233">
        <f>ROUND(I182*H182,2)</f>
        <v>0</v>
      </c>
      <c r="BL182" s="18" t="s">
        <v>259</v>
      </c>
      <c r="BM182" s="232" t="s">
        <v>899</v>
      </c>
    </row>
    <row r="183" s="12" customFormat="1" ht="22.8" customHeight="1">
      <c r="A183" s="12"/>
      <c r="B183" s="204"/>
      <c r="C183" s="205"/>
      <c r="D183" s="206" t="s">
        <v>77</v>
      </c>
      <c r="E183" s="218" t="s">
        <v>586</v>
      </c>
      <c r="F183" s="218" t="s">
        <v>587</v>
      </c>
      <c r="G183" s="205"/>
      <c r="H183" s="205"/>
      <c r="I183" s="208"/>
      <c r="J183" s="219">
        <f>BK183</f>
        <v>0</v>
      </c>
      <c r="K183" s="205"/>
      <c r="L183" s="210"/>
      <c r="M183" s="211"/>
      <c r="N183" s="212"/>
      <c r="O183" s="212"/>
      <c r="P183" s="213">
        <f>SUM(P184:P186)</f>
        <v>0</v>
      </c>
      <c r="Q183" s="212"/>
      <c r="R183" s="213">
        <f>SUM(R184:R186)</f>
        <v>0</v>
      </c>
      <c r="S183" s="212"/>
      <c r="T183" s="214">
        <f>SUM(T184:T186)</f>
        <v>0.024199999999999999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5" t="s">
        <v>88</v>
      </c>
      <c r="AT183" s="216" t="s">
        <v>77</v>
      </c>
      <c r="AU183" s="216" t="s">
        <v>86</v>
      </c>
      <c r="AY183" s="215" t="s">
        <v>158</v>
      </c>
      <c r="BK183" s="217">
        <f>SUM(BK184:BK186)</f>
        <v>0</v>
      </c>
    </row>
    <row r="184" s="2" customFormat="1" ht="16.5" customHeight="1">
      <c r="A184" s="39"/>
      <c r="B184" s="40"/>
      <c r="C184" s="220" t="s">
        <v>328</v>
      </c>
      <c r="D184" s="220" t="s">
        <v>161</v>
      </c>
      <c r="E184" s="221" t="s">
        <v>900</v>
      </c>
      <c r="F184" s="222" t="s">
        <v>901</v>
      </c>
      <c r="G184" s="223" t="s">
        <v>186</v>
      </c>
      <c r="H184" s="224">
        <v>1.21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43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0.02</v>
      </c>
      <c r="T184" s="231">
        <f>S184*H184</f>
        <v>0.024199999999999999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259</v>
      </c>
      <c r="AT184" s="232" t="s">
        <v>161</v>
      </c>
      <c r="AU184" s="232" t="s">
        <v>88</v>
      </c>
      <c r="AY184" s="18" t="s">
        <v>158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86</v>
      </c>
      <c r="BK184" s="233">
        <f>ROUND(I184*H184,2)</f>
        <v>0</v>
      </c>
      <c r="BL184" s="18" t="s">
        <v>259</v>
      </c>
      <c r="BM184" s="232" t="s">
        <v>902</v>
      </c>
    </row>
    <row r="185" s="13" customFormat="1">
      <c r="A185" s="13"/>
      <c r="B185" s="234"/>
      <c r="C185" s="235"/>
      <c r="D185" s="236" t="s">
        <v>171</v>
      </c>
      <c r="E185" s="237" t="s">
        <v>1</v>
      </c>
      <c r="F185" s="238" t="s">
        <v>842</v>
      </c>
      <c r="G185" s="235"/>
      <c r="H185" s="239">
        <v>1.21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171</v>
      </c>
      <c r="AU185" s="245" t="s">
        <v>88</v>
      </c>
      <c r="AV185" s="13" t="s">
        <v>88</v>
      </c>
      <c r="AW185" s="13" t="s">
        <v>34</v>
      </c>
      <c r="AX185" s="13" t="s">
        <v>86</v>
      </c>
      <c r="AY185" s="245" t="s">
        <v>158</v>
      </c>
    </row>
    <row r="186" s="2" customFormat="1" ht="21.75" customHeight="1">
      <c r="A186" s="39"/>
      <c r="B186" s="40"/>
      <c r="C186" s="220" t="s">
        <v>332</v>
      </c>
      <c r="D186" s="220" t="s">
        <v>161</v>
      </c>
      <c r="E186" s="221" t="s">
        <v>633</v>
      </c>
      <c r="F186" s="222" t="s">
        <v>634</v>
      </c>
      <c r="G186" s="223" t="s">
        <v>515</v>
      </c>
      <c r="H186" s="293"/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43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259</v>
      </c>
      <c r="AT186" s="232" t="s">
        <v>161</v>
      </c>
      <c r="AU186" s="232" t="s">
        <v>88</v>
      </c>
      <c r="AY186" s="18" t="s">
        <v>158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86</v>
      </c>
      <c r="BK186" s="233">
        <f>ROUND(I186*H186,2)</f>
        <v>0</v>
      </c>
      <c r="BL186" s="18" t="s">
        <v>259</v>
      </c>
      <c r="BM186" s="232" t="s">
        <v>903</v>
      </c>
    </row>
    <row r="187" s="12" customFormat="1" ht="22.8" customHeight="1">
      <c r="A187" s="12"/>
      <c r="B187" s="204"/>
      <c r="C187" s="205"/>
      <c r="D187" s="206" t="s">
        <v>77</v>
      </c>
      <c r="E187" s="218" t="s">
        <v>904</v>
      </c>
      <c r="F187" s="218" t="s">
        <v>905</v>
      </c>
      <c r="G187" s="205"/>
      <c r="H187" s="205"/>
      <c r="I187" s="208"/>
      <c r="J187" s="219">
        <f>BK187</f>
        <v>0</v>
      </c>
      <c r="K187" s="205"/>
      <c r="L187" s="210"/>
      <c r="M187" s="211"/>
      <c r="N187" s="212"/>
      <c r="O187" s="212"/>
      <c r="P187" s="213">
        <f>SUM(P188:P202)</f>
        <v>0</v>
      </c>
      <c r="Q187" s="212"/>
      <c r="R187" s="213">
        <f>SUM(R188:R202)</f>
        <v>0.351495</v>
      </c>
      <c r="S187" s="212"/>
      <c r="T187" s="214">
        <f>SUM(T188:T202)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5" t="s">
        <v>88</v>
      </c>
      <c r="AT187" s="216" t="s">
        <v>77</v>
      </c>
      <c r="AU187" s="216" t="s">
        <v>86</v>
      </c>
      <c r="AY187" s="215" t="s">
        <v>158</v>
      </c>
      <c r="BK187" s="217">
        <f>SUM(BK188:BK202)</f>
        <v>0</v>
      </c>
    </row>
    <row r="188" s="2" customFormat="1" ht="16.5" customHeight="1">
      <c r="A188" s="39"/>
      <c r="B188" s="40"/>
      <c r="C188" s="220" t="s">
        <v>336</v>
      </c>
      <c r="D188" s="220" t="s">
        <v>161</v>
      </c>
      <c r="E188" s="221" t="s">
        <v>906</v>
      </c>
      <c r="F188" s="222" t="s">
        <v>907</v>
      </c>
      <c r="G188" s="223" t="s">
        <v>186</v>
      </c>
      <c r="H188" s="224">
        <v>21.149999999999999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43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259</v>
      </c>
      <c r="AT188" s="232" t="s">
        <v>161</v>
      </c>
      <c r="AU188" s="232" t="s">
        <v>88</v>
      </c>
      <c r="AY188" s="18" t="s">
        <v>158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86</v>
      </c>
      <c r="BK188" s="233">
        <f>ROUND(I188*H188,2)</f>
        <v>0</v>
      </c>
      <c r="BL188" s="18" t="s">
        <v>259</v>
      </c>
      <c r="BM188" s="232" t="s">
        <v>908</v>
      </c>
    </row>
    <row r="189" s="2" customFormat="1" ht="16.5" customHeight="1">
      <c r="A189" s="39"/>
      <c r="B189" s="40"/>
      <c r="C189" s="220" t="s">
        <v>340</v>
      </c>
      <c r="D189" s="220" t="s">
        <v>161</v>
      </c>
      <c r="E189" s="221" t="s">
        <v>909</v>
      </c>
      <c r="F189" s="222" t="s">
        <v>910</v>
      </c>
      <c r="G189" s="223" t="s">
        <v>186</v>
      </c>
      <c r="H189" s="224">
        <v>21.149999999999999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43</v>
      </c>
      <c r="O189" s="92"/>
      <c r="P189" s="230">
        <f>O189*H189</f>
        <v>0</v>
      </c>
      <c r="Q189" s="230">
        <v>0.00029999999999999997</v>
      </c>
      <c r="R189" s="230">
        <f>Q189*H189</f>
        <v>0.0063449999999999991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259</v>
      </c>
      <c r="AT189" s="232" t="s">
        <v>161</v>
      </c>
      <c r="AU189" s="232" t="s">
        <v>88</v>
      </c>
      <c r="AY189" s="18" t="s">
        <v>158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86</v>
      </c>
      <c r="BK189" s="233">
        <f>ROUND(I189*H189,2)</f>
        <v>0</v>
      </c>
      <c r="BL189" s="18" t="s">
        <v>259</v>
      </c>
      <c r="BM189" s="232" t="s">
        <v>911</v>
      </c>
    </row>
    <row r="190" s="2" customFormat="1" ht="21.75" customHeight="1">
      <c r="A190" s="39"/>
      <c r="B190" s="40"/>
      <c r="C190" s="220" t="s">
        <v>345</v>
      </c>
      <c r="D190" s="220" t="s">
        <v>161</v>
      </c>
      <c r="E190" s="221" t="s">
        <v>912</v>
      </c>
      <c r="F190" s="222" t="s">
        <v>913</v>
      </c>
      <c r="G190" s="223" t="s">
        <v>186</v>
      </c>
      <c r="H190" s="224">
        <v>21.149999999999999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43</v>
      </c>
      <c r="O190" s="92"/>
      <c r="P190" s="230">
        <f>O190*H190</f>
        <v>0</v>
      </c>
      <c r="Q190" s="230">
        <v>0.014999999999999999</v>
      </c>
      <c r="R190" s="230">
        <f>Q190*H190</f>
        <v>0.31724999999999998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259</v>
      </c>
      <c r="AT190" s="232" t="s">
        <v>161</v>
      </c>
      <c r="AU190" s="232" t="s">
        <v>88</v>
      </c>
      <c r="AY190" s="18" t="s">
        <v>158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86</v>
      </c>
      <c r="BK190" s="233">
        <f>ROUND(I190*H190,2)</f>
        <v>0</v>
      </c>
      <c r="BL190" s="18" t="s">
        <v>259</v>
      </c>
      <c r="BM190" s="232" t="s">
        <v>914</v>
      </c>
    </row>
    <row r="191" s="13" customFormat="1">
      <c r="A191" s="13"/>
      <c r="B191" s="234"/>
      <c r="C191" s="235"/>
      <c r="D191" s="236" t="s">
        <v>171</v>
      </c>
      <c r="E191" s="237" t="s">
        <v>1</v>
      </c>
      <c r="F191" s="238" t="s">
        <v>830</v>
      </c>
      <c r="G191" s="235"/>
      <c r="H191" s="239">
        <v>21.149999999999999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171</v>
      </c>
      <c r="AU191" s="245" t="s">
        <v>88</v>
      </c>
      <c r="AV191" s="13" t="s">
        <v>88</v>
      </c>
      <c r="AW191" s="13" t="s">
        <v>34</v>
      </c>
      <c r="AX191" s="13" t="s">
        <v>86</v>
      </c>
      <c r="AY191" s="245" t="s">
        <v>158</v>
      </c>
    </row>
    <row r="192" s="2" customFormat="1" ht="21.75" customHeight="1">
      <c r="A192" s="39"/>
      <c r="B192" s="40"/>
      <c r="C192" s="220" t="s">
        <v>350</v>
      </c>
      <c r="D192" s="220" t="s">
        <v>161</v>
      </c>
      <c r="E192" s="221" t="s">
        <v>915</v>
      </c>
      <c r="F192" s="222" t="s">
        <v>916</v>
      </c>
      <c r="G192" s="223" t="s">
        <v>203</v>
      </c>
      <c r="H192" s="224">
        <v>18.399999999999999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43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259</v>
      </c>
      <c r="AT192" s="232" t="s">
        <v>161</v>
      </c>
      <c r="AU192" s="232" t="s">
        <v>88</v>
      </c>
      <c r="AY192" s="18" t="s">
        <v>158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86</v>
      </c>
      <c r="BK192" s="233">
        <f>ROUND(I192*H192,2)</f>
        <v>0</v>
      </c>
      <c r="BL192" s="18" t="s">
        <v>259</v>
      </c>
      <c r="BM192" s="232" t="s">
        <v>917</v>
      </c>
    </row>
    <row r="193" s="13" customFormat="1">
      <c r="A193" s="13"/>
      <c r="B193" s="234"/>
      <c r="C193" s="235"/>
      <c r="D193" s="236" t="s">
        <v>171</v>
      </c>
      <c r="E193" s="237" t="s">
        <v>1</v>
      </c>
      <c r="F193" s="238" t="s">
        <v>882</v>
      </c>
      <c r="G193" s="235"/>
      <c r="H193" s="239">
        <v>18.399999999999999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171</v>
      </c>
      <c r="AU193" s="245" t="s">
        <v>88</v>
      </c>
      <c r="AV193" s="13" t="s">
        <v>88</v>
      </c>
      <c r="AW193" s="13" t="s">
        <v>34</v>
      </c>
      <c r="AX193" s="13" t="s">
        <v>78</v>
      </c>
      <c r="AY193" s="245" t="s">
        <v>158</v>
      </c>
    </row>
    <row r="194" s="14" customFormat="1">
      <c r="A194" s="14"/>
      <c r="B194" s="246"/>
      <c r="C194" s="247"/>
      <c r="D194" s="236" t="s">
        <v>171</v>
      </c>
      <c r="E194" s="248" t="s">
        <v>1</v>
      </c>
      <c r="F194" s="249" t="s">
        <v>174</v>
      </c>
      <c r="G194" s="247"/>
      <c r="H194" s="250">
        <v>18.399999999999999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171</v>
      </c>
      <c r="AU194" s="256" t="s">
        <v>88</v>
      </c>
      <c r="AV194" s="14" t="s">
        <v>165</v>
      </c>
      <c r="AW194" s="14" t="s">
        <v>34</v>
      </c>
      <c r="AX194" s="14" t="s">
        <v>86</v>
      </c>
      <c r="AY194" s="256" t="s">
        <v>158</v>
      </c>
    </row>
    <row r="195" s="2" customFormat="1" ht="21.75" customHeight="1">
      <c r="A195" s="39"/>
      <c r="B195" s="40"/>
      <c r="C195" s="282" t="s">
        <v>355</v>
      </c>
      <c r="D195" s="282" t="s">
        <v>275</v>
      </c>
      <c r="E195" s="283" t="s">
        <v>918</v>
      </c>
      <c r="F195" s="284" t="s">
        <v>919</v>
      </c>
      <c r="G195" s="285" t="s">
        <v>169</v>
      </c>
      <c r="H195" s="286">
        <v>62</v>
      </c>
      <c r="I195" s="287"/>
      <c r="J195" s="288">
        <f>ROUND(I195*H195,2)</f>
        <v>0</v>
      </c>
      <c r="K195" s="289"/>
      <c r="L195" s="290"/>
      <c r="M195" s="291" t="s">
        <v>1</v>
      </c>
      <c r="N195" s="292" t="s">
        <v>43</v>
      </c>
      <c r="O195" s="92"/>
      <c r="P195" s="230">
        <f>O195*H195</f>
        <v>0</v>
      </c>
      <c r="Q195" s="230">
        <v>0.00044999999999999999</v>
      </c>
      <c r="R195" s="230">
        <f>Q195*H195</f>
        <v>0.027899999999999998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332</v>
      </c>
      <c r="AT195" s="232" t="s">
        <v>275</v>
      </c>
      <c r="AU195" s="232" t="s">
        <v>88</v>
      </c>
      <c r="AY195" s="18" t="s">
        <v>158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86</v>
      </c>
      <c r="BK195" s="233">
        <f>ROUND(I195*H195,2)</f>
        <v>0</v>
      </c>
      <c r="BL195" s="18" t="s">
        <v>259</v>
      </c>
      <c r="BM195" s="232" t="s">
        <v>920</v>
      </c>
    </row>
    <row r="196" s="13" customFormat="1">
      <c r="A196" s="13"/>
      <c r="B196" s="234"/>
      <c r="C196" s="235"/>
      <c r="D196" s="236" t="s">
        <v>171</v>
      </c>
      <c r="E196" s="237" t="s">
        <v>1</v>
      </c>
      <c r="F196" s="238" t="s">
        <v>921</v>
      </c>
      <c r="G196" s="235"/>
      <c r="H196" s="239">
        <v>61.332999999999998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171</v>
      </c>
      <c r="AU196" s="245" t="s">
        <v>88</v>
      </c>
      <c r="AV196" s="13" t="s">
        <v>88</v>
      </c>
      <c r="AW196" s="13" t="s">
        <v>34</v>
      </c>
      <c r="AX196" s="13" t="s">
        <v>78</v>
      </c>
      <c r="AY196" s="245" t="s">
        <v>158</v>
      </c>
    </row>
    <row r="197" s="13" customFormat="1">
      <c r="A197" s="13"/>
      <c r="B197" s="234"/>
      <c r="C197" s="235"/>
      <c r="D197" s="236" t="s">
        <v>171</v>
      </c>
      <c r="E197" s="237" t="s">
        <v>1</v>
      </c>
      <c r="F197" s="238" t="s">
        <v>922</v>
      </c>
      <c r="G197" s="235"/>
      <c r="H197" s="239">
        <v>62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171</v>
      </c>
      <c r="AU197" s="245" t="s">
        <v>88</v>
      </c>
      <c r="AV197" s="13" t="s">
        <v>88</v>
      </c>
      <c r="AW197" s="13" t="s">
        <v>34</v>
      </c>
      <c r="AX197" s="13" t="s">
        <v>86</v>
      </c>
      <c r="AY197" s="245" t="s">
        <v>158</v>
      </c>
    </row>
    <row r="198" s="2" customFormat="1" ht="21.75" customHeight="1">
      <c r="A198" s="39"/>
      <c r="B198" s="40"/>
      <c r="C198" s="220" t="s">
        <v>361</v>
      </c>
      <c r="D198" s="220" t="s">
        <v>161</v>
      </c>
      <c r="E198" s="221" t="s">
        <v>923</v>
      </c>
      <c r="F198" s="222" t="s">
        <v>924</v>
      </c>
      <c r="G198" s="223" t="s">
        <v>186</v>
      </c>
      <c r="H198" s="224">
        <v>21.149999999999999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43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259</v>
      </c>
      <c r="AT198" s="232" t="s">
        <v>161</v>
      </c>
      <c r="AU198" s="232" t="s">
        <v>88</v>
      </c>
      <c r="AY198" s="18" t="s">
        <v>158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86</v>
      </c>
      <c r="BK198" s="233">
        <f>ROUND(I198*H198,2)</f>
        <v>0</v>
      </c>
      <c r="BL198" s="18" t="s">
        <v>259</v>
      </c>
      <c r="BM198" s="232" t="s">
        <v>925</v>
      </c>
    </row>
    <row r="199" s="13" customFormat="1">
      <c r="A199" s="13"/>
      <c r="B199" s="234"/>
      <c r="C199" s="235"/>
      <c r="D199" s="236" t="s">
        <v>171</v>
      </c>
      <c r="E199" s="237" t="s">
        <v>1</v>
      </c>
      <c r="F199" s="238" t="s">
        <v>830</v>
      </c>
      <c r="G199" s="235"/>
      <c r="H199" s="239">
        <v>21.149999999999999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171</v>
      </c>
      <c r="AU199" s="245" t="s">
        <v>88</v>
      </c>
      <c r="AV199" s="13" t="s">
        <v>88</v>
      </c>
      <c r="AW199" s="13" t="s">
        <v>34</v>
      </c>
      <c r="AX199" s="13" t="s">
        <v>86</v>
      </c>
      <c r="AY199" s="245" t="s">
        <v>158</v>
      </c>
    </row>
    <row r="200" s="2" customFormat="1" ht="33" customHeight="1">
      <c r="A200" s="39"/>
      <c r="B200" s="40"/>
      <c r="C200" s="282" t="s">
        <v>365</v>
      </c>
      <c r="D200" s="282" t="s">
        <v>275</v>
      </c>
      <c r="E200" s="283" t="s">
        <v>926</v>
      </c>
      <c r="F200" s="284" t="s">
        <v>927</v>
      </c>
      <c r="G200" s="285" t="s">
        <v>186</v>
      </c>
      <c r="H200" s="286">
        <v>24.323</v>
      </c>
      <c r="I200" s="287"/>
      <c r="J200" s="288">
        <f>ROUND(I200*H200,2)</f>
        <v>0</v>
      </c>
      <c r="K200" s="289"/>
      <c r="L200" s="290"/>
      <c r="M200" s="291" t="s">
        <v>1</v>
      </c>
      <c r="N200" s="292" t="s">
        <v>43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332</v>
      </c>
      <c r="AT200" s="232" t="s">
        <v>275</v>
      </c>
      <c r="AU200" s="232" t="s">
        <v>88</v>
      </c>
      <c r="AY200" s="18" t="s">
        <v>158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86</v>
      </c>
      <c r="BK200" s="233">
        <f>ROUND(I200*H200,2)</f>
        <v>0</v>
      </c>
      <c r="BL200" s="18" t="s">
        <v>259</v>
      </c>
      <c r="BM200" s="232" t="s">
        <v>928</v>
      </c>
    </row>
    <row r="201" s="13" customFormat="1">
      <c r="A201" s="13"/>
      <c r="B201" s="234"/>
      <c r="C201" s="235"/>
      <c r="D201" s="236" t="s">
        <v>171</v>
      </c>
      <c r="E201" s="235"/>
      <c r="F201" s="238" t="s">
        <v>929</v>
      </c>
      <c r="G201" s="235"/>
      <c r="H201" s="239">
        <v>24.323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171</v>
      </c>
      <c r="AU201" s="245" t="s">
        <v>88</v>
      </c>
      <c r="AV201" s="13" t="s">
        <v>88</v>
      </c>
      <c r="AW201" s="13" t="s">
        <v>4</v>
      </c>
      <c r="AX201" s="13" t="s">
        <v>86</v>
      </c>
      <c r="AY201" s="245" t="s">
        <v>158</v>
      </c>
    </row>
    <row r="202" s="2" customFormat="1" ht="21.75" customHeight="1">
      <c r="A202" s="39"/>
      <c r="B202" s="40"/>
      <c r="C202" s="220" t="s">
        <v>370</v>
      </c>
      <c r="D202" s="220" t="s">
        <v>161</v>
      </c>
      <c r="E202" s="221" t="s">
        <v>930</v>
      </c>
      <c r="F202" s="222" t="s">
        <v>931</v>
      </c>
      <c r="G202" s="223" t="s">
        <v>515</v>
      </c>
      <c r="H202" s="293"/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43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259</v>
      </c>
      <c r="AT202" s="232" t="s">
        <v>161</v>
      </c>
      <c r="AU202" s="232" t="s">
        <v>88</v>
      </c>
      <c r="AY202" s="18" t="s">
        <v>158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86</v>
      </c>
      <c r="BK202" s="233">
        <f>ROUND(I202*H202,2)</f>
        <v>0</v>
      </c>
      <c r="BL202" s="18" t="s">
        <v>259</v>
      </c>
      <c r="BM202" s="232" t="s">
        <v>932</v>
      </c>
    </row>
    <row r="203" s="12" customFormat="1" ht="22.8" customHeight="1">
      <c r="A203" s="12"/>
      <c r="B203" s="204"/>
      <c r="C203" s="205"/>
      <c r="D203" s="206" t="s">
        <v>77</v>
      </c>
      <c r="E203" s="218" t="s">
        <v>933</v>
      </c>
      <c r="F203" s="218" t="s">
        <v>934</v>
      </c>
      <c r="G203" s="205"/>
      <c r="H203" s="205"/>
      <c r="I203" s="208"/>
      <c r="J203" s="219">
        <f>BK203</f>
        <v>0</v>
      </c>
      <c r="K203" s="205"/>
      <c r="L203" s="210"/>
      <c r="M203" s="211"/>
      <c r="N203" s="212"/>
      <c r="O203" s="212"/>
      <c r="P203" s="213">
        <f>SUM(P204:P218)</f>
        <v>0</v>
      </c>
      <c r="Q203" s="212"/>
      <c r="R203" s="213">
        <f>SUM(R204:R218)</f>
        <v>0.036685752000000002</v>
      </c>
      <c r="S203" s="212"/>
      <c r="T203" s="214">
        <f>SUM(T204:T218)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5" t="s">
        <v>88</v>
      </c>
      <c r="AT203" s="216" t="s">
        <v>77</v>
      </c>
      <c r="AU203" s="216" t="s">
        <v>86</v>
      </c>
      <c r="AY203" s="215" t="s">
        <v>158</v>
      </c>
      <c r="BK203" s="217">
        <f>SUM(BK204:BK218)</f>
        <v>0</v>
      </c>
    </row>
    <row r="204" s="2" customFormat="1" ht="21.75" customHeight="1">
      <c r="A204" s="39"/>
      <c r="B204" s="40"/>
      <c r="C204" s="220" t="s">
        <v>376</v>
      </c>
      <c r="D204" s="220" t="s">
        <v>161</v>
      </c>
      <c r="E204" s="221" t="s">
        <v>935</v>
      </c>
      <c r="F204" s="222" t="s">
        <v>936</v>
      </c>
      <c r="G204" s="223" t="s">
        <v>186</v>
      </c>
      <c r="H204" s="224">
        <v>80.030000000000001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43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259</v>
      </c>
      <c r="AT204" s="232" t="s">
        <v>161</v>
      </c>
      <c r="AU204" s="232" t="s">
        <v>88</v>
      </c>
      <c r="AY204" s="18" t="s">
        <v>158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86</v>
      </c>
      <c r="BK204" s="233">
        <f>ROUND(I204*H204,2)</f>
        <v>0</v>
      </c>
      <c r="BL204" s="18" t="s">
        <v>259</v>
      </c>
      <c r="BM204" s="232" t="s">
        <v>937</v>
      </c>
    </row>
    <row r="205" s="2" customFormat="1" ht="21.75" customHeight="1">
      <c r="A205" s="39"/>
      <c r="B205" s="40"/>
      <c r="C205" s="220" t="s">
        <v>380</v>
      </c>
      <c r="D205" s="220" t="s">
        <v>161</v>
      </c>
      <c r="E205" s="221" t="s">
        <v>938</v>
      </c>
      <c r="F205" s="222" t="s">
        <v>939</v>
      </c>
      <c r="G205" s="223" t="s">
        <v>203</v>
      </c>
      <c r="H205" s="224">
        <v>50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43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259</v>
      </c>
      <c r="AT205" s="232" t="s">
        <v>161</v>
      </c>
      <c r="AU205" s="232" t="s">
        <v>88</v>
      </c>
      <c r="AY205" s="18" t="s">
        <v>158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86</v>
      </c>
      <c r="BK205" s="233">
        <f>ROUND(I205*H205,2)</f>
        <v>0</v>
      </c>
      <c r="BL205" s="18" t="s">
        <v>259</v>
      </c>
      <c r="BM205" s="232" t="s">
        <v>940</v>
      </c>
    </row>
    <row r="206" s="2" customFormat="1" ht="21.75" customHeight="1">
      <c r="A206" s="39"/>
      <c r="B206" s="40"/>
      <c r="C206" s="282" t="s">
        <v>384</v>
      </c>
      <c r="D206" s="282" t="s">
        <v>275</v>
      </c>
      <c r="E206" s="283" t="s">
        <v>941</v>
      </c>
      <c r="F206" s="284" t="s">
        <v>942</v>
      </c>
      <c r="G206" s="285" t="s">
        <v>203</v>
      </c>
      <c r="H206" s="286">
        <v>52.5</v>
      </c>
      <c r="I206" s="287"/>
      <c r="J206" s="288">
        <f>ROUND(I206*H206,2)</f>
        <v>0</v>
      </c>
      <c r="K206" s="289"/>
      <c r="L206" s="290"/>
      <c r="M206" s="291" t="s">
        <v>1</v>
      </c>
      <c r="N206" s="292" t="s">
        <v>43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332</v>
      </c>
      <c r="AT206" s="232" t="s">
        <v>275</v>
      </c>
      <c r="AU206" s="232" t="s">
        <v>88</v>
      </c>
      <c r="AY206" s="18" t="s">
        <v>158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86</v>
      </c>
      <c r="BK206" s="233">
        <f>ROUND(I206*H206,2)</f>
        <v>0</v>
      </c>
      <c r="BL206" s="18" t="s">
        <v>259</v>
      </c>
      <c r="BM206" s="232" t="s">
        <v>943</v>
      </c>
    </row>
    <row r="207" s="13" customFormat="1">
      <c r="A207" s="13"/>
      <c r="B207" s="234"/>
      <c r="C207" s="235"/>
      <c r="D207" s="236" t="s">
        <v>171</v>
      </c>
      <c r="E207" s="235"/>
      <c r="F207" s="238" t="s">
        <v>944</v>
      </c>
      <c r="G207" s="235"/>
      <c r="H207" s="239">
        <v>52.5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171</v>
      </c>
      <c r="AU207" s="245" t="s">
        <v>88</v>
      </c>
      <c r="AV207" s="13" t="s">
        <v>88</v>
      </c>
      <c r="AW207" s="13" t="s">
        <v>4</v>
      </c>
      <c r="AX207" s="13" t="s">
        <v>86</v>
      </c>
      <c r="AY207" s="245" t="s">
        <v>158</v>
      </c>
    </row>
    <row r="208" s="2" customFormat="1" ht="16.5" customHeight="1">
      <c r="A208" s="39"/>
      <c r="B208" s="40"/>
      <c r="C208" s="220" t="s">
        <v>390</v>
      </c>
      <c r="D208" s="220" t="s">
        <v>161</v>
      </c>
      <c r="E208" s="221" t="s">
        <v>945</v>
      </c>
      <c r="F208" s="222" t="s">
        <v>946</v>
      </c>
      <c r="G208" s="223" t="s">
        <v>186</v>
      </c>
      <c r="H208" s="224">
        <v>21.149999999999999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43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259</v>
      </c>
      <c r="AT208" s="232" t="s">
        <v>161</v>
      </c>
      <c r="AU208" s="232" t="s">
        <v>88</v>
      </c>
      <c r="AY208" s="18" t="s">
        <v>158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86</v>
      </c>
      <c r="BK208" s="233">
        <f>ROUND(I208*H208,2)</f>
        <v>0</v>
      </c>
      <c r="BL208" s="18" t="s">
        <v>259</v>
      </c>
      <c r="BM208" s="232" t="s">
        <v>947</v>
      </c>
    </row>
    <row r="209" s="2" customFormat="1" ht="16.5" customHeight="1">
      <c r="A209" s="39"/>
      <c r="B209" s="40"/>
      <c r="C209" s="282" t="s">
        <v>396</v>
      </c>
      <c r="D209" s="282" t="s">
        <v>275</v>
      </c>
      <c r="E209" s="283" t="s">
        <v>948</v>
      </c>
      <c r="F209" s="284" t="s">
        <v>949</v>
      </c>
      <c r="G209" s="285" t="s">
        <v>186</v>
      </c>
      <c r="H209" s="286">
        <v>22.207999999999998</v>
      </c>
      <c r="I209" s="287"/>
      <c r="J209" s="288">
        <f>ROUND(I209*H209,2)</f>
        <v>0</v>
      </c>
      <c r="K209" s="289"/>
      <c r="L209" s="290"/>
      <c r="M209" s="291" t="s">
        <v>1</v>
      </c>
      <c r="N209" s="292" t="s">
        <v>43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332</v>
      </c>
      <c r="AT209" s="232" t="s">
        <v>275</v>
      </c>
      <c r="AU209" s="232" t="s">
        <v>88</v>
      </c>
      <c r="AY209" s="18" t="s">
        <v>158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86</v>
      </c>
      <c r="BK209" s="233">
        <f>ROUND(I209*H209,2)</f>
        <v>0</v>
      </c>
      <c r="BL209" s="18" t="s">
        <v>259</v>
      </c>
      <c r="BM209" s="232" t="s">
        <v>950</v>
      </c>
    </row>
    <row r="210" s="13" customFormat="1">
      <c r="A210" s="13"/>
      <c r="B210" s="234"/>
      <c r="C210" s="235"/>
      <c r="D210" s="236" t="s">
        <v>171</v>
      </c>
      <c r="E210" s="235"/>
      <c r="F210" s="238" t="s">
        <v>951</v>
      </c>
      <c r="G210" s="235"/>
      <c r="H210" s="239">
        <v>22.207999999999998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171</v>
      </c>
      <c r="AU210" s="245" t="s">
        <v>88</v>
      </c>
      <c r="AV210" s="13" t="s">
        <v>88</v>
      </c>
      <c r="AW210" s="13" t="s">
        <v>4</v>
      </c>
      <c r="AX210" s="13" t="s">
        <v>86</v>
      </c>
      <c r="AY210" s="245" t="s">
        <v>158</v>
      </c>
    </row>
    <row r="211" s="2" customFormat="1" ht="21.75" customHeight="1">
      <c r="A211" s="39"/>
      <c r="B211" s="40"/>
      <c r="C211" s="220" t="s">
        <v>400</v>
      </c>
      <c r="D211" s="220" t="s">
        <v>161</v>
      </c>
      <c r="E211" s="221" t="s">
        <v>952</v>
      </c>
      <c r="F211" s="222" t="s">
        <v>953</v>
      </c>
      <c r="G211" s="223" t="s">
        <v>186</v>
      </c>
      <c r="H211" s="224">
        <v>25</v>
      </c>
      <c r="I211" s="225"/>
      <c r="J211" s="226">
        <f>ROUND(I211*H211,2)</f>
        <v>0</v>
      </c>
      <c r="K211" s="227"/>
      <c r="L211" s="45"/>
      <c r="M211" s="228" t="s">
        <v>1</v>
      </c>
      <c r="N211" s="229" t="s">
        <v>43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259</v>
      </c>
      <c r="AT211" s="232" t="s">
        <v>161</v>
      </c>
      <c r="AU211" s="232" t="s">
        <v>88</v>
      </c>
      <c r="AY211" s="18" t="s">
        <v>158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86</v>
      </c>
      <c r="BK211" s="233">
        <f>ROUND(I211*H211,2)</f>
        <v>0</v>
      </c>
      <c r="BL211" s="18" t="s">
        <v>259</v>
      </c>
      <c r="BM211" s="232" t="s">
        <v>954</v>
      </c>
    </row>
    <row r="212" s="2" customFormat="1" ht="16.5" customHeight="1">
      <c r="A212" s="39"/>
      <c r="B212" s="40"/>
      <c r="C212" s="282" t="s">
        <v>404</v>
      </c>
      <c r="D212" s="282" t="s">
        <v>275</v>
      </c>
      <c r="E212" s="283" t="s">
        <v>948</v>
      </c>
      <c r="F212" s="284" t="s">
        <v>949</v>
      </c>
      <c r="G212" s="285" t="s">
        <v>186</v>
      </c>
      <c r="H212" s="286">
        <v>26.25</v>
      </c>
      <c r="I212" s="287"/>
      <c r="J212" s="288">
        <f>ROUND(I212*H212,2)</f>
        <v>0</v>
      </c>
      <c r="K212" s="289"/>
      <c r="L212" s="290"/>
      <c r="M212" s="291" t="s">
        <v>1</v>
      </c>
      <c r="N212" s="292" t="s">
        <v>43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332</v>
      </c>
      <c r="AT212" s="232" t="s">
        <v>275</v>
      </c>
      <c r="AU212" s="232" t="s">
        <v>88</v>
      </c>
      <c r="AY212" s="18" t="s">
        <v>158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86</v>
      </c>
      <c r="BK212" s="233">
        <f>ROUND(I212*H212,2)</f>
        <v>0</v>
      </c>
      <c r="BL212" s="18" t="s">
        <v>259</v>
      </c>
      <c r="BM212" s="232" t="s">
        <v>955</v>
      </c>
    </row>
    <row r="213" s="13" customFormat="1">
      <c r="A213" s="13"/>
      <c r="B213" s="234"/>
      <c r="C213" s="235"/>
      <c r="D213" s="236" t="s">
        <v>171</v>
      </c>
      <c r="E213" s="235"/>
      <c r="F213" s="238" t="s">
        <v>956</v>
      </c>
      <c r="G213" s="235"/>
      <c r="H213" s="239">
        <v>26.25</v>
      </c>
      <c r="I213" s="240"/>
      <c r="J213" s="235"/>
      <c r="K213" s="235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171</v>
      </c>
      <c r="AU213" s="245" t="s">
        <v>88</v>
      </c>
      <c r="AV213" s="13" t="s">
        <v>88</v>
      </c>
      <c r="AW213" s="13" t="s">
        <v>4</v>
      </c>
      <c r="AX213" s="13" t="s">
        <v>86</v>
      </c>
      <c r="AY213" s="245" t="s">
        <v>158</v>
      </c>
    </row>
    <row r="214" s="2" customFormat="1" ht="21.75" customHeight="1">
      <c r="A214" s="39"/>
      <c r="B214" s="40"/>
      <c r="C214" s="220" t="s">
        <v>409</v>
      </c>
      <c r="D214" s="220" t="s">
        <v>161</v>
      </c>
      <c r="E214" s="221" t="s">
        <v>957</v>
      </c>
      <c r="F214" s="222" t="s">
        <v>958</v>
      </c>
      <c r="G214" s="223" t="s">
        <v>186</v>
      </c>
      <c r="H214" s="224">
        <v>80.030000000000001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43</v>
      </c>
      <c r="O214" s="92"/>
      <c r="P214" s="230">
        <f>O214*H214</f>
        <v>0</v>
      </c>
      <c r="Q214" s="230">
        <v>0.00020000000000000001</v>
      </c>
      <c r="R214" s="230">
        <f>Q214*H214</f>
        <v>0.016005999999999999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259</v>
      </c>
      <c r="AT214" s="232" t="s">
        <v>161</v>
      </c>
      <c r="AU214" s="232" t="s">
        <v>88</v>
      </c>
      <c r="AY214" s="18" t="s">
        <v>158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86</v>
      </c>
      <c r="BK214" s="233">
        <f>ROUND(I214*H214,2)</f>
        <v>0</v>
      </c>
      <c r="BL214" s="18" t="s">
        <v>259</v>
      </c>
      <c r="BM214" s="232" t="s">
        <v>959</v>
      </c>
    </row>
    <row r="215" s="2" customFormat="1" ht="33" customHeight="1">
      <c r="A215" s="39"/>
      <c r="B215" s="40"/>
      <c r="C215" s="220" t="s">
        <v>415</v>
      </c>
      <c r="D215" s="220" t="s">
        <v>161</v>
      </c>
      <c r="E215" s="221" t="s">
        <v>960</v>
      </c>
      <c r="F215" s="222" t="s">
        <v>961</v>
      </c>
      <c r="G215" s="223" t="s">
        <v>186</v>
      </c>
      <c r="H215" s="224">
        <v>80.030000000000001</v>
      </c>
      <c r="I215" s="225"/>
      <c r="J215" s="226">
        <f>ROUND(I215*H215,2)</f>
        <v>0</v>
      </c>
      <c r="K215" s="227"/>
      <c r="L215" s="45"/>
      <c r="M215" s="228" t="s">
        <v>1</v>
      </c>
      <c r="N215" s="229" t="s">
        <v>43</v>
      </c>
      <c r="O215" s="92"/>
      <c r="P215" s="230">
        <f>O215*H215</f>
        <v>0</v>
      </c>
      <c r="Q215" s="230">
        <v>0.00025839999999999999</v>
      </c>
      <c r="R215" s="230">
        <f>Q215*H215</f>
        <v>0.020679751999999999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259</v>
      </c>
      <c r="AT215" s="232" t="s">
        <v>161</v>
      </c>
      <c r="AU215" s="232" t="s">
        <v>88</v>
      </c>
      <c r="AY215" s="18" t="s">
        <v>158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86</v>
      </c>
      <c r="BK215" s="233">
        <f>ROUND(I215*H215,2)</f>
        <v>0</v>
      </c>
      <c r="BL215" s="18" t="s">
        <v>259</v>
      </c>
      <c r="BM215" s="232" t="s">
        <v>962</v>
      </c>
    </row>
    <row r="216" s="13" customFormat="1">
      <c r="A216" s="13"/>
      <c r="B216" s="234"/>
      <c r="C216" s="235"/>
      <c r="D216" s="236" t="s">
        <v>171</v>
      </c>
      <c r="E216" s="237" t="s">
        <v>1</v>
      </c>
      <c r="F216" s="238" t="s">
        <v>846</v>
      </c>
      <c r="G216" s="235"/>
      <c r="H216" s="239">
        <v>58.880000000000003</v>
      </c>
      <c r="I216" s="240"/>
      <c r="J216" s="235"/>
      <c r="K216" s="235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171</v>
      </c>
      <c r="AU216" s="245" t="s">
        <v>88</v>
      </c>
      <c r="AV216" s="13" t="s">
        <v>88</v>
      </c>
      <c r="AW216" s="13" t="s">
        <v>34</v>
      </c>
      <c r="AX216" s="13" t="s">
        <v>78</v>
      </c>
      <c r="AY216" s="245" t="s">
        <v>158</v>
      </c>
    </row>
    <row r="217" s="13" customFormat="1">
      <c r="A217" s="13"/>
      <c r="B217" s="234"/>
      <c r="C217" s="235"/>
      <c r="D217" s="236" t="s">
        <v>171</v>
      </c>
      <c r="E217" s="237" t="s">
        <v>1</v>
      </c>
      <c r="F217" s="238" t="s">
        <v>830</v>
      </c>
      <c r="G217" s="235"/>
      <c r="H217" s="239">
        <v>21.149999999999999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171</v>
      </c>
      <c r="AU217" s="245" t="s">
        <v>88</v>
      </c>
      <c r="AV217" s="13" t="s">
        <v>88</v>
      </c>
      <c r="AW217" s="13" t="s">
        <v>34</v>
      </c>
      <c r="AX217" s="13" t="s">
        <v>78</v>
      </c>
      <c r="AY217" s="245" t="s">
        <v>158</v>
      </c>
    </row>
    <row r="218" s="14" customFormat="1">
      <c r="A218" s="14"/>
      <c r="B218" s="246"/>
      <c r="C218" s="247"/>
      <c r="D218" s="236" t="s">
        <v>171</v>
      </c>
      <c r="E218" s="248" t="s">
        <v>1</v>
      </c>
      <c r="F218" s="249" t="s">
        <v>174</v>
      </c>
      <c r="G218" s="247"/>
      <c r="H218" s="250">
        <v>80.030000000000001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171</v>
      </c>
      <c r="AU218" s="256" t="s">
        <v>88</v>
      </c>
      <c r="AV218" s="14" t="s">
        <v>165</v>
      </c>
      <c r="AW218" s="14" t="s">
        <v>34</v>
      </c>
      <c r="AX218" s="14" t="s">
        <v>86</v>
      </c>
      <c r="AY218" s="256" t="s">
        <v>158</v>
      </c>
    </row>
    <row r="219" s="12" customFormat="1" ht="25.92" customHeight="1">
      <c r="A219" s="12"/>
      <c r="B219" s="204"/>
      <c r="C219" s="205"/>
      <c r="D219" s="206" t="s">
        <v>77</v>
      </c>
      <c r="E219" s="207" t="s">
        <v>704</v>
      </c>
      <c r="F219" s="207" t="s">
        <v>705</v>
      </c>
      <c r="G219" s="205"/>
      <c r="H219" s="205"/>
      <c r="I219" s="208"/>
      <c r="J219" s="209">
        <f>BK219</f>
        <v>0</v>
      </c>
      <c r="K219" s="205"/>
      <c r="L219" s="210"/>
      <c r="M219" s="211"/>
      <c r="N219" s="212"/>
      <c r="O219" s="212"/>
      <c r="P219" s="213">
        <f>SUM(P220:P225)</f>
        <v>0</v>
      </c>
      <c r="Q219" s="212"/>
      <c r="R219" s="213">
        <f>SUM(R220:R225)</f>
        <v>0</v>
      </c>
      <c r="S219" s="212"/>
      <c r="T219" s="214">
        <f>SUM(T220:T225)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5" t="s">
        <v>159</v>
      </c>
      <c r="AT219" s="216" t="s">
        <v>77</v>
      </c>
      <c r="AU219" s="216" t="s">
        <v>78</v>
      </c>
      <c r="AY219" s="215" t="s">
        <v>158</v>
      </c>
      <c r="BK219" s="217">
        <f>SUM(BK220:BK225)</f>
        <v>0</v>
      </c>
    </row>
    <row r="220" s="2" customFormat="1" ht="33" customHeight="1">
      <c r="A220" s="39"/>
      <c r="B220" s="40"/>
      <c r="C220" s="220" t="s">
        <v>422</v>
      </c>
      <c r="D220" s="220" t="s">
        <v>161</v>
      </c>
      <c r="E220" s="221" t="s">
        <v>963</v>
      </c>
      <c r="F220" s="222" t="s">
        <v>964</v>
      </c>
      <c r="G220" s="223" t="s">
        <v>203</v>
      </c>
      <c r="H220" s="224">
        <v>20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43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499</v>
      </c>
      <c r="AT220" s="232" t="s">
        <v>161</v>
      </c>
      <c r="AU220" s="232" t="s">
        <v>86</v>
      </c>
      <c r="AY220" s="18" t="s">
        <v>158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86</v>
      </c>
      <c r="BK220" s="233">
        <f>ROUND(I220*H220,2)</f>
        <v>0</v>
      </c>
      <c r="BL220" s="18" t="s">
        <v>499</v>
      </c>
      <c r="BM220" s="232" t="s">
        <v>965</v>
      </c>
    </row>
    <row r="221" s="2" customFormat="1">
      <c r="A221" s="39"/>
      <c r="B221" s="40"/>
      <c r="C221" s="41"/>
      <c r="D221" s="236" t="s">
        <v>263</v>
      </c>
      <c r="E221" s="41"/>
      <c r="F221" s="278" t="s">
        <v>966</v>
      </c>
      <c r="G221" s="41"/>
      <c r="H221" s="41"/>
      <c r="I221" s="279"/>
      <c r="J221" s="41"/>
      <c r="K221" s="41"/>
      <c r="L221" s="45"/>
      <c r="M221" s="280"/>
      <c r="N221" s="281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263</v>
      </c>
      <c r="AU221" s="18" t="s">
        <v>86</v>
      </c>
    </row>
    <row r="222" s="2" customFormat="1" ht="16.5" customHeight="1">
      <c r="A222" s="39"/>
      <c r="B222" s="40"/>
      <c r="C222" s="220" t="s">
        <v>430</v>
      </c>
      <c r="D222" s="220" t="s">
        <v>161</v>
      </c>
      <c r="E222" s="221" t="s">
        <v>967</v>
      </c>
      <c r="F222" s="222" t="s">
        <v>968</v>
      </c>
      <c r="G222" s="223" t="s">
        <v>969</v>
      </c>
      <c r="H222" s="224">
        <v>1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43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499</v>
      </c>
      <c r="AT222" s="232" t="s">
        <v>161</v>
      </c>
      <c r="AU222" s="232" t="s">
        <v>86</v>
      </c>
      <c r="AY222" s="18" t="s">
        <v>158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86</v>
      </c>
      <c r="BK222" s="233">
        <f>ROUND(I222*H222,2)</f>
        <v>0</v>
      </c>
      <c r="BL222" s="18" t="s">
        <v>499</v>
      </c>
      <c r="BM222" s="232" t="s">
        <v>970</v>
      </c>
    </row>
    <row r="223" s="2" customFormat="1" ht="16.5" customHeight="1">
      <c r="A223" s="39"/>
      <c r="B223" s="40"/>
      <c r="C223" s="220" t="s">
        <v>436</v>
      </c>
      <c r="D223" s="220" t="s">
        <v>161</v>
      </c>
      <c r="E223" s="221" t="s">
        <v>971</v>
      </c>
      <c r="F223" s="222" t="s">
        <v>972</v>
      </c>
      <c r="G223" s="223" t="s">
        <v>969</v>
      </c>
      <c r="H223" s="224">
        <v>1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43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499</v>
      </c>
      <c r="AT223" s="232" t="s">
        <v>161</v>
      </c>
      <c r="AU223" s="232" t="s">
        <v>86</v>
      </c>
      <c r="AY223" s="18" t="s">
        <v>158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86</v>
      </c>
      <c r="BK223" s="233">
        <f>ROUND(I223*H223,2)</f>
        <v>0</v>
      </c>
      <c r="BL223" s="18" t="s">
        <v>499</v>
      </c>
      <c r="BM223" s="232" t="s">
        <v>973</v>
      </c>
    </row>
    <row r="224" s="2" customFormat="1" ht="21.75" customHeight="1">
      <c r="A224" s="39"/>
      <c r="B224" s="40"/>
      <c r="C224" s="220" t="s">
        <v>440</v>
      </c>
      <c r="D224" s="220" t="s">
        <v>161</v>
      </c>
      <c r="E224" s="221" t="s">
        <v>974</v>
      </c>
      <c r="F224" s="222" t="s">
        <v>975</v>
      </c>
      <c r="G224" s="223" t="s">
        <v>169</v>
      </c>
      <c r="H224" s="224">
        <v>1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43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499</v>
      </c>
      <c r="AT224" s="232" t="s">
        <v>161</v>
      </c>
      <c r="AU224" s="232" t="s">
        <v>86</v>
      </c>
      <c r="AY224" s="18" t="s">
        <v>158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86</v>
      </c>
      <c r="BK224" s="233">
        <f>ROUND(I224*H224,2)</f>
        <v>0</v>
      </c>
      <c r="BL224" s="18" t="s">
        <v>499</v>
      </c>
      <c r="BM224" s="232" t="s">
        <v>976</v>
      </c>
    </row>
    <row r="225" s="2" customFormat="1" ht="16.5" customHeight="1">
      <c r="A225" s="39"/>
      <c r="B225" s="40"/>
      <c r="C225" s="282" t="s">
        <v>444</v>
      </c>
      <c r="D225" s="282" t="s">
        <v>275</v>
      </c>
      <c r="E225" s="283" t="s">
        <v>977</v>
      </c>
      <c r="F225" s="284" t="s">
        <v>978</v>
      </c>
      <c r="G225" s="285" t="s">
        <v>969</v>
      </c>
      <c r="H225" s="286">
        <v>1</v>
      </c>
      <c r="I225" s="287"/>
      <c r="J225" s="288">
        <f>ROUND(I225*H225,2)</f>
        <v>0</v>
      </c>
      <c r="K225" s="289"/>
      <c r="L225" s="290"/>
      <c r="M225" s="298" t="s">
        <v>1</v>
      </c>
      <c r="N225" s="299" t="s">
        <v>43</v>
      </c>
      <c r="O225" s="296"/>
      <c r="P225" s="300">
        <f>O225*H225</f>
        <v>0</v>
      </c>
      <c r="Q225" s="300">
        <v>0</v>
      </c>
      <c r="R225" s="300">
        <f>Q225*H225</f>
        <v>0</v>
      </c>
      <c r="S225" s="300">
        <v>0</v>
      </c>
      <c r="T225" s="30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713</v>
      </c>
      <c r="AT225" s="232" t="s">
        <v>275</v>
      </c>
      <c r="AU225" s="232" t="s">
        <v>86</v>
      </c>
      <c r="AY225" s="18" t="s">
        <v>158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86</v>
      </c>
      <c r="BK225" s="233">
        <f>ROUND(I225*H225,2)</f>
        <v>0</v>
      </c>
      <c r="BL225" s="18" t="s">
        <v>499</v>
      </c>
      <c r="BM225" s="232" t="s">
        <v>979</v>
      </c>
    </row>
    <row r="226" s="2" customFormat="1" ht="6.96" customHeight="1">
      <c r="A226" s="39"/>
      <c r="B226" s="67"/>
      <c r="C226" s="68"/>
      <c r="D226" s="68"/>
      <c r="E226" s="68"/>
      <c r="F226" s="68"/>
      <c r="G226" s="68"/>
      <c r="H226" s="68"/>
      <c r="I226" s="68"/>
      <c r="J226" s="68"/>
      <c r="K226" s="68"/>
      <c r="L226" s="45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</row>
  </sheetData>
  <sheetProtection sheet="1" autoFilter="0" formatColumns="0" formatRows="0" objects="1" scenarios="1" spinCount="100000" saltValue="aKJ/yERq03LV2CVFjJShKCl+Zj55i/GpKKK1Q/ujxQmS1rXoAQ56VpNK8fcEP5Z5fEz3gxHAw8/N2KEM661tpA==" hashValue="aGQ+8cODu9fjfqXYHELNYDXPvC8n404vRB8vpOWQEqgni5M1Cs94AVsujn6yM1g0xjvNBvDs86V7mQ+FwGuS2g==" algorithmName="SHA-512" password="CC35"/>
  <autoFilter ref="C129:K225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116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Kropáčova Vrutice ON -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980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ROUND(J142,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ROUND((SUM(BE142:BE440)),  2)</f>
        <v>0</v>
      </c>
      <c r="G33" s="39"/>
      <c r="H33" s="39"/>
      <c r="I33" s="156">
        <v>0.20999999999999999</v>
      </c>
      <c r="J33" s="155">
        <f>ROUND(((SUM(BE142:BE440))*I33),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ROUND((SUM(BF142:BF440)),  2)</f>
        <v>0</v>
      </c>
      <c r="G34" s="39"/>
      <c r="H34" s="39"/>
      <c r="I34" s="156">
        <v>0.14999999999999999</v>
      </c>
      <c r="J34" s="155">
        <f>ROUND(((SUM(BF142:BF440))*I34),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ROUND((SUM(BG142:BG440)),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ROUND((SUM(BH142:BH440)),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ROUND((SUM(BI142:BI440)),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Kropáčova Vrutice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SO.04 - Oprava dopravní kanceláře a zázemí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Kropáčova Vrutice</v>
      </c>
      <c r="G89" s="41"/>
      <c r="H89" s="41"/>
      <c r="I89" s="33" t="s">
        <v>22</v>
      </c>
      <c r="J89" s="80" t="str">
        <f>IF(J12="","",J12)</f>
        <v>23. 3. 2021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120</v>
      </c>
      <c r="D94" s="177"/>
      <c r="E94" s="177"/>
      <c r="F94" s="177"/>
      <c r="G94" s="177"/>
      <c r="H94" s="177"/>
      <c r="I94" s="177"/>
      <c r="J94" s="178" t="s">
        <v>121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122</v>
      </c>
      <c r="D96" s="41"/>
      <c r="E96" s="41"/>
      <c r="F96" s="41"/>
      <c r="G96" s="41"/>
      <c r="H96" s="41"/>
      <c r="I96" s="41"/>
      <c r="J96" s="111">
        <f>J142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0"/>
      <c r="C97" s="181"/>
      <c r="D97" s="182" t="s">
        <v>124</v>
      </c>
      <c r="E97" s="183"/>
      <c r="F97" s="183"/>
      <c r="G97" s="183"/>
      <c r="H97" s="183"/>
      <c r="I97" s="183"/>
      <c r="J97" s="184">
        <f>J143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125</v>
      </c>
      <c r="E98" s="189"/>
      <c r="F98" s="189"/>
      <c r="G98" s="189"/>
      <c r="H98" s="189"/>
      <c r="I98" s="189"/>
      <c r="J98" s="190">
        <f>J144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126</v>
      </c>
      <c r="E99" s="189"/>
      <c r="F99" s="189"/>
      <c r="G99" s="189"/>
      <c r="H99" s="189"/>
      <c r="I99" s="189"/>
      <c r="J99" s="190">
        <f>J154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128</v>
      </c>
      <c r="E100" s="189"/>
      <c r="F100" s="189"/>
      <c r="G100" s="189"/>
      <c r="H100" s="189"/>
      <c r="I100" s="189"/>
      <c r="J100" s="190">
        <f>J171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J202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130</v>
      </c>
      <c r="E102" s="189"/>
      <c r="F102" s="189"/>
      <c r="G102" s="189"/>
      <c r="H102" s="189"/>
      <c r="I102" s="189"/>
      <c r="J102" s="190">
        <f>J216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131</v>
      </c>
      <c r="E103" s="183"/>
      <c r="F103" s="183"/>
      <c r="G103" s="183"/>
      <c r="H103" s="183"/>
      <c r="I103" s="183"/>
      <c r="J103" s="184">
        <f>J218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981</v>
      </c>
      <c r="E104" s="189"/>
      <c r="F104" s="189"/>
      <c r="G104" s="189"/>
      <c r="H104" s="189"/>
      <c r="I104" s="189"/>
      <c r="J104" s="190">
        <f>J219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982</v>
      </c>
      <c r="E105" s="189"/>
      <c r="F105" s="189"/>
      <c r="G105" s="189"/>
      <c r="H105" s="189"/>
      <c r="I105" s="189"/>
      <c r="J105" s="190">
        <f>J231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983</v>
      </c>
      <c r="E106" s="189"/>
      <c r="F106" s="189"/>
      <c r="G106" s="189"/>
      <c r="H106" s="189"/>
      <c r="I106" s="189"/>
      <c r="J106" s="190">
        <f>J237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984</v>
      </c>
      <c r="E107" s="189"/>
      <c r="F107" s="189"/>
      <c r="G107" s="189"/>
      <c r="H107" s="189"/>
      <c r="I107" s="189"/>
      <c r="J107" s="190">
        <f>J245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985</v>
      </c>
      <c r="E108" s="189"/>
      <c r="F108" s="189"/>
      <c r="G108" s="189"/>
      <c r="H108" s="189"/>
      <c r="I108" s="189"/>
      <c r="J108" s="190">
        <f>J248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986</v>
      </c>
      <c r="E109" s="189"/>
      <c r="F109" s="189"/>
      <c r="G109" s="189"/>
      <c r="H109" s="189"/>
      <c r="I109" s="189"/>
      <c r="J109" s="190">
        <f>J269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987</v>
      </c>
      <c r="E110" s="189"/>
      <c r="F110" s="189"/>
      <c r="G110" s="189"/>
      <c r="H110" s="189"/>
      <c r="I110" s="189"/>
      <c r="J110" s="190">
        <f>J272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135</v>
      </c>
      <c r="E111" s="189"/>
      <c r="F111" s="189"/>
      <c r="G111" s="189"/>
      <c r="H111" s="189"/>
      <c r="I111" s="189"/>
      <c r="J111" s="190">
        <f>J282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805</v>
      </c>
      <c r="E112" s="189"/>
      <c r="F112" s="189"/>
      <c r="G112" s="189"/>
      <c r="H112" s="189"/>
      <c r="I112" s="189"/>
      <c r="J112" s="190">
        <f>J287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137</v>
      </c>
      <c r="E113" s="189"/>
      <c r="F113" s="189"/>
      <c r="G113" s="189"/>
      <c r="H113" s="189"/>
      <c r="I113" s="189"/>
      <c r="J113" s="190">
        <f>J315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138</v>
      </c>
      <c r="E114" s="189"/>
      <c r="F114" s="189"/>
      <c r="G114" s="189"/>
      <c r="H114" s="189"/>
      <c r="I114" s="189"/>
      <c r="J114" s="190">
        <f>J332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806</v>
      </c>
      <c r="E115" s="189"/>
      <c r="F115" s="189"/>
      <c r="G115" s="189"/>
      <c r="H115" s="189"/>
      <c r="I115" s="189"/>
      <c r="J115" s="190">
        <f>J335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988</v>
      </c>
      <c r="E116" s="189"/>
      <c r="F116" s="189"/>
      <c r="G116" s="189"/>
      <c r="H116" s="189"/>
      <c r="I116" s="189"/>
      <c r="J116" s="190">
        <f>J354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139</v>
      </c>
      <c r="E117" s="189"/>
      <c r="F117" s="189"/>
      <c r="G117" s="189"/>
      <c r="H117" s="189"/>
      <c r="I117" s="189"/>
      <c r="J117" s="190">
        <f>J375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141</v>
      </c>
      <c r="E118" s="189"/>
      <c r="F118" s="189"/>
      <c r="G118" s="189"/>
      <c r="H118" s="189"/>
      <c r="I118" s="189"/>
      <c r="J118" s="190">
        <f>J391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807</v>
      </c>
      <c r="E119" s="189"/>
      <c r="F119" s="189"/>
      <c r="G119" s="189"/>
      <c r="H119" s="189"/>
      <c r="I119" s="189"/>
      <c r="J119" s="190">
        <f>J398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80"/>
      <c r="C120" s="181"/>
      <c r="D120" s="182" t="s">
        <v>989</v>
      </c>
      <c r="E120" s="183"/>
      <c r="F120" s="183"/>
      <c r="G120" s="183"/>
      <c r="H120" s="183"/>
      <c r="I120" s="183"/>
      <c r="J120" s="184">
        <f>J434</f>
        <v>0</v>
      </c>
      <c r="K120" s="181"/>
      <c r="L120" s="185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6"/>
      <c r="C121" s="187"/>
      <c r="D121" s="188" t="s">
        <v>990</v>
      </c>
      <c r="E121" s="189"/>
      <c r="F121" s="189"/>
      <c r="G121" s="189"/>
      <c r="H121" s="189"/>
      <c r="I121" s="189"/>
      <c r="J121" s="190">
        <f>J435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80"/>
      <c r="C122" s="181"/>
      <c r="D122" s="182" t="s">
        <v>991</v>
      </c>
      <c r="E122" s="183"/>
      <c r="F122" s="183"/>
      <c r="G122" s="183"/>
      <c r="H122" s="183"/>
      <c r="I122" s="183"/>
      <c r="J122" s="184">
        <f>J438</f>
        <v>0</v>
      </c>
      <c r="K122" s="181"/>
      <c r="L122" s="185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143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75" t="str">
        <f>E7</f>
        <v>Kropáčova Vrutice ON - oprava</v>
      </c>
      <c r="F132" s="33"/>
      <c r="G132" s="33"/>
      <c r="H132" s="33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117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7" t="str">
        <f>E9</f>
        <v>SO.04 - Oprava dopravní kanceláře a zázemí</v>
      </c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20</v>
      </c>
      <c r="D136" s="41"/>
      <c r="E136" s="41"/>
      <c r="F136" s="28" t="str">
        <f>F12</f>
        <v>Kropáčova Vrutice</v>
      </c>
      <c r="G136" s="41"/>
      <c r="H136" s="41"/>
      <c r="I136" s="33" t="s">
        <v>22</v>
      </c>
      <c r="J136" s="80" t="str">
        <f>IF(J12="","",J12)</f>
        <v>23. 3. 2021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24</v>
      </c>
      <c r="D138" s="41"/>
      <c r="E138" s="41"/>
      <c r="F138" s="28" t="str">
        <f>E15</f>
        <v>Správa železnic, státní organizace</v>
      </c>
      <c r="G138" s="41"/>
      <c r="H138" s="41"/>
      <c r="I138" s="33" t="s">
        <v>32</v>
      </c>
      <c r="J138" s="37" t="str">
        <f>E21</f>
        <v xml:space="preserve"> 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30</v>
      </c>
      <c r="D139" s="41"/>
      <c r="E139" s="41"/>
      <c r="F139" s="28" t="str">
        <f>IF(E18="","",E18)</f>
        <v>Vyplň údaj</v>
      </c>
      <c r="G139" s="41"/>
      <c r="H139" s="41"/>
      <c r="I139" s="33" t="s">
        <v>35</v>
      </c>
      <c r="J139" s="37" t="str">
        <f>E24</f>
        <v>L. Malý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192"/>
      <c r="B141" s="193"/>
      <c r="C141" s="194" t="s">
        <v>144</v>
      </c>
      <c r="D141" s="195" t="s">
        <v>63</v>
      </c>
      <c r="E141" s="195" t="s">
        <v>59</v>
      </c>
      <c r="F141" s="195" t="s">
        <v>60</v>
      </c>
      <c r="G141" s="195" t="s">
        <v>145</v>
      </c>
      <c r="H141" s="195" t="s">
        <v>146</v>
      </c>
      <c r="I141" s="195" t="s">
        <v>147</v>
      </c>
      <c r="J141" s="196" t="s">
        <v>121</v>
      </c>
      <c r="K141" s="197" t="s">
        <v>148</v>
      </c>
      <c r="L141" s="198"/>
      <c r="M141" s="101" t="s">
        <v>1</v>
      </c>
      <c r="N141" s="102" t="s">
        <v>42</v>
      </c>
      <c r="O141" s="102" t="s">
        <v>149</v>
      </c>
      <c r="P141" s="102" t="s">
        <v>150</v>
      </c>
      <c r="Q141" s="102" t="s">
        <v>151</v>
      </c>
      <c r="R141" s="102" t="s">
        <v>152</v>
      </c>
      <c r="S141" s="102" t="s">
        <v>153</v>
      </c>
      <c r="T141" s="103" t="s">
        <v>154</v>
      </c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</row>
    <row r="142" s="2" customFormat="1" ht="22.8" customHeight="1">
      <c r="A142" s="39"/>
      <c r="B142" s="40"/>
      <c r="C142" s="108" t="s">
        <v>155</v>
      </c>
      <c r="D142" s="41"/>
      <c r="E142" s="41"/>
      <c r="F142" s="41"/>
      <c r="G142" s="41"/>
      <c r="H142" s="41"/>
      <c r="I142" s="41"/>
      <c r="J142" s="199">
        <f>BK142</f>
        <v>0</v>
      </c>
      <c r="K142" s="41"/>
      <c r="L142" s="45"/>
      <c r="M142" s="104"/>
      <c r="N142" s="200"/>
      <c r="O142" s="105"/>
      <c r="P142" s="201">
        <f>P143+P218+P434+P438</f>
        <v>0</v>
      </c>
      <c r="Q142" s="105"/>
      <c r="R142" s="201">
        <f>R143+R218+R434+R438</f>
        <v>8.8116152000000003</v>
      </c>
      <c r="S142" s="105"/>
      <c r="T142" s="202">
        <f>T143+T218+T434+T438</f>
        <v>10.75113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77</v>
      </c>
      <c r="AU142" s="18" t="s">
        <v>123</v>
      </c>
      <c r="BK142" s="203">
        <f>BK143+BK218+BK434+BK438</f>
        <v>0</v>
      </c>
    </row>
    <row r="143" s="12" customFormat="1" ht="25.92" customHeight="1">
      <c r="A143" s="12"/>
      <c r="B143" s="204"/>
      <c r="C143" s="205"/>
      <c r="D143" s="206" t="s">
        <v>77</v>
      </c>
      <c r="E143" s="207" t="s">
        <v>156</v>
      </c>
      <c r="F143" s="207" t="s">
        <v>157</v>
      </c>
      <c r="G143" s="205"/>
      <c r="H143" s="205"/>
      <c r="I143" s="208"/>
      <c r="J143" s="209">
        <f>BK143</f>
        <v>0</v>
      </c>
      <c r="K143" s="205"/>
      <c r="L143" s="210"/>
      <c r="M143" s="211"/>
      <c r="N143" s="212"/>
      <c r="O143" s="212"/>
      <c r="P143" s="213">
        <f>P144+P154+P171+P202+P216</f>
        <v>0</v>
      </c>
      <c r="Q143" s="212"/>
      <c r="R143" s="213">
        <f>R144+R154+R171+R202+R216</f>
        <v>7.8005861999999997</v>
      </c>
      <c r="S143" s="212"/>
      <c r="T143" s="214">
        <f>T144+T154+T171+T202+T216</f>
        <v>9.8892000000000007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86</v>
      </c>
      <c r="AT143" s="216" t="s">
        <v>77</v>
      </c>
      <c r="AU143" s="216" t="s">
        <v>78</v>
      </c>
      <c r="AY143" s="215" t="s">
        <v>158</v>
      </c>
      <c r="BK143" s="217">
        <f>BK144+BK154+BK171+BK202+BK216</f>
        <v>0</v>
      </c>
    </row>
    <row r="144" s="12" customFormat="1" ht="22.8" customHeight="1">
      <c r="A144" s="12"/>
      <c r="B144" s="204"/>
      <c r="C144" s="205"/>
      <c r="D144" s="206" t="s">
        <v>77</v>
      </c>
      <c r="E144" s="218" t="s">
        <v>159</v>
      </c>
      <c r="F144" s="218" t="s">
        <v>160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SUM(P145:P153)</f>
        <v>0</v>
      </c>
      <c r="Q144" s="212"/>
      <c r="R144" s="213">
        <f>SUM(R145:R153)</f>
        <v>0.92314619999999992</v>
      </c>
      <c r="S144" s="212"/>
      <c r="T144" s="214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86</v>
      </c>
      <c r="AT144" s="216" t="s">
        <v>77</v>
      </c>
      <c r="AU144" s="216" t="s">
        <v>86</v>
      </c>
      <c r="AY144" s="215" t="s">
        <v>158</v>
      </c>
      <c r="BK144" s="217">
        <f>SUM(BK145:BK153)</f>
        <v>0</v>
      </c>
    </row>
    <row r="145" s="2" customFormat="1" ht="33" customHeight="1">
      <c r="A145" s="39"/>
      <c r="B145" s="40"/>
      <c r="C145" s="220" t="s">
        <v>86</v>
      </c>
      <c r="D145" s="220" t="s">
        <v>161</v>
      </c>
      <c r="E145" s="221" t="s">
        <v>992</v>
      </c>
      <c r="F145" s="222" t="s">
        <v>993</v>
      </c>
      <c r="G145" s="223" t="s">
        <v>169</v>
      </c>
      <c r="H145" s="224">
        <v>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43</v>
      </c>
      <c r="O145" s="92"/>
      <c r="P145" s="230">
        <f>O145*H145</f>
        <v>0</v>
      </c>
      <c r="Q145" s="230">
        <v>0.026280000000000001</v>
      </c>
      <c r="R145" s="230">
        <f>Q145*H145</f>
        <v>0.026280000000000001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165</v>
      </c>
      <c r="AT145" s="232" t="s">
        <v>161</v>
      </c>
      <c r="AU145" s="232" t="s">
        <v>88</v>
      </c>
      <c r="AY145" s="18" t="s">
        <v>158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86</v>
      </c>
      <c r="BK145" s="233">
        <f>ROUND(I145*H145,2)</f>
        <v>0</v>
      </c>
      <c r="BL145" s="18" t="s">
        <v>165</v>
      </c>
      <c r="BM145" s="232" t="s">
        <v>994</v>
      </c>
    </row>
    <row r="146" s="2" customFormat="1" ht="21.75" customHeight="1">
      <c r="A146" s="39"/>
      <c r="B146" s="40"/>
      <c r="C146" s="220" t="s">
        <v>88</v>
      </c>
      <c r="D146" s="220" t="s">
        <v>161</v>
      </c>
      <c r="E146" s="221" t="s">
        <v>995</v>
      </c>
      <c r="F146" s="222" t="s">
        <v>996</v>
      </c>
      <c r="G146" s="223" t="s">
        <v>186</v>
      </c>
      <c r="H146" s="224">
        <v>13.859999999999999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43</v>
      </c>
      <c r="O146" s="92"/>
      <c r="P146" s="230">
        <f>O146*H146</f>
        <v>0</v>
      </c>
      <c r="Q146" s="230">
        <v>0.058970000000000002</v>
      </c>
      <c r="R146" s="230">
        <f>Q146*H146</f>
        <v>0.81732419999999995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165</v>
      </c>
      <c r="AT146" s="232" t="s">
        <v>161</v>
      </c>
      <c r="AU146" s="232" t="s">
        <v>88</v>
      </c>
      <c r="AY146" s="18" t="s">
        <v>158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86</v>
      </c>
      <c r="BK146" s="233">
        <f>ROUND(I146*H146,2)</f>
        <v>0</v>
      </c>
      <c r="BL146" s="18" t="s">
        <v>165</v>
      </c>
      <c r="BM146" s="232" t="s">
        <v>997</v>
      </c>
    </row>
    <row r="147" s="13" customFormat="1">
      <c r="A147" s="13"/>
      <c r="B147" s="234"/>
      <c r="C147" s="235"/>
      <c r="D147" s="236" t="s">
        <v>171</v>
      </c>
      <c r="E147" s="237" t="s">
        <v>1</v>
      </c>
      <c r="F147" s="238" t="s">
        <v>998</v>
      </c>
      <c r="G147" s="235"/>
      <c r="H147" s="239">
        <v>13.859999999999999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171</v>
      </c>
      <c r="AU147" s="245" t="s">
        <v>88</v>
      </c>
      <c r="AV147" s="13" t="s">
        <v>88</v>
      </c>
      <c r="AW147" s="13" t="s">
        <v>34</v>
      </c>
      <c r="AX147" s="13" t="s">
        <v>86</v>
      </c>
      <c r="AY147" s="245" t="s">
        <v>158</v>
      </c>
    </row>
    <row r="148" s="2" customFormat="1" ht="33" customHeight="1">
      <c r="A148" s="39"/>
      <c r="B148" s="40"/>
      <c r="C148" s="220" t="s">
        <v>159</v>
      </c>
      <c r="D148" s="220" t="s">
        <v>161</v>
      </c>
      <c r="E148" s="221" t="s">
        <v>167</v>
      </c>
      <c r="F148" s="222" t="s">
        <v>168</v>
      </c>
      <c r="G148" s="223" t="s">
        <v>169</v>
      </c>
      <c r="H148" s="224">
        <v>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43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165</v>
      </c>
      <c r="AT148" s="232" t="s">
        <v>161</v>
      </c>
      <c r="AU148" s="232" t="s">
        <v>88</v>
      </c>
      <c r="AY148" s="18" t="s">
        <v>158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86</v>
      </c>
      <c r="BK148" s="233">
        <f>ROUND(I148*H148,2)</f>
        <v>0</v>
      </c>
      <c r="BL148" s="18" t="s">
        <v>165</v>
      </c>
      <c r="BM148" s="232" t="s">
        <v>999</v>
      </c>
    </row>
    <row r="149" s="2" customFormat="1" ht="21.75" customHeight="1">
      <c r="A149" s="39"/>
      <c r="B149" s="40"/>
      <c r="C149" s="220" t="s">
        <v>165</v>
      </c>
      <c r="D149" s="220" t="s">
        <v>161</v>
      </c>
      <c r="E149" s="221" t="s">
        <v>1000</v>
      </c>
      <c r="F149" s="222" t="s">
        <v>1001</v>
      </c>
      <c r="G149" s="223" t="s">
        <v>203</v>
      </c>
      <c r="H149" s="224">
        <v>7.2000000000000002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43</v>
      </c>
      <c r="O149" s="92"/>
      <c r="P149" s="230">
        <f>O149*H149</f>
        <v>0</v>
      </c>
      <c r="Q149" s="230">
        <v>0.00012999999999999999</v>
      </c>
      <c r="R149" s="230">
        <f>Q149*H149</f>
        <v>0.00093599999999999998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165</v>
      </c>
      <c r="AT149" s="232" t="s">
        <v>161</v>
      </c>
      <c r="AU149" s="232" t="s">
        <v>88</v>
      </c>
      <c r="AY149" s="18" t="s">
        <v>158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86</v>
      </c>
      <c r="BK149" s="233">
        <f>ROUND(I149*H149,2)</f>
        <v>0</v>
      </c>
      <c r="BL149" s="18" t="s">
        <v>165</v>
      </c>
      <c r="BM149" s="232" t="s">
        <v>1002</v>
      </c>
    </row>
    <row r="150" s="13" customFormat="1">
      <c r="A150" s="13"/>
      <c r="B150" s="234"/>
      <c r="C150" s="235"/>
      <c r="D150" s="236" t="s">
        <v>171</v>
      </c>
      <c r="E150" s="237" t="s">
        <v>1</v>
      </c>
      <c r="F150" s="238" t="s">
        <v>1003</v>
      </c>
      <c r="G150" s="235"/>
      <c r="H150" s="239">
        <v>7.2000000000000002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171</v>
      </c>
      <c r="AU150" s="245" t="s">
        <v>88</v>
      </c>
      <c r="AV150" s="13" t="s">
        <v>88</v>
      </c>
      <c r="AW150" s="13" t="s">
        <v>34</v>
      </c>
      <c r="AX150" s="13" t="s">
        <v>86</v>
      </c>
      <c r="AY150" s="245" t="s">
        <v>158</v>
      </c>
    </row>
    <row r="151" s="2" customFormat="1" ht="16.5" customHeight="1">
      <c r="A151" s="39"/>
      <c r="B151" s="40"/>
      <c r="C151" s="220" t="s">
        <v>183</v>
      </c>
      <c r="D151" s="220" t="s">
        <v>161</v>
      </c>
      <c r="E151" s="221" t="s">
        <v>1004</v>
      </c>
      <c r="F151" s="222" t="s">
        <v>1005</v>
      </c>
      <c r="G151" s="223" t="s">
        <v>186</v>
      </c>
      <c r="H151" s="224">
        <v>1.8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43</v>
      </c>
      <c r="O151" s="92"/>
      <c r="P151" s="230">
        <f>O151*H151</f>
        <v>0</v>
      </c>
      <c r="Q151" s="230">
        <v>0.04367</v>
      </c>
      <c r="R151" s="230">
        <f>Q151*H151</f>
        <v>0.078606000000000009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165</v>
      </c>
      <c r="AT151" s="232" t="s">
        <v>161</v>
      </c>
      <c r="AU151" s="232" t="s">
        <v>88</v>
      </c>
      <c r="AY151" s="18" t="s">
        <v>158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86</v>
      </c>
      <c r="BK151" s="233">
        <f>ROUND(I151*H151,2)</f>
        <v>0</v>
      </c>
      <c r="BL151" s="18" t="s">
        <v>165</v>
      </c>
      <c r="BM151" s="232" t="s">
        <v>1006</v>
      </c>
    </row>
    <row r="152" s="13" customFormat="1">
      <c r="A152" s="13"/>
      <c r="B152" s="234"/>
      <c r="C152" s="235"/>
      <c r="D152" s="236" t="s">
        <v>171</v>
      </c>
      <c r="E152" s="237" t="s">
        <v>1</v>
      </c>
      <c r="F152" s="238" t="s">
        <v>1007</v>
      </c>
      <c r="G152" s="235"/>
      <c r="H152" s="239">
        <v>1.8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171</v>
      </c>
      <c r="AU152" s="245" t="s">
        <v>88</v>
      </c>
      <c r="AV152" s="13" t="s">
        <v>88</v>
      </c>
      <c r="AW152" s="13" t="s">
        <v>34</v>
      </c>
      <c r="AX152" s="13" t="s">
        <v>78</v>
      </c>
      <c r="AY152" s="245" t="s">
        <v>158</v>
      </c>
    </row>
    <row r="153" s="14" customFormat="1">
      <c r="A153" s="14"/>
      <c r="B153" s="246"/>
      <c r="C153" s="247"/>
      <c r="D153" s="236" t="s">
        <v>171</v>
      </c>
      <c r="E153" s="248" t="s">
        <v>1</v>
      </c>
      <c r="F153" s="249" t="s">
        <v>174</v>
      </c>
      <c r="G153" s="247"/>
      <c r="H153" s="250">
        <v>1.8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171</v>
      </c>
      <c r="AU153" s="256" t="s">
        <v>88</v>
      </c>
      <c r="AV153" s="14" t="s">
        <v>165</v>
      </c>
      <c r="AW153" s="14" t="s">
        <v>34</v>
      </c>
      <c r="AX153" s="14" t="s">
        <v>86</v>
      </c>
      <c r="AY153" s="256" t="s">
        <v>158</v>
      </c>
    </row>
    <row r="154" s="12" customFormat="1" ht="22.8" customHeight="1">
      <c r="A154" s="12"/>
      <c r="B154" s="204"/>
      <c r="C154" s="205"/>
      <c r="D154" s="206" t="s">
        <v>77</v>
      </c>
      <c r="E154" s="218" t="s">
        <v>181</v>
      </c>
      <c r="F154" s="218" t="s">
        <v>182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SUM(P155:P170)</f>
        <v>0</v>
      </c>
      <c r="Q154" s="212"/>
      <c r="R154" s="213">
        <f>SUM(R155:R170)</f>
        <v>6.8645864000000003</v>
      </c>
      <c r="S154" s="212"/>
      <c r="T154" s="214">
        <f>SUM(T155:T170)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5" t="s">
        <v>86</v>
      </c>
      <c r="AT154" s="216" t="s">
        <v>77</v>
      </c>
      <c r="AU154" s="216" t="s">
        <v>86</v>
      </c>
      <c r="AY154" s="215" t="s">
        <v>158</v>
      </c>
      <c r="BK154" s="217">
        <f>SUM(BK155:BK170)</f>
        <v>0</v>
      </c>
    </row>
    <row r="155" s="2" customFormat="1" ht="21.75" customHeight="1">
      <c r="A155" s="39"/>
      <c r="B155" s="40"/>
      <c r="C155" s="220" t="s">
        <v>181</v>
      </c>
      <c r="D155" s="220" t="s">
        <v>161</v>
      </c>
      <c r="E155" s="221" t="s">
        <v>812</v>
      </c>
      <c r="F155" s="222" t="s">
        <v>1008</v>
      </c>
      <c r="G155" s="223" t="s">
        <v>186</v>
      </c>
      <c r="H155" s="224">
        <v>201.96000000000001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43</v>
      </c>
      <c r="O155" s="92"/>
      <c r="P155" s="230">
        <f>O155*H155</f>
        <v>0</v>
      </c>
      <c r="Q155" s="230">
        <v>0.00025999999999999998</v>
      </c>
      <c r="R155" s="230">
        <f>Q155*H155</f>
        <v>0.052509599999999997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165</v>
      </c>
      <c r="AT155" s="232" t="s">
        <v>161</v>
      </c>
      <c r="AU155" s="232" t="s">
        <v>88</v>
      </c>
      <c r="AY155" s="18" t="s">
        <v>158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86</v>
      </c>
      <c r="BK155" s="233">
        <f>ROUND(I155*H155,2)</f>
        <v>0</v>
      </c>
      <c r="BL155" s="18" t="s">
        <v>165</v>
      </c>
      <c r="BM155" s="232" t="s">
        <v>1009</v>
      </c>
    </row>
    <row r="156" s="2" customFormat="1" ht="21.75" customHeight="1">
      <c r="A156" s="39"/>
      <c r="B156" s="40"/>
      <c r="C156" s="220" t="s">
        <v>191</v>
      </c>
      <c r="D156" s="220" t="s">
        <v>161</v>
      </c>
      <c r="E156" s="221" t="s">
        <v>815</v>
      </c>
      <c r="F156" s="222" t="s">
        <v>816</v>
      </c>
      <c r="G156" s="223" t="s">
        <v>186</v>
      </c>
      <c r="H156" s="224">
        <v>201.96000000000001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43</v>
      </c>
      <c r="O156" s="92"/>
      <c r="P156" s="230">
        <f>O156*H156</f>
        <v>0</v>
      </c>
      <c r="Q156" s="230">
        <v>0.0043800000000000002</v>
      </c>
      <c r="R156" s="230">
        <f>Q156*H156</f>
        <v>0.88458480000000006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165</v>
      </c>
      <c r="AT156" s="232" t="s">
        <v>161</v>
      </c>
      <c r="AU156" s="232" t="s">
        <v>88</v>
      </c>
      <c r="AY156" s="18" t="s">
        <v>158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86</v>
      </c>
      <c r="BK156" s="233">
        <f>ROUND(I156*H156,2)</f>
        <v>0</v>
      </c>
      <c r="BL156" s="18" t="s">
        <v>165</v>
      </c>
      <c r="BM156" s="232" t="s">
        <v>1010</v>
      </c>
    </row>
    <row r="157" s="2" customFormat="1" ht="21.75" customHeight="1">
      <c r="A157" s="39"/>
      <c r="B157" s="40"/>
      <c r="C157" s="220" t="s">
        <v>195</v>
      </c>
      <c r="D157" s="220" t="s">
        <v>161</v>
      </c>
      <c r="E157" s="221" t="s">
        <v>818</v>
      </c>
      <c r="F157" s="222" t="s">
        <v>1011</v>
      </c>
      <c r="G157" s="223" t="s">
        <v>186</v>
      </c>
      <c r="H157" s="224">
        <v>201.96000000000001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43</v>
      </c>
      <c r="O157" s="92"/>
      <c r="P157" s="230">
        <f>O157*H157</f>
        <v>0</v>
      </c>
      <c r="Q157" s="230">
        <v>0.0030000000000000001</v>
      </c>
      <c r="R157" s="230">
        <f>Q157*H157</f>
        <v>0.60588000000000009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165</v>
      </c>
      <c r="AT157" s="232" t="s">
        <v>161</v>
      </c>
      <c r="AU157" s="232" t="s">
        <v>88</v>
      </c>
      <c r="AY157" s="18" t="s">
        <v>158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86</v>
      </c>
      <c r="BK157" s="233">
        <f>ROUND(I157*H157,2)</f>
        <v>0</v>
      </c>
      <c r="BL157" s="18" t="s">
        <v>165</v>
      </c>
      <c r="BM157" s="232" t="s">
        <v>1012</v>
      </c>
    </row>
    <row r="158" s="2" customFormat="1" ht="21.75" customHeight="1">
      <c r="A158" s="39"/>
      <c r="B158" s="40"/>
      <c r="C158" s="220" t="s">
        <v>200</v>
      </c>
      <c r="D158" s="220" t="s">
        <v>161</v>
      </c>
      <c r="E158" s="221" t="s">
        <v>821</v>
      </c>
      <c r="F158" s="222" t="s">
        <v>822</v>
      </c>
      <c r="G158" s="223" t="s">
        <v>186</v>
      </c>
      <c r="H158" s="224">
        <v>201.96000000000001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43</v>
      </c>
      <c r="O158" s="92"/>
      <c r="P158" s="230">
        <f>O158*H158</f>
        <v>0</v>
      </c>
      <c r="Q158" s="230">
        <v>0.026200000000000001</v>
      </c>
      <c r="R158" s="230">
        <f>Q158*H158</f>
        <v>5.2913520000000007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165</v>
      </c>
      <c r="AT158" s="232" t="s">
        <v>161</v>
      </c>
      <c r="AU158" s="232" t="s">
        <v>88</v>
      </c>
      <c r="AY158" s="18" t="s">
        <v>158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86</v>
      </c>
      <c r="BK158" s="233">
        <f>ROUND(I158*H158,2)</f>
        <v>0</v>
      </c>
      <c r="BL158" s="18" t="s">
        <v>165</v>
      </c>
      <c r="BM158" s="232" t="s">
        <v>1013</v>
      </c>
    </row>
    <row r="159" s="15" customFormat="1">
      <c r="A159" s="15"/>
      <c r="B159" s="257"/>
      <c r="C159" s="258"/>
      <c r="D159" s="236" t="s">
        <v>171</v>
      </c>
      <c r="E159" s="259" t="s">
        <v>1</v>
      </c>
      <c r="F159" s="260" t="s">
        <v>1014</v>
      </c>
      <c r="G159" s="258"/>
      <c r="H159" s="259" t="s">
        <v>1</v>
      </c>
      <c r="I159" s="261"/>
      <c r="J159" s="258"/>
      <c r="K159" s="258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171</v>
      </c>
      <c r="AU159" s="266" t="s">
        <v>88</v>
      </c>
      <c r="AV159" s="15" t="s">
        <v>86</v>
      </c>
      <c r="AW159" s="15" t="s">
        <v>34</v>
      </c>
      <c r="AX159" s="15" t="s">
        <v>78</v>
      </c>
      <c r="AY159" s="266" t="s">
        <v>158</v>
      </c>
    </row>
    <row r="160" s="13" customFormat="1">
      <c r="A160" s="13"/>
      <c r="B160" s="234"/>
      <c r="C160" s="235"/>
      <c r="D160" s="236" t="s">
        <v>171</v>
      </c>
      <c r="E160" s="237" t="s">
        <v>1</v>
      </c>
      <c r="F160" s="238" t="s">
        <v>1015</v>
      </c>
      <c r="G160" s="235"/>
      <c r="H160" s="239">
        <v>79.200000000000003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171</v>
      </c>
      <c r="AU160" s="245" t="s">
        <v>88</v>
      </c>
      <c r="AV160" s="13" t="s">
        <v>88</v>
      </c>
      <c r="AW160" s="13" t="s">
        <v>34</v>
      </c>
      <c r="AX160" s="13" t="s">
        <v>78</v>
      </c>
      <c r="AY160" s="245" t="s">
        <v>158</v>
      </c>
    </row>
    <row r="161" s="15" customFormat="1">
      <c r="A161" s="15"/>
      <c r="B161" s="257"/>
      <c r="C161" s="258"/>
      <c r="D161" s="236" t="s">
        <v>171</v>
      </c>
      <c r="E161" s="259" t="s">
        <v>1</v>
      </c>
      <c r="F161" s="260" t="s">
        <v>1016</v>
      </c>
      <c r="G161" s="258"/>
      <c r="H161" s="259" t="s">
        <v>1</v>
      </c>
      <c r="I161" s="261"/>
      <c r="J161" s="258"/>
      <c r="K161" s="258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171</v>
      </c>
      <c r="AU161" s="266" t="s">
        <v>88</v>
      </c>
      <c r="AV161" s="15" t="s">
        <v>86</v>
      </c>
      <c r="AW161" s="15" t="s">
        <v>34</v>
      </c>
      <c r="AX161" s="15" t="s">
        <v>78</v>
      </c>
      <c r="AY161" s="266" t="s">
        <v>158</v>
      </c>
    </row>
    <row r="162" s="13" customFormat="1">
      <c r="A162" s="13"/>
      <c r="B162" s="234"/>
      <c r="C162" s="235"/>
      <c r="D162" s="236" t="s">
        <v>171</v>
      </c>
      <c r="E162" s="237" t="s">
        <v>1</v>
      </c>
      <c r="F162" s="238" t="s">
        <v>1017</v>
      </c>
      <c r="G162" s="235"/>
      <c r="H162" s="239">
        <v>17.82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171</v>
      </c>
      <c r="AU162" s="245" t="s">
        <v>88</v>
      </c>
      <c r="AV162" s="13" t="s">
        <v>88</v>
      </c>
      <c r="AW162" s="13" t="s">
        <v>34</v>
      </c>
      <c r="AX162" s="13" t="s">
        <v>78</v>
      </c>
      <c r="AY162" s="245" t="s">
        <v>158</v>
      </c>
    </row>
    <row r="163" s="15" customFormat="1">
      <c r="A163" s="15"/>
      <c r="B163" s="257"/>
      <c r="C163" s="258"/>
      <c r="D163" s="236" t="s">
        <v>171</v>
      </c>
      <c r="E163" s="259" t="s">
        <v>1</v>
      </c>
      <c r="F163" s="260" t="s">
        <v>1018</v>
      </c>
      <c r="G163" s="258"/>
      <c r="H163" s="259" t="s">
        <v>1</v>
      </c>
      <c r="I163" s="261"/>
      <c r="J163" s="258"/>
      <c r="K163" s="258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171</v>
      </c>
      <c r="AU163" s="266" t="s">
        <v>88</v>
      </c>
      <c r="AV163" s="15" t="s">
        <v>86</v>
      </c>
      <c r="AW163" s="15" t="s">
        <v>34</v>
      </c>
      <c r="AX163" s="15" t="s">
        <v>78</v>
      </c>
      <c r="AY163" s="266" t="s">
        <v>158</v>
      </c>
    </row>
    <row r="164" s="13" customFormat="1">
      <c r="A164" s="13"/>
      <c r="B164" s="234"/>
      <c r="C164" s="235"/>
      <c r="D164" s="236" t="s">
        <v>171</v>
      </c>
      <c r="E164" s="237" t="s">
        <v>1</v>
      </c>
      <c r="F164" s="238" t="s">
        <v>1019</v>
      </c>
      <c r="G164" s="235"/>
      <c r="H164" s="239">
        <v>51.479999999999997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171</v>
      </c>
      <c r="AU164" s="245" t="s">
        <v>88</v>
      </c>
      <c r="AV164" s="13" t="s">
        <v>88</v>
      </c>
      <c r="AW164" s="13" t="s">
        <v>34</v>
      </c>
      <c r="AX164" s="13" t="s">
        <v>78</v>
      </c>
      <c r="AY164" s="245" t="s">
        <v>158</v>
      </c>
    </row>
    <row r="165" s="15" customFormat="1">
      <c r="A165" s="15"/>
      <c r="B165" s="257"/>
      <c r="C165" s="258"/>
      <c r="D165" s="236" t="s">
        <v>171</v>
      </c>
      <c r="E165" s="259" t="s">
        <v>1</v>
      </c>
      <c r="F165" s="260" t="s">
        <v>1020</v>
      </c>
      <c r="G165" s="258"/>
      <c r="H165" s="259" t="s">
        <v>1</v>
      </c>
      <c r="I165" s="261"/>
      <c r="J165" s="258"/>
      <c r="K165" s="258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171</v>
      </c>
      <c r="AU165" s="266" t="s">
        <v>88</v>
      </c>
      <c r="AV165" s="15" t="s">
        <v>86</v>
      </c>
      <c r="AW165" s="15" t="s">
        <v>34</v>
      </c>
      <c r="AX165" s="15" t="s">
        <v>78</v>
      </c>
      <c r="AY165" s="266" t="s">
        <v>158</v>
      </c>
    </row>
    <row r="166" s="13" customFormat="1">
      <c r="A166" s="13"/>
      <c r="B166" s="234"/>
      <c r="C166" s="235"/>
      <c r="D166" s="236" t="s">
        <v>171</v>
      </c>
      <c r="E166" s="237" t="s">
        <v>1</v>
      </c>
      <c r="F166" s="238" t="s">
        <v>1021</v>
      </c>
      <c r="G166" s="235"/>
      <c r="H166" s="239">
        <v>53.460000000000001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171</v>
      </c>
      <c r="AU166" s="245" t="s">
        <v>88</v>
      </c>
      <c r="AV166" s="13" t="s">
        <v>88</v>
      </c>
      <c r="AW166" s="13" t="s">
        <v>34</v>
      </c>
      <c r="AX166" s="13" t="s">
        <v>78</v>
      </c>
      <c r="AY166" s="245" t="s">
        <v>158</v>
      </c>
    </row>
    <row r="167" s="14" customFormat="1">
      <c r="A167" s="14"/>
      <c r="B167" s="246"/>
      <c r="C167" s="247"/>
      <c r="D167" s="236" t="s">
        <v>171</v>
      </c>
      <c r="E167" s="248" t="s">
        <v>1</v>
      </c>
      <c r="F167" s="249" t="s">
        <v>174</v>
      </c>
      <c r="G167" s="247"/>
      <c r="H167" s="250">
        <v>201.96000000000001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171</v>
      </c>
      <c r="AU167" s="256" t="s">
        <v>88</v>
      </c>
      <c r="AV167" s="14" t="s">
        <v>165</v>
      </c>
      <c r="AW167" s="14" t="s">
        <v>34</v>
      </c>
      <c r="AX167" s="14" t="s">
        <v>86</v>
      </c>
      <c r="AY167" s="256" t="s">
        <v>158</v>
      </c>
    </row>
    <row r="168" s="2" customFormat="1" ht="21.75" customHeight="1">
      <c r="A168" s="39"/>
      <c r="B168" s="40"/>
      <c r="C168" s="220" t="s">
        <v>209</v>
      </c>
      <c r="D168" s="220" t="s">
        <v>161</v>
      </c>
      <c r="E168" s="221" t="s">
        <v>1022</v>
      </c>
      <c r="F168" s="222" t="s">
        <v>1023</v>
      </c>
      <c r="G168" s="223" t="s">
        <v>169</v>
      </c>
      <c r="H168" s="224">
        <v>1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43</v>
      </c>
      <c r="O168" s="92"/>
      <c r="P168" s="230">
        <f>O168*H168</f>
        <v>0</v>
      </c>
      <c r="Q168" s="230">
        <v>0.017770000000000001</v>
      </c>
      <c r="R168" s="230">
        <f>Q168*H168</f>
        <v>0.017770000000000001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165</v>
      </c>
      <c r="AT168" s="232" t="s">
        <v>161</v>
      </c>
      <c r="AU168" s="232" t="s">
        <v>88</v>
      </c>
      <c r="AY168" s="18" t="s">
        <v>158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86</v>
      </c>
      <c r="BK168" s="233">
        <f>ROUND(I168*H168,2)</f>
        <v>0</v>
      </c>
      <c r="BL168" s="18" t="s">
        <v>165</v>
      </c>
      <c r="BM168" s="232" t="s">
        <v>1024</v>
      </c>
    </row>
    <row r="169" s="2" customFormat="1" ht="21.75" customHeight="1">
      <c r="A169" s="39"/>
      <c r="B169" s="40"/>
      <c r="C169" s="282" t="s">
        <v>218</v>
      </c>
      <c r="D169" s="282" t="s">
        <v>275</v>
      </c>
      <c r="E169" s="283" t="s">
        <v>1025</v>
      </c>
      <c r="F169" s="284" t="s">
        <v>1026</v>
      </c>
      <c r="G169" s="285" t="s">
        <v>169</v>
      </c>
      <c r="H169" s="286">
        <v>1</v>
      </c>
      <c r="I169" s="287"/>
      <c r="J169" s="288">
        <f>ROUND(I169*H169,2)</f>
        <v>0</v>
      </c>
      <c r="K169" s="289"/>
      <c r="L169" s="290"/>
      <c r="M169" s="291" t="s">
        <v>1</v>
      </c>
      <c r="N169" s="292" t="s">
        <v>43</v>
      </c>
      <c r="O169" s="92"/>
      <c r="P169" s="230">
        <f>O169*H169</f>
        <v>0</v>
      </c>
      <c r="Q169" s="230">
        <v>0.012489999999999999</v>
      </c>
      <c r="R169" s="230">
        <f>Q169*H169</f>
        <v>0.012489999999999999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195</v>
      </c>
      <c r="AT169" s="232" t="s">
        <v>275</v>
      </c>
      <c r="AU169" s="232" t="s">
        <v>88</v>
      </c>
      <c r="AY169" s="18" t="s">
        <v>158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86</v>
      </c>
      <c r="BK169" s="233">
        <f>ROUND(I169*H169,2)</f>
        <v>0</v>
      </c>
      <c r="BL169" s="18" t="s">
        <v>165</v>
      </c>
      <c r="BM169" s="232" t="s">
        <v>1027</v>
      </c>
    </row>
    <row r="170" s="13" customFormat="1">
      <c r="A170" s="13"/>
      <c r="B170" s="234"/>
      <c r="C170" s="235"/>
      <c r="D170" s="236" t="s">
        <v>171</v>
      </c>
      <c r="E170" s="235"/>
      <c r="F170" s="238" t="s">
        <v>1028</v>
      </c>
      <c r="G170" s="235"/>
      <c r="H170" s="239">
        <v>1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171</v>
      </c>
      <c r="AU170" s="245" t="s">
        <v>88</v>
      </c>
      <c r="AV170" s="13" t="s">
        <v>88</v>
      </c>
      <c r="AW170" s="13" t="s">
        <v>4</v>
      </c>
      <c r="AX170" s="13" t="s">
        <v>86</v>
      </c>
      <c r="AY170" s="245" t="s">
        <v>158</v>
      </c>
    </row>
    <row r="171" s="12" customFormat="1" ht="22.8" customHeight="1">
      <c r="A171" s="12"/>
      <c r="B171" s="204"/>
      <c r="C171" s="205"/>
      <c r="D171" s="206" t="s">
        <v>77</v>
      </c>
      <c r="E171" s="218" t="s">
        <v>200</v>
      </c>
      <c r="F171" s="218" t="s">
        <v>279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SUM(P172:P201)</f>
        <v>0</v>
      </c>
      <c r="Q171" s="212"/>
      <c r="R171" s="213">
        <f>SUM(R172:R201)</f>
        <v>0.0128536</v>
      </c>
      <c r="S171" s="212"/>
      <c r="T171" s="214">
        <f>SUM(T172:T201)</f>
        <v>5.3892000000000007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86</v>
      </c>
      <c r="AT171" s="216" t="s">
        <v>77</v>
      </c>
      <c r="AU171" s="216" t="s">
        <v>86</v>
      </c>
      <c r="AY171" s="215" t="s">
        <v>158</v>
      </c>
      <c r="BK171" s="217">
        <f>SUM(BK172:BK201)</f>
        <v>0</v>
      </c>
    </row>
    <row r="172" s="2" customFormat="1" ht="33" customHeight="1">
      <c r="A172" s="39"/>
      <c r="B172" s="40"/>
      <c r="C172" s="220" t="s">
        <v>224</v>
      </c>
      <c r="D172" s="220" t="s">
        <v>161</v>
      </c>
      <c r="E172" s="221" t="s">
        <v>827</v>
      </c>
      <c r="F172" s="222" t="s">
        <v>828</v>
      </c>
      <c r="G172" s="223" t="s">
        <v>186</v>
      </c>
      <c r="H172" s="224">
        <v>64.079999999999998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43</v>
      </c>
      <c r="O172" s="92"/>
      <c r="P172" s="230">
        <f>O172*H172</f>
        <v>0</v>
      </c>
      <c r="Q172" s="230">
        <v>0.00012999999999999999</v>
      </c>
      <c r="R172" s="230">
        <f>Q172*H172</f>
        <v>0.0083303999999999982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165</v>
      </c>
      <c r="AT172" s="232" t="s">
        <v>161</v>
      </c>
      <c r="AU172" s="232" t="s">
        <v>88</v>
      </c>
      <c r="AY172" s="18" t="s">
        <v>158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86</v>
      </c>
      <c r="BK172" s="233">
        <f>ROUND(I172*H172,2)</f>
        <v>0</v>
      </c>
      <c r="BL172" s="18" t="s">
        <v>165</v>
      </c>
      <c r="BM172" s="232" t="s">
        <v>1029</v>
      </c>
    </row>
    <row r="173" s="15" customFormat="1">
      <c r="A173" s="15"/>
      <c r="B173" s="257"/>
      <c r="C173" s="258"/>
      <c r="D173" s="236" t="s">
        <v>171</v>
      </c>
      <c r="E173" s="259" t="s">
        <v>1</v>
      </c>
      <c r="F173" s="260" t="s">
        <v>1014</v>
      </c>
      <c r="G173" s="258"/>
      <c r="H173" s="259" t="s">
        <v>1</v>
      </c>
      <c r="I173" s="261"/>
      <c r="J173" s="258"/>
      <c r="K173" s="258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171</v>
      </c>
      <c r="AU173" s="266" t="s">
        <v>88</v>
      </c>
      <c r="AV173" s="15" t="s">
        <v>86</v>
      </c>
      <c r="AW173" s="15" t="s">
        <v>34</v>
      </c>
      <c r="AX173" s="15" t="s">
        <v>78</v>
      </c>
      <c r="AY173" s="266" t="s">
        <v>158</v>
      </c>
    </row>
    <row r="174" s="13" customFormat="1">
      <c r="A174" s="13"/>
      <c r="B174" s="234"/>
      <c r="C174" s="235"/>
      <c r="D174" s="236" t="s">
        <v>171</v>
      </c>
      <c r="E174" s="237" t="s">
        <v>1</v>
      </c>
      <c r="F174" s="238" t="s">
        <v>1030</v>
      </c>
      <c r="G174" s="235"/>
      <c r="H174" s="239">
        <v>30.710000000000001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171</v>
      </c>
      <c r="AU174" s="245" t="s">
        <v>88</v>
      </c>
      <c r="AV174" s="13" t="s">
        <v>88</v>
      </c>
      <c r="AW174" s="13" t="s">
        <v>34</v>
      </c>
      <c r="AX174" s="13" t="s">
        <v>78</v>
      </c>
      <c r="AY174" s="245" t="s">
        <v>158</v>
      </c>
    </row>
    <row r="175" s="15" customFormat="1">
      <c r="A175" s="15"/>
      <c r="B175" s="257"/>
      <c r="C175" s="258"/>
      <c r="D175" s="236" t="s">
        <v>171</v>
      </c>
      <c r="E175" s="259" t="s">
        <v>1</v>
      </c>
      <c r="F175" s="260" t="s">
        <v>1016</v>
      </c>
      <c r="G175" s="258"/>
      <c r="H175" s="259" t="s">
        <v>1</v>
      </c>
      <c r="I175" s="261"/>
      <c r="J175" s="258"/>
      <c r="K175" s="258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171</v>
      </c>
      <c r="AU175" s="266" t="s">
        <v>88</v>
      </c>
      <c r="AV175" s="15" t="s">
        <v>86</v>
      </c>
      <c r="AW175" s="15" t="s">
        <v>34</v>
      </c>
      <c r="AX175" s="15" t="s">
        <v>78</v>
      </c>
      <c r="AY175" s="266" t="s">
        <v>158</v>
      </c>
    </row>
    <row r="176" s="13" customFormat="1">
      <c r="A176" s="13"/>
      <c r="B176" s="234"/>
      <c r="C176" s="235"/>
      <c r="D176" s="236" t="s">
        <v>171</v>
      </c>
      <c r="E176" s="237" t="s">
        <v>1</v>
      </c>
      <c r="F176" s="238" t="s">
        <v>1031</v>
      </c>
      <c r="G176" s="235"/>
      <c r="H176" s="239">
        <v>1.8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171</v>
      </c>
      <c r="AU176" s="245" t="s">
        <v>88</v>
      </c>
      <c r="AV176" s="13" t="s">
        <v>88</v>
      </c>
      <c r="AW176" s="13" t="s">
        <v>34</v>
      </c>
      <c r="AX176" s="13" t="s">
        <v>78</v>
      </c>
      <c r="AY176" s="245" t="s">
        <v>158</v>
      </c>
    </row>
    <row r="177" s="15" customFormat="1">
      <c r="A177" s="15"/>
      <c r="B177" s="257"/>
      <c r="C177" s="258"/>
      <c r="D177" s="236" t="s">
        <v>171</v>
      </c>
      <c r="E177" s="259" t="s">
        <v>1</v>
      </c>
      <c r="F177" s="260" t="s">
        <v>1018</v>
      </c>
      <c r="G177" s="258"/>
      <c r="H177" s="259" t="s">
        <v>1</v>
      </c>
      <c r="I177" s="261"/>
      <c r="J177" s="258"/>
      <c r="K177" s="258"/>
      <c r="L177" s="262"/>
      <c r="M177" s="263"/>
      <c r="N177" s="264"/>
      <c r="O177" s="264"/>
      <c r="P177" s="264"/>
      <c r="Q177" s="264"/>
      <c r="R177" s="264"/>
      <c r="S177" s="264"/>
      <c r="T177" s="26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6" t="s">
        <v>171</v>
      </c>
      <c r="AU177" s="266" t="s">
        <v>88</v>
      </c>
      <c r="AV177" s="15" t="s">
        <v>86</v>
      </c>
      <c r="AW177" s="15" t="s">
        <v>34</v>
      </c>
      <c r="AX177" s="15" t="s">
        <v>78</v>
      </c>
      <c r="AY177" s="266" t="s">
        <v>158</v>
      </c>
    </row>
    <row r="178" s="13" customFormat="1">
      <c r="A178" s="13"/>
      <c r="B178" s="234"/>
      <c r="C178" s="235"/>
      <c r="D178" s="236" t="s">
        <v>171</v>
      </c>
      <c r="E178" s="237" t="s">
        <v>1</v>
      </c>
      <c r="F178" s="238" t="s">
        <v>1032</v>
      </c>
      <c r="G178" s="235"/>
      <c r="H178" s="239">
        <v>15.17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171</v>
      </c>
      <c r="AU178" s="245" t="s">
        <v>88</v>
      </c>
      <c r="AV178" s="13" t="s">
        <v>88</v>
      </c>
      <c r="AW178" s="13" t="s">
        <v>34</v>
      </c>
      <c r="AX178" s="13" t="s">
        <v>78</v>
      </c>
      <c r="AY178" s="245" t="s">
        <v>158</v>
      </c>
    </row>
    <row r="179" s="15" customFormat="1">
      <c r="A179" s="15"/>
      <c r="B179" s="257"/>
      <c r="C179" s="258"/>
      <c r="D179" s="236" t="s">
        <v>171</v>
      </c>
      <c r="E179" s="259" t="s">
        <v>1</v>
      </c>
      <c r="F179" s="260" t="s">
        <v>1020</v>
      </c>
      <c r="G179" s="258"/>
      <c r="H179" s="259" t="s">
        <v>1</v>
      </c>
      <c r="I179" s="261"/>
      <c r="J179" s="258"/>
      <c r="K179" s="258"/>
      <c r="L179" s="262"/>
      <c r="M179" s="263"/>
      <c r="N179" s="264"/>
      <c r="O179" s="264"/>
      <c r="P179" s="264"/>
      <c r="Q179" s="264"/>
      <c r="R179" s="264"/>
      <c r="S179" s="264"/>
      <c r="T179" s="26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6" t="s">
        <v>171</v>
      </c>
      <c r="AU179" s="266" t="s">
        <v>88</v>
      </c>
      <c r="AV179" s="15" t="s">
        <v>86</v>
      </c>
      <c r="AW179" s="15" t="s">
        <v>34</v>
      </c>
      <c r="AX179" s="15" t="s">
        <v>78</v>
      </c>
      <c r="AY179" s="266" t="s">
        <v>158</v>
      </c>
    </row>
    <row r="180" s="13" customFormat="1">
      <c r="A180" s="13"/>
      <c r="B180" s="234"/>
      <c r="C180" s="235"/>
      <c r="D180" s="236" t="s">
        <v>171</v>
      </c>
      <c r="E180" s="237" t="s">
        <v>1</v>
      </c>
      <c r="F180" s="238" t="s">
        <v>1033</v>
      </c>
      <c r="G180" s="235"/>
      <c r="H180" s="239">
        <v>16.399999999999999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171</v>
      </c>
      <c r="AU180" s="245" t="s">
        <v>88</v>
      </c>
      <c r="AV180" s="13" t="s">
        <v>88</v>
      </c>
      <c r="AW180" s="13" t="s">
        <v>34</v>
      </c>
      <c r="AX180" s="13" t="s">
        <v>78</v>
      </c>
      <c r="AY180" s="245" t="s">
        <v>158</v>
      </c>
    </row>
    <row r="181" s="14" customFormat="1">
      <c r="A181" s="14"/>
      <c r="B181" s="246"/>
      <c r="C181" s="247"/>
      <c r="D181" s="236" t="s">
        <v>171</v>
      </c>
      <c r="E181" s="248" t="s">
        <v>1</v>
      </c>
      <c r="F181" s="249" t="s">
        <v>174</v>
      </c>
      <c r="G181" s="247"/>
      <c r="H181" s="250">
        <v>64.079999999999998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171</v>
      </c>
      <c r="AU181" s="256" t="s">
        <v>88</v>
      </c>
      <c r="AV181" s="14" t="s">
        <v>165</v>
      </c>
      <c r="AW181" s="14" t="s">
        <v>34</v>
      </c>
      <c r="AX181" s="14" t="s">
        <v>86</v>
      </c>
      <c r="AY181" s="256" t="s">
        <v>158</v>
      </c>
    </row>
    <row r="182" s="2" customFormat="1" ht="21.75" customHeight="1">
      <c r="A182" s="39"/>
      <c r="B182" s="40"/>
      <c r="C182" s="220" t="s">
        <v>228</v>
      </c>
      <c r="D182" s="220" t="s">
        <v>161</v>
      </c>
      <c r="E182" s="221" t="s">
        <v>831</v>
      </c>
      <c r="F182" s="222" t="s">
        <v>1034</v>
      </c>
      <c r="G182" s="223" t="s">
        <v>186</v>
      </c>
      <c r="H182" s="224">
        <v>64.079999999999998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43</v>
      </c>
      <c r="O182" s="92"/>
      <c r="P182" s="230">
        <f>O182*H182</f>
        <v>0</v>
      </c>
      <c r="Q182" s="230">
        <v>4.0000000000000003E-05</v>
      </c>
      <c r="R182" s="230">
        <f>Q182*H182</f>
        <v>0.0025632000000000003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165</v>
      </c>
      <c r="AT182" s="232" t="s">
        <v>161</v>
      </c>
      <c r="AU182" s="232" t="s">
        <v>88</v>
      </c>
      <c r="AY182" s="18" t="s">
        <v>158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86</v>
      </c>
      <c r="BK182" s="233">
        <f>ROUND(I182*H182,2)</f>
        <v>0</v>
      </c>
      <c r="BL182" s="18" t="s">
        <v>165</v>
      </c>
      <c r="BM182" s="232" t="s">
        <v>1035</v>
      </c>
    </row>
    <row r="183" s="2" customFormat="1" ht="33" customHeight="1">
      <c r="A183" s="39"/>
      <c r="B183" s="40"/>
      <c r="C183" s="220" t="s">
        <v>233</v>
      </c>
      <c r="D183" s="220" t="s">
        <v>161</v>
      </c>
      <c r="E183" s="221" t="s">
        <v>1036</v>
      </c>
      <c r="F183" s="222" t="s">
        <v>1037</v>
      </c>
      <c r="G183" s="223" t="s">
        <v>186</v>
      </c>
      <c r="H183" s="224">
        <v>49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43</v>
      </c>
      <c r="O183" s="92"/>
      <c r="P183" s="230">
        <f>O183*H183</f>
        <v>0</v>
      </c>
      <c r="Q183" s="230">
        <v>4.0000000000000003E-05</v>
      </c>
      <c r="R183" s="230">
        <f>Q183*H183</f>
        <v>0.0019600000000000004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165</v>
      </c>
      <c r="AT183" s="232" t="s">
        <v>161</v>
      </c>
      <c r="AU183" s="232" t="s">
        <v>88</v>
      </c>
      <c r="AY183" s="18" t="s">
        <v>158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86</v>
      </c>
      <c r="BK183" s="233">
        <f>ROUND(I183*H183,2)</f>
        <v>0</v>
      </c>
      <c r="BL183" s="18" t="s">
        <v>165</v>
      </c>
      <c r="BM183" s="232" t="s">
        <v>1038</v>
      </c>
    </row>
    <row r="184" s="13" customFormat="1">
      <c r="A184" s="13"/>
      <c r="B184" s="234"/>
      <c r="C184" s="235"/>
      <c r="D184" s="236" t="s">
        <v>171</v>
      </c>
      <c r="E184" s="237" t="s">
        <v>1</v>
      </c>
      <c r="F184" s="238" t="s">
        <v>1039</v>
      </c>
      <c r="G184" s="235"/>
      <c r="H184" s="239">
        <v>18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171</v>
      </c>
      <c r="AU184" s="245" t="s">
        <v>88</v>
      </c>
      <c r="AV184" s="13" t="s">
        <v>88</v>
      </c>
      <c r="AW184" s="13" t="s">
        <v>34</v>
      </c>
      <c r="AX184" s="13" t="s">
        <v>78</v>
      </c>
      <c r="AY184" s="245" t="s">
        <v>158</v>
      </c>
    </row>
    <row r="185" s="13" customFormat="1">
      <c r="A185" s="13"/>
      <c r="B185" s="234"/>
      <c r="C185" s="235"/>
      <c r="D185" s="236" t="s">
        <v>171</v>
      </c>
      <c r="E185" s="237" t="s">
        <v>1</v>
      </c>
      <c r="F185" s="238" t="s">
        <v>1040</v>
      </c>
      <c r="G185" s="235"/>
      <c r="H185" s="239">
        <v>21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171</v>
      </c>
      <c r="AU185" s="245" t="s">
        <v>88</v>
      </c>
      <c r="AV185" s="13" t="s">
        <v>88</v>
      </c>
      <c r="AW185" s="13" t="s">
        <v>34</v>
      </c>
      <c r="AX185" s="13" t="s">
        <v>78</v>
      </c>
      <c r="AY185" s="245" t="s">
        <v>158</v>
      </c>
    </row>
    <row r="186" s="13" customFormat="1">
      <c r="A186" s="13"/>
      <c r="B186" s="234"/>
      <c r="C186" s="235"/>
      <c r="D186" s="236" t="s">
        <v>171</v>
      </c>
      <c r="E186" s="237" t="s">
        <v>1</v>
      </c>
      <c r="F186" s="238" t="s">
        <v>209</v>
      </c>
      <c r="G186" s="235"/>
      <c r="H186" s="239">
        <v>10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171</v>
      </c>
      <c r="AU186" s="245" t="s">
        <v>88</v>
      </c>
      <c r="AV186" s="13" t="s">
        <v>88</v>
      </c>
      <c r="AW186" s="13" t="s">
        <v>34</v>
      </c>
      <c r="AX186" s="13" t="s">
        <v>78</v>
      </c>
      <c r="AY186" s="245" t="s">
        <v>158</v>
      </c>
    </row>
    <row r="187" s="14" customFormat="1">
      <c r="A187" s="14"/>
      <c r="B187" s="246"/>
      <c r="C187" s="247"/>
      <c r="D187" s="236" t="s">
        <v>171</v>
      </c>
      <c r="E187" s="248" t="s">
        <v>1</v>
      </c>
      <c r="F187" s="249" t="s">
        <v>174</v>
      </c>
      <c r="G187" s="247"/>
      <c r="H187" s="250">
        <v>49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171</v>
      </c>
      <c r="AU187" s="256" t="s">
        <v>88</v>
      </c>
      <c r="AV187" s="14" t="s">
        <v>165</v>
      </c>
      <c r="AW187" s="14" t="s">
        <v>34</v>
      </c>
      <c r="AX187" s="14" t="s">
        <v>86</v>
      </c>
      <c r="AY187" s="256" t="s">
        <v>158</v>
      </c>
    </row>
    <row r="188" s="2" customFormat="1" ht="21.75" customHeight="1">
      <c r="A188" s="39"/>
      <c r="B188" s="40"/>
      <c r="C188" s="220" t="s">
        <v>8</v>
      </c>
      <c r="D188" s="220" t="s">
        <v>161</v>
      </c>
      <c r="E188" s="221" t="s">
        <v>1041</v>
      </c>
      <c r="F188" s="222" t="s">
        <v>1042</v>
      </c>
      <c r="G188" s="223" t="s">
        <v>283</v>
      </c>
      <c r="H188" s="224">
        <v>1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43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165</v>
      </c>
      <c r="AT188" s="232" t="s">
        <v>161</v>
      </c>
      <c r="AU188" s="232" t="s">
        <v>88</v>
      </c>
      <c r="AY188" s="18" t="s">
        <v>158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86</v>
      </c>
      <c r="BK188" s="233">
        <f>ROUND(I188*H188,2)</f>
        <v>0</v>
      </c>
      <c r="BL188" s="18" t="s">
        <v>165</v>
      </c>
      <c r="BM188" s="232" t="s">
        <v>1043</v>
      </c>
    </row>
    <row r="189" s="2" customFormat="1" ht="21.75" customHeight="1">
      <c r="A189" s="39"/>
      <c r="B189" s="40"/>
      <c r="C189" s="220" t="s">
        <v>259</v>
      </c>
      <c r="D189" s="220" t="s">
        <v>161</v>
      </c>
      <c r="E189" s="221" t="s">
        <v>1044</v>
      </c>
      <c r="F189" s="222" t="s">
        <v>1045</v>
      </c>
      <c r="G189" s="223" t="s">
        <v>203</v>
      </c>
      <c r="H189" s="224">
        <v>30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43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0.0060000000000000001</v>
      </c>
      <c r="T189" s="231">
        <f>S189*H189</f>
        <v>0.17999999999999999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165</v>
      </c>
      <c r="AT189" s="232" t="s">
        <v>161</v>
      </c>
      <c r="AU189" s="232" t="s">
        <v>88</v>
      </c>
      <c r="AY189" s="18" t="s">
        <v>158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86</v>
      </c>
      <c r="BK189" s="233">
        <f>ROUND(I189*H189,2)</f>
        <v>0</v>
      </c>
      <c r="BL189" s="18" t="s">
        <v>165</v>
      </c>
      <c r="BM189" s="232" t="s">
        <v>1046</v>
      </c>
    </row>
    <row r="190" s="2" customFormat="1" ht="21.75" customHeight="1">
      <c r="A190" s="39"/>
      <c r="B190" s="40"/>
      <c r="C190" s="220" t="s">
        <v>266</v>
      </c>
      <c r="D190" s="220" t="s">
        <v>161</v>
      </c>
      <c r="E190" s="221" t="s">
        <v>1047</v>
      </c>
      <c r="F190" s="222" t="s">
        <v>1048</v>
      </c>
      <c r="G190" s="223" t="s">
        <v>203</v>
      </c>
      <c r="H190" s="224">
        <v>20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43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0.017999999999999999</v>
      </c>
      <c r="T190" s="231">
        <f>S190*H190</f>
        <v>0.35999999999999999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165</v>
      </c>
      <c r="AT190" s="232" t="s">
        <v>161</v>
      </c>
      <c r="AU190" s="232" t="s">
        <v>88</v>
      </c>
      <c r="AY190" s="18" t="s">
        <v>158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86</v>
      </c>
      <c r="BK190" s="233">
        <f>ROUND(I190*H190,2)</f>
        <v>0</v>
      </c>
      <c r="BL190" s="18" t="s">
        <v>165</v>
      </c>
      <c r="BM190" s="232" t="s">
        <v>1049</v>
      </c>
    </row>
    <row r="191" s="2" customFormat="1" ht="21.75" customHeight="1">
      <c r="A191" s="39"/>
      <c r="B191" s="40"/>
      <c r="C191" s="220" t="s">
        <v>270</v>
      </c>
      <c r="D191" s="220" t="s">
        <v>161</v>
      </c>
      <c r="E191" s="221" t="s">
        <v>1050</v>
      </c>
      <c r="F191" s="222" t="s">
        <v>1051</v>
      </c>
      <c r="G191" s="223" t="s">
        <v>203</v>
      </c>
      <c r="H191" s="224">
        <v>15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43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0.053999999999999999</v>
      </c>
      <c r="T191" s="231">
        <f>S191*H191</f>
        <v>0.80999999999999994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165</v>
      </c>
      <c r="AT191" s="232" t="s">
        <v>161</v>
      </c>
      <c r="AU191" s="232" t="s">
        <v>88</v>
      </c>
      <c r="AY191" s="18" t="s">
        <v>158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86</v>
      </c>
      <c r="BK191" s="233">
        <f>ROUND(I191*H191,2)</f>
        <v>0</v>
      </c>
      <c r="BL191" s="18" t="s">
        <v>165</v>
      </c>
      <c r="BM191" s="232" t="s">
        <v>1052</v>
      </c>
    </row>
    <row r="192" s="2" customFormat="1" ht="33" customHeight="1">
      <c r="A192" s="39"/>
      <c r="B192" s="40"/>
      <c r="C192" s="220" t="s">
        <v>274</v>
      </c>
      <c r="D192" s="220" t="s">
        <v>161</v>
      </c>
      <c r="E192" s="221" t="s">
        <v>843</v>
      </c>
      <c r="F192" s="222" t="s">
        <v>1053</v>
      </c>
      <c r="G192" s="223" t="s">
        <v>186</v>
      </c>
      <c r="H192" s="224">
        <v>201.96000000000001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43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0.02</v>
      </c>
      <c r="T192" s="231">
        <f>S192*H192</f>
        <v>4.0392000000000001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165</v>
      </c>
      <c r="AT192" s="232" t="s">
        <v>161</v>
      </c>
      <c r="AU192" s="232" t="s">
        <v>88</v>
      </c>
      <c r="AY192" s="18" t="s">
        <v>158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86</v>
      </c>
      <c r="BK192" s="233">
        <f>ROUND(I192*H192,2)</f>
        <v>0</v>
      </c>
      <c r="BL192" s="18" t="s">
        <v>165</v>
      </c>
      <c r="BM192" s="232" t="s">
        <v>1054</v>
      </c>
    </row>
    <row r="193" s="15" customFormat="1">
      <c r="A193" s="15"/>
      <c r="B193" s="257"/>
      <c r="C193" s="258"/>
      <c r="D193" s="236" t="s">
        <v>171</v>
      </c>
      <c r="E193" s="259" t="s">
        <v>1</v>
      </c>
      <c r="F193" s="260" t="s">
        <v>1014</v>
      </c>
      <c r="G193" s="258"/>
      <c r="H193" s="259" t="s">
        <v>1</v>
      </c>
      <c r="I193" s="261"/>
      <c r="J193" s="258"/>
      <c r="K193" s="258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171</v>
      </c>
      <c r="AU193" s="266" t="s">
        <v>88</v>
      </c>
      <c r="AV193" s="15" t="s">
        <v>86</v>
      </c>
      <c r="AW193" s="15" t="s">
        <v>34</v>
      </c>
      <c r="AX193" s="15" t="s">
        <v>78</v>
      </c>
      <c r="AY193" s="266" t="s">
        <v>158</v>
      </c>
    </row>
    <row r="194" s="13" customFormat="1">
      <c r="A194" s="13"/>
      <c r="B194" s="234"/>
      <c r="C194" s="235"/>
      <c r="D194" s="236" t="s">
        <v>171</v>
      </c>
      <c r="E194" s="237" t="s">
        <v>1</v>
      </c>
      <c r="F194" s="238" t="s">
        <v>1015</v>
      </c>
      <c r="G194" s="235"/>
      <c r="H194" s="239">
        <v>79.200000000000003</v>
      </c>
      <c r="I194" s="240"/>
      <c r="J194" s="235"/>
      <c r="K194" s="235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171</v>
      </c>
      <c r="AU194" s="245" t="s">
        <v>88</v>
      </c>
      <c r="AV194" s="13" t="s">
        <v>88</v>
      </c>
      <c r="AW194" s="13" t="s">
        <v>34</v>
      </c>
      <c r="AX194" s="13" t="s">
        <v>78</v>
      </c>
      <c r="AY194" s="245" t="s">
        <v>158</v>
      </c>
    </row>
    <row r="195" s="15" customFormat="1">
      <c r="A195" s="15"/>
      <c r="B195" s="257"/>
      <c r="C195" s="258"/>
      <c r="D195" s="236" t="s">
        <v>171</v>
      </c>
      <c r="E195" s="259" t="s">
        <v>1</v>
      </c>
      <c r="F195" s="260" t="s">
        <v>1016</v>
      </c>
      <c r="G195" s="258"/>
      <c r="H195" s="259" t="s">
        <v>1</v>
      </c>
      <c r="I195" s="261"/>
      <c r="J195" s="258"/>
      <c r="K195" s="258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171</v>
      </c>
      <c r="AU195" s="266" t="s">
        <v>88</v>
      </c>
      <c r="AV195" s="15" t="s">
        <v>86</v>
      </c>
      <c r="AW195" s="15" t="s">
        <v>34</v>
      </c>
      <c r="AX195" s="15" t="s">
        <v>78</v>
      </c>
      <c r="AY195" s="266" t="s">
        <v>158</v>
      </c>
    </row>
    <row r="196" s="13" customFormat="1">
      <c r="A196" s="13"/>
      <c r="B196" s="234"/>
      <c r="C196" s="235"/>
      <c r="D196" s="236" t="s">
        <v>171</v>
      </c>
      <c r="E196" s="237" t="s">
        <v>1</v>
      </c>
      <c r="F196" s="238" t="s">
        <v>1017</v>
      </c>
      <c r="G196" s="235"/>
      <c r="H196" s="239">
        <v>17.82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171</v>
      </c>
      <c r="AU196" s="245" t="s">
        <v>88</v>
      </c>
      <c r="AV196" s="13" t="s">
        <v>88</v>
      </c>
      <c r="AW196" s="13" t="s">
        <v>34</v>
      </c>
      <c r="AX196" s="13" t="s">
        <v>78</v>
      </c>
      <c r="AY196" s="245" t="s">
        <v>158</v>
      </c>
    </row>
    <row r="197" s="15" customFormat="1">
      <c r="A197" s="15"/>
      <c r="B197" s="257"/>
      <c r="C197" s="258"/>
      <c r="D197" s="236" t="s">
        <v>171</v>
      </c>
      <c r="E197" s="259" t="s">
        <v>1</v>
      </c>
      <c r="F197" s="260" t="s">
        <v>1018</v>
      </c>
      <c r="G197" s="258"/>
      <c r="H197" s="259" t="s">
        <v>1</v>
      </c>
      <c r="I197" s="261"/>
      <c r="J197" s="258"/>
      <c r="K197" s="258"/>
      <c r="L197" s="262"/>
      <c r="M197" s="263"/>
      <c r="N197" s="264"/>
      <c r="O197" s="264"/>
      <c r="P197" s="264"/>
      <c r="Q197" s="264"/>
      <c r="R197" s="264"/>
      <c r="S197" s="264"/>
      <c r="T197" s="26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6" t="s">
        <v>171</v>
      </c>
      <c r="AU197" s="266" t="s">
        <v>88</v>
      </c>
      <c r="AV197" s="15" t="s">
        <v>86</v>
      </c>
      <c r="AW197" s="15" t="s">
        <v>34</v>
      </c>
      <c r="AX197" s="15" t="s">
        <v>78</v>
      </c>
      <c r="AY197" s="266" t="s">
        <v>158</v>
      </c>
    </row>
    <row r="198" s="13" customFormat="1">
      <c r="A198" s="13"/>
      <c r="B198" s="234"/>
      <c r="C198" s="235"/>
      <c r="D198" s="236" t="s">
        <v>171</v>
      </c>
      <c r="E198" s="237" t="s">
        <v>1</v>
      </c>
      <c r="F198" s="238" t="s">
        <v>1019</v>
      </c>
      <c r="G198" s="235"/>
      <c r="H198" s="239">
        <v>51.479999999999997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171</v>
      </c>
      <c r="AU198" s="245" t="s">
        <v>88</v>
      </c>
      <c r="AV198" s="13" t="s">
        <v>88</v>
      </c>
      <c r="AW198" s="13" t="s">
        <v>34</v>
      </c>
      <c r="AX198" s="13" t="s">
        <v>78</v>
      </c>
      <c r="AY198" s="245" t="s">
        <v>158</v>
      </c>
    </row>
    <row r="199" s="15" customFormat="1">
      <c r="A199" s="15"/>
      <c r="B199" s="257"/>
      <c r="C199" s="258"/>
      <c r="D199" s="236" t="s">
        <v>171</v>
      </c>
      <c r="E199" s="259" t="s">
        <v>1</v>
      </c>
      <c r="F199" s="260" t="s">
        <v>1020</v>
      </c>
      <c r="G199" s="258"/>
      <c r="H199" s="259" t="s">
        <v>1</v>
      </c>
      <c r="I199" s="261"/>
      <c r="J199" s="258"/>
      <c r="K199" s="258"/>
      <c r="L199" s="262"/>
      <c r="M199" s="263"/>
      <c r="N199" s="264"/>
      <c r="O199" s="264"/>
      <c r="P199" s="264"/>
      <c r="Q199" s="264"/>
      <c r="R199" s="264"/>
      <c r="S199" s="264"/>
      <c r="T199" s="26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6" t="s">
        <v>171</v>
      </c>
      <c r="AU199" s="266" t="s">
        <v>88</v>
      </c>
      <c r="AV199" s="15" t="s">
        <v>86</v>
      </c>
      <c r="AW199" s="15" t="s">
        <v>34</v>
      </c>
      <c r="AX199" s="15" t="s">
        <v>78</v>
      </c>
      <c r="AY199" s="266" t="s">
        <v>158</v>
      </c>
    </row>
    <row r="200" s="13" customFormat="1">
      <c r="A200" s="13"/>
      <c r="B200" s="234"/>
      <c r="C200" s="235"/>
      <c r="D200" s="236" t="s">
        <v>171</v>
      </c>
      <c r="E200" s="237" t="s">
        <v>1</v>
      </c>
      <c r="F200" s="238" t="s">
        <v>1021</v>
      </c>
      <c r="G200" s="235"/>
      <c r="H200" s="239">
        <v>53.460000000000001</v>
      </c>
      <c r="I200" s="240"/>
      <c r="J200" s="235"/>
      <c r="K200" s="235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171</v>
      </c>
      <c r="AU200" s="245" t="s">
        <v>88</v>
      </c>
      <c r="AV200" s="13" t="s">
        <v>88</v>
      </c>
      <c r="AW200" s="13" t="s">
        <v>34</v>
      </c>
      <c r="AX200" s="13" t="s">
        <v>78</v>
      </c>
      <c r="AY200" s="245" t="s">
        <v>158</v>
      </c>
    </row>
    <row r="201" s="14" customFormat="1">
      <c r="A201" s="14"/>
      <c r="B201" s="246"/>
      <c r="C201" s="247"/>
      <c r="D201" s="236" t="s">
        <v>171</v>
      </c>
      <c r="E201" s="248" t="s">
        <v>1</v>
      </c>
      <c r="F201" s="249" t="s">
        <v>174</v>
      </c>
      <c r="G201" s="247"/>
      <c r="H201" s="250">
        <v>201.96000000000001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171</v>
      </c>
      <c r="AU201" s="256" t="s">
        <v>88</v>
      </c>
      <c r="AV201" s="14" t="s">
        <v>165</v>
      </c>
      <c r="AW201" s="14" t="s">
        <v>34</v>
      </c>
      <c r="AX201" s="14" t="s">
        <v>86</v>
      </c>
      <c r="AY201" s="256" t="s">
        <v>158</v>
      </c>
    </row>
    <row r="202" s="12" customFormat="1" ht="22.8" customHeight="1">
      <c r="A202" s="12"/>
      <c r="B202" s="204"/>
      <c r="C202" s="205"/>
      <c r="D202" s="206" t="s">
        <v>77</v>
      </c>
      <c r="E202" s="218" t="s">
        <v>388</v>
      </c>
      <c r="F202" s="218" t="s">
        <v>389</v>
      </c>
      <c r="G202" s="205"/>
      <c r="H202" s="205"/>
      <c r="I202" s="208"/>
      <c r="J202" s="219">
        <f>BK202</f>
        <v>0</v>
      </c>
      <c r="K202" s="205"/>
      <c r="L202" s="210"/>
      <c r="M202" s="211"/>
      <c r="N202" s="212"/>
      <c r="O202" s="212"/>
      <c r="P202" s="213">
        <f>SUM(P203:P215)</f>
        <v>0</v>
      </c>
      <c r="Q202" s="212"/>
      <c r="R202" s="213">
        <f>SUM(R203:R215)</f>
        <v>0</v>
      </c>
      <c r="S202" s="212"/>
      <c r="T202" s="214">
        <f>SUM(T203:T215)</f>
        <v>4.5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5" t="s">
        <v>86</v>
      </c>
      <c r="AT202" s="216" t="s">
        <v>77</v>
      </c>
      <c r="AU202" s="216" t="s">
        <v>86</v>
      </c>
      <c r="AY202" s="215" t="s">
        <v>158</v>
      </c>
      <c r="BK202" s="217">
        <f>SUM(BK203:BK215)</f>
        <v>0</v>
      </c>
    </row>
    <row r="203" s="2" customFormat="1" ht="21.75" customHeight="1">
      <c r="A203" s="39"/>
      <c r="B203" s="40"/>
      <c r="C203" s="220" t="s">
        <v>280</v>
      </c>
      <c r="D203" s="220" t="s">
        <v>161</v>
      </c>
      <c r="E203" s="221" t="s">
        <v>1055</v>
      </c>
      <c r="F203" s="222" t="s">
        <v>1056</v>
      </c>
      <c r="G203" s="223" t="s">
        <v>164</v>
      </c>
      <c r="H203" s="224">
        <v>3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43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1.5</v>
      </c>
      <c r="T203" s="231">
        <f>S203*H203</f>
        <v>4.5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165</v>
      </c>
      <c r="AT203" s="232" t="s">
        <v>161</v>
      </c>
      <c r="AU203" s="232" t="s">
        <v>88</v>
      </c>
      <c r="AY203" s="18" t="s">
        <v>158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86</v>
      </c>
      <c r="BK203" s="233">
        <f>ROUND(I203*H203,2)</f>
        <v>0</v>
      </c>
      <c r="BL203" s="18" t="s">
        <v>165</v>
      </c>
      <c r="BM203" s="232" t="s">
        <v>1057</v>
      </c>
    </row>
    <row r="204" s="2" customFormat="1" ht="33" customHeight="1">
      <c r="A204" s="39"/>
      <c r="B204" s="40"/>
      <c r="C204" s="220" t="s">
        <v>7</v>
      </c>
      <c r="D204" s="220" t="s">
        <v>161</v>
      </c>
      <c r="E204" s="221" t="s">
        <v>1058</v>
      </c>
      <c r="F204" s="222" t="s">
        <v>1059</v>
      </c>
      <c r="G204" s="223" t="s">
        <v>393</v>
      </c>
      <c r="H204" s="224">
        <v>10.750999999999999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43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165</v>
      </c>
      <c r="AT204" s="232" t="s">
        <v>161</v>
      </c>
      <c r="AU204" s="232" t="s">
        <v>88</v>
      </c>
      <c r="AY204" s="18" t="s">
        <v>158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86</v>
      </c>
      <c r="BK204" s="233">
        <f>ROUND(I204*H204,2)</f>
        <v>0</v>
      </c>
      <c r="BL204" s="18" t="s">
        <v>165</v>
      </c>
      <c r="BM204" s="232" t="s">
        <v>1060</v>
      </c>
    </row>
    <row r="205" s="2" customFormat="1" ht="21.75" customHeight="1">
      <c r="A205" s="39"/>
      <c r="B205" s="40"/>
      <c r="C205" s="220" t="s">
        <v>289</v>
      </c>
      <c r="D205" s="220" t="s">
        <v>161</v>
      </c>
      <c r="E205" s="221" t="s">
        <v>401</v>
      </c>
      <c r="F205" s="222" t="s">
        <v>1061</v>
      </c>
      <c r="G205" s="223" t="s">
        <v>393</v>
      </c>
      <c r="H205" s="224">
        <v>10.750999999999999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43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165</v>
      </c>
      <c r="AT205" s="232" t="s">
        <v>161</v>
      </c>
      <c r="AU205" s="232" t="s">
        <v>88</v>
      </c>
      <c r="AY205" s="18" t="s">
        <v>158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86</v>
      </c>
      <c r="BK205" s="233">
        <f>ROUND(I205*H205,2)</f>
        <v>0</v>
      </c>
      <c r="BL205" s="18" t="s">
        <v>165</v>
      </c>
      <c r="BM205" s="232" t="s">
        <v>1062</v>
      </c>
    </row>
    <row r="206" s="2" customFormat="1" ht="21.75" customHeight="1">
      <c r="A206" s="39"/>
      <c r="B206" s="40"/>
      <c r="C206" s="220" t="s">
        <v>293</v>
      </c>
      <c r="D206" s="220" t="s">
        <v>161</v>
      </c>
      <c r="E206" s="221" t="s">
        <v>405</v>
      </c>
      <c r="F206" s="222" t="s">
        <v>406</v>
      </c>
      <c r="G206" s="223" t="s">
        <v>393</v>
      </c>
      <c r="H206" s="224">
        <v>204.26900000000001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43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165</v>
      </c>
      <c r="AT206" s="232" t="s">
        <v>161</v>
      </c>
      <c r="AU206" s="232" t="s">
        <v>88</v>
      </c>
      <c r="AY206" s="18" t="s">
        <v>158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86</v>
      </c>
      <c r="BK206" s="233">
        <f>ROUND(I206*H206,2)</f>
        <v>0</v>
      </c>
      <c r="BL206" s="18" t="s">
        <v>165</v>
      </c>
      <c r="BM206" s="232" t="s">
        <v>1063</v>
      </c>
    </row>
    <row r="207" s="13" customFormat="1">
      <c r="A207" s="13"/>
      <c r="B207" s="234"/>
      <c r="C207" s="235"/>
      <c r="D207" s="236" t="s">
        <v>171</v>
      </c>
      <c r="E207" s="235"/>
      <c r="F207" s="238" t="s">
        <v>1064</v>
      </c>
      <c r="G207" s="235"/>
      <c r="H207" s="239">
        <v>204.26900000000001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171</v>
      </c>
      <c r="AU207" s="245" t="s">
        <v>88</v>
      </c>
      <c r="AV207" s="13" t="s">
        <v>88</v>
      </c>
      <c r="AW207" s="13" t="s">
        <v>4</v>
      </c>
      <c r="AX207" s="13" t="s">
        <v>86</v>
      </c>
      <c r="AY207" s="245" t="s">
        <v>158</v>
      </c>
    </row>
    <row r="208" s="2" customFormat="1" ht="33" customHeight="1">
      <c r="A208" s="39"/>
      <c r="B208" s="40"/>
      <c r="C208" s="220" t="s">
        <v>297</v>
      </c>
      <c r="D208" s="220" t="s">
        <v>161</v>
      </c>
      <c r="E208" s="221" t="s">
        <v>410</v>
      </c>
      <c r="F208" s="222" t="s">
        <v>411</v>
      </c>
      <c r="G208" s="223" t="s">
        <v>393</v>
      </c>
      <c r="H208" s="224">
        <v>5.3890000000000002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43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165</v>
      </c>
      <c r="AT208" s="232" t="s">
        <v>161</v>
      </c>
      <c r="AU208" s="232" t="s">
        <v>88</v>
      </c>
      <c r="AY208" s="18" t="s">
        <v>158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86</v>
      </c>
      <c r="BK208" s="233">
        <f>ROUND(I208*H208,2)</f>
        <v>0</v>
      </c>
      <c r="BL208" s="18" t="s">
        <v>165</v>
      </c>
      <c r="BM208" s="232" t="s">
        <v>1065</v>
      </c>
    </row>
    <row r="209" s="13" customFormat="1">
      <c r="A209" s="13"/>
      <c r="B209" s="234"/>
      <c r="C209" s="235"/>
      <c r="D209" s="236" t="s">
        <v>171</v>
      </c>
      <c r="E209" s="237" t="s">
        <v>1</v>
      </c>
      <c r="F209" s="238" t="s">
        <v>1066</v>
      </c>
      <c r="G209" s="235"/>
      <c r="H209" s="239">
        <v>10.750999999999999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171</v>
      </c>
      <c r="AU209" s="245" t="s">
        <v>88</v>
      </c>
      <c r="AV209" s="13" t="s">
        <v>88</v>
      </c>
      <c r="AW209" s="13" t="s">
        <v>34</v>
      </c>
      <c r="AX209" s="13" t="s">
        <v>78</v>
      </c>
      <c r="AY209" s="245" t="s">
        <v>158</v>
      </c>
    </row>
    <row r="210" s="13" customFormat="1">
      <c r="A210" s="13"/>
      <c r="B210" s="234"/>
      <c r="C210" s="235"/>
      <c r="D210" s="236" t="s">
        <v>171</v>
      </c>
      <c r="E210" s="237" t="s">
        <v>1</v>
      </c>
      <c r="F210" s="238" t="s">
        <v>1067</v>
      </c>
      <c r="G210" s="235"/>
      <c r="H210" s="239">
        <v>-5.3620000000000001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171</v>
      </c>
      <c r="AU210" s="245" t="s">
        <v>88</v>
      </c>
      <c r="AV210" s="13" t="s">
        <v>88</v>
      </c>
      <c r="AW210" s="13" t="s">
        <v>34</v>
      </c>
      <c r="AX210" s="13" t="s">
        <v>78</v>
      </c>
      <c r="AY210" s="245" t="s">
        <v>158</v>
      </c>
    </row>
    <row r="211" s="14" customFormat="1">
      <c r="A211" s="14"/>
      <c r="B211" s="246"/>
      <c r="C211" s="247"/>
      <c r="D211" s="236" t="s">
        <v>171</v>
      </c>
      <c r="E211" s="248" t="s">
        <v>1</v>
      </c>
      <c r="F211" s="249" t="s">
        <v>174</v>
      </c>
      <c r="G211" s="247"/>
      <c r="H211" s="250">
        <v>5.3889999999999993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171</v>
      </c>
      <c r="AU211" s="256" t="s">
        <v>88</v>
      </c>
      <c r="AV211" s="14" t="s">
        <v>165</v>
      </c>
      <c r="AW211" s="14" t="s">
        <v>34</v>
      </c>
      <c r="AX211" s="14" t="s">
        <v>86</v>
      </c>
      <c r="AY211" s="256" t="s">
        <v>158</v>
      </c>
    </row>
    <row r="212" s="2" customFormat="1" ht="21.75" customHeight="1">
      <c r="A212" s="39"/>
      <c r="B212" s="40"/>
      <c r="C212" s="220" t="s">
        <v>302</v>
      </c>
      <c r="D212" s="220" t="s">
        <v>161</v>
      </c>
      <c r="E212" s="221" t="s">
        <v>416</v>
      </c>
      <c r="F212" s="222" t="s">
        <v>1068</v>
      </c>
      <c r="G212" s="223" t="s">
        <v>393</v>
      </c>
      <c r="H212" s="224">
        <v>5.3620000000000001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43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165</v>
      </c>
      <c r="AT212" s="232" t="s">
        <v>161</v>
      </c>
      <c r="AU212" s="232" t="s">
        <v>88</v>
      </c>
      <c r="AY212" s="18" t="s">
        <v>158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86</v>
      </c>
      <c r="BK212" s="233">
        <f>ROUND(I212*H212,2)</f>
        <v>0</v>
      </c>
      <c r="BL212" s="18" t="s">
        <v>165</v>
      </c>
      <c r="BM212" s="232" t="s">
        <v>1069</v>
      </c>
    </row>
    <row r="213" s="13" customFormat="1">
      <c r="A213" s="13"/>
      <c r="B213" s="234"/>
      <c r="C213" s="235"/>
      <c r="D213" s="236" t="s">
        <v>171</v>
      </c>
      <c r="E213" s="237" t="s">
        <v>1</v>
      </c>
      <c r="F213" s="238" t="s">
        <v>1066</v>
      </c>
      <c r="G213" s="235"/>
      <c r="H213" s="239">
        <v>10.750999999999999</v>
      </c>
      <c r="I213" s="240"/>
      <c r="J213" s="235"/>
      <c r="K213" s="235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171</v>
      </c>
      <c r="AU213" s="245" t="s">
        <v>88</v>
      </c>
      <c r="AV213" s="13" t="s">
        <v>88</v>
      </c>
      <c r="AW213" s="13" t="s">
        <v>34</v>
      </c>
      <c r="AX213" s="13" t="s">
        <v>78</v>
      </c>
      <c r="AY213" s="245" t="s">
        <v>158</v>
      </c>
    </row>
    <row r="214" s="13" customFormat="1">
      <c r="A214" s="13"/>
      <c r="B214" s="234"/>
      <c r="C214" s="235"/>
      <c r="D214" s="236" t="s">
        <v>171</v>
      </c>
      <c r="E214" s="237" t="s">
        <v>1</v>
      </c>
      <c r="F214" s="238" t="s">
        <v>1070</v>
      </c>
      <c r="G214" s="235"/>
      <c r="H214" s="239">
        <v>-5.3890000000000002</v>
      </c>
      <c r="I214" s="240"/>
      <c r="J214" s="235"/>
      <c r="K214" s="235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171</v>
      </c>
      <c r="AU214" s="245" t="s">
        <v>88</v>
      </c>
      <c r="AV214" s="13" t="s">
        <v>88</v>
      </c>
      <c r="AW214" s="13" t="s">
        <v>34</v>
      </c>
      <c r="AX214" s="13" t="s">
        <v>78</v>
      </c>
      <c r="AY214" s="245" t="s">
        <v>158</v>
      </c>
    </row>
    <row r="215" s="14" customFormat="1">
      <c r="A215" s="14"/>
      <c r="B215" s="246"/>
      <c r="C215" s="247"/>
      <c r="D215" s="236" t="s">
        <v>171</v>
      </c>
      <c r="E215" s="248" t="s">
        <v>1</v>
      </c>
      <c r="F215" s="249" t="s">
        <v>174</v>
      </c>
      <c r="G215" s="247"/>
      <c r="H215" s="250">
        <v>5.3619999999999992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171</v>
      </c>
      <c r="AU215" s="256" t="s">
        <v>88</v>
      </c>
      <c r="AV215" s="14" t="s">
        <v>165</v>
      </c>
      <c r="AW215" s="14" t="s">
        <v>34</v>
      </c>
      <c r="AX215" s="14" t="s">
        <v>86</v>
      </c>
      <c r="AY215" s="256" t="s">
        <v>158</v>
      </c>
    </row>
    <row r="216" s="12" customFormat="1" ht="22.8" customHeight="1">
      <c r="A216" s="12"/>
      <c r="B216" s="204"/>
      <c r="C216" s="205"/>
      <c r="D216" s="206" t="s">
        <v>77</v>
      </c>
      <c r="E216" s="218" t="s">
        <v>420</v>
      </c>
      <c r="F216" s="218" t="s">
        <v>421</v>
      </c>
      <c r="G216" s="205"/>
      <c r="H216" s="205"/>
      <c r="I216" s="208"/>
      <c r="J216" s="219">
        <f>BK216</f>
        <v>0</v>
      </c>
      <c r="K216" s="205"/>
      <c r="L216" s="210"/>
      <c r="M216" s="211"/>
      <c r="N216" s="212"/>
      <c r="O216" s="212"/>
      <c r="P216" s="213">
        <f>P217</f>
        <v>0</v>
      </c>
      <c r="Q216" s="212"/>
      <c r="R216" s="213">
        <f>R217</f>
        <v>0</v>
      </c>
      <c r="S216" s="212"/>
      <c r="T216" s="214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5" t="s">
        <v>86</v>
      </c>
      <c r="AT216" s="216" t="s">
        <v>77</v>
      </c>
      <c r="AU216" s="216" t="s">
        <v>86</v>
      </c>
      <c r="AY216" s="215" t="s">
        <v>158</v>
      </c>
      <c r="BK216" s="217">
        <f>BK217</f>
        <v>0</v>
      </c>
    </row>
    <row r="217" s="2" customFormat="1" ht="16.5" customHeight="1">
      <c r="A217" s="39"/>
      <c r="B217" s="40"/>
      <c r="C217" s="220" t="s">
        <v>306</v>
      </c>
      <c r="D217" s="220" t="s">
        <v>161</v>
      </c>
      <c r="E217" s="221" t="s">
        <v>423</v>
      </c>
      <c r="F217" s="222" t="s">
        <v>424</v>
      </c>
      <c r="G217" s="223" t="s">
        <v>393</v>
      </c>
      <c r="H217" s="224">
        <v>7.8490000000000002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43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165</v>
      </c>
      <c r="AT217" s="232" t="s">
        <v>161</v>
      </c>
      <c r="AU217" s="232" t="s">
        <v>88</v>
      </c>
      <c r="AY217" s="18" t="s">
        <v>158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86</v>
      </c>
      <c r="BK217" s="233">
        <f>ROUND(I217*H217,2)</f>
        <v>0</v>
      </c>
      <c r="BL217" s="18" t="s">
        <v>165</v>
      </c>
      <c r="BM217" s="232" t="s">
        <v>1071</v>
      </c>
    </row>
    <row r="218" s="12" customFormat="1" ht="25.92" customHeight="1">
      <c r="A218" s="12"/>
      <c r="B218" s="204"/>
      <c r="C218" s="205"/>
      <c r="D218" s="206" t="s">
        <v>77</v>
      </c>
      <c r="E218" s="207" t="s">
        <v>426</v>
      </c>
      <c r="F218" s="207" t="s">
        <v>427</v>
      </c>
      <c r="G218" s="205"/>
      <c r="H218" s="205"/>
      <c r="I218" s="208"/>
      <c r="J218" s="209">
        <f>BK218</f>
        <v>0</v>
      </c>
      <c r="K218" s="205"/>
      <c r="L218" s="210"/>
      <c r="M218" s="211"/>
      <c r="N218" s="212"/>
      <c r="O218" s="212"/>
      <c r="P218" s="213">
        <f>P219+P231+P237+P245+P248+P269+P272+P282+P287+P315+P332+P335+P354+P375+P391+P398</f>
        <v>0</v>
      </c>
      <c r="Q218" s="212"/>
      <c r="R218" s="213">
        <f>R219+R231+R237+R245+R248+R269+R272+R282+R287+R315+R332+R335+R354+R375+R391+R398</f>
        <v>1.0110290000000002</v>
      </c>
      <c r="S218" s="212"/>
      <c r="T218" s="214">
        <f>T219+T231+T237+T245+T248+T269+T272+T282+T287+T315+T332+T335+T354+T375+T391+T398</f>
        <v>0.86192999999999997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5" t="s">
        <v>88</v>
      </c>
      <c r="AT218" s="216" t="s">
        <v>77</v>
      </c>
      <c r="AU218" s="216" t="s">
        <v>78</v>
      </c>
      <c r="AY218" s="215" t="s">
        <v>158</v>
      </c>
      <c r="BK218" s="217">
        <f>BK219+BK231+BK237+BK245+BK248+BK269+BK272+BK282+BK287+BK315+BK332+BK335+BK354+BK375+BK391+BK398</f>
        <v>0</v>
      </c>
    </row>
    <row r="219" s="12" customFormat="1" ht="22.8" customHeight="1">
      <c r="A219" s="12"/>
      <c r="B219" s="204"/>
      <c r="C219" s="205"/>
      <c r="D219" s="206" t="s">
        <v>77</v>
      </c>
      <c r="E219" s="218" t="s">
        <v>1072</v>
      </c>
      <c r="F219" s="218" t="s">
        <v>1073</v>
      </c>
      <c r="G219" s="205"/>
      <c r="H219" s="205"/>
      <c r="I219" s="208"/>
      <c r="J219" s="219">
        <f>BK219</f>
        <v>0</v>
      </c>
      <c r="K219" s="205"/>
      <c r="L219" s="210"/>
      <c r="M219" s="211"/>
      <c r="N219" s="212"/>
      <c r="O219" s="212"/>
      <c r="P219" s="213">
        <f>SUM(P220:P230)</f>
        <v>0</v>
      </c>
      <c r="Q219" s="212"/>
      <c r="R219" s="213">
        <f>SUM(R220:R230)</f>
        <v>0.016245000000000002</v>
      </c>
      <c r="S219" s="212"/>
      <c r="T219" s="214">
        <f>SUM(T220:T230)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5" t="s">
        <v>88</v>
      </c>
      <c r="AT219" s="216" t="s">
        <v>77</v>
      </c>
      <c r="AU219" s="216" t="s">
        <v>86</v>
      </c>
      <c r="AY219" s="215" t="s">
        <v>158</v>
      </c>
      <c r="BK219" s="217">
        <f>SUM(BK220:BK230)</f>
        <v>0</v>
      </c>
    </row>
    <row r="220" s="2" customFormat="1" ht="33" customHeight="1">
      <c r="A220" s="39"/>
      <c r="B220" s="40"/>
      <c r="C220" s="220" t="s">
        <v>310</v>
      </c>
      <c r="D220" s="220" t="s">
        <v>161</v>
      </c>
      <c r="E220" s="221" t="s">
        <v>1074</v>
      </c>
      <c r="F220" s="222" t="s">
        <v>1075</v>
      </c>
      <c r="G220" s="223" t="s">
        <v>186</v>
      </c>
      <c r="H220" s="224">
        <v>4.8300000000000001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43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259</v>
      </c>
      <c r="AT220" s="232" t="s">
        <v>161</v>
      </c>
      <c r="AU220" s="232" t="s">
        <v>88</v>
      </c>
      <c r="AY220" s="18" t="s">
        <v>158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86</v>
      </c>
      <c r="BK220" s="233">
        <f>ROUND(I220*H220,2)</f>
        <v>0</v>
      </c>
      <c r="BL220" s="18" t="s">
        <v>259</v>
      </c>
      <c r="BM220" s="232" t="s">
        <v>1076</v>
      </c>
    </row>
    <row r="221" s="13" customFormat="1">
      <c r="A221" s="13"/>
      <c r="B221" s="234"/>
      <c r="C221" s="235"/>
      <c r="D221" s="236" t="s">
        <v>171</v>
      </c>
      <c r="E221" s="237" t="s">
        <v>1</v>
      </c>
      <c r="F221" s="238" t="s">
        <v>1077</v>
      </c>
      <c r="G221" s="235"/>
      <c r="H221" s="239">
        <v>1.95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171</v>
      </c>
      <c r="AU221" s="245" t="s">
        <v>88</v>
      </c>
      <c r="AV221" s="13" t="s">
        <v>88</v>
      </c>
      <c r="AW221" s="13" t="s">
        <v>34</v>
      </c>
      <c r="AX221" s="13" t="s">
        <v>78</v>
      </c>
      <c r="AY221" s="245" t="s">
        <v>158</v>
      </c>
    </row>
    <row r="222" s="13" customFormat="1">
      <c r="A222" s="13"/>
      <c r="B222" s="234"/>
      <c r="C222" s="235"/>
      <c r="D222" s="236" t="s">
        <v>171</v>
      </c>
      <c r="E222" s="237" t="s">
        <v>1</v>
      </c>
      <c r="F222" s="238" t="s">
        <v>1078</v>
      </c>
      <c r="G222" s="235"/>
      <c r="H222" s="239">
        <v>2.8799999999999999</v>
      </c>
      <c r="I222" s="240"/>
      <c r="J222" s="235"/>
      <c r="K222" s="235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171</v>
      </c>
      <c r="AU222" s="245" t="s">
        <v>88</v>
      </c>
      <c r="AV222" s="13" t="s">
        <v>88</v>
      </c>
      <c r="AW222" s="13" t="s">
        <v>34</v>
      </c>
      <c r="AX222" s="13" t="s">
        <v>78</v>
      </c>
      <c r="AY222" s="245" t="s">
        <v>158</v>
      </c>
    </row>
    <row r="223" s="14" customFormat="1">
      <c r="A223" s="14"/>
      <c r="B223" s="246"/>
      <c r="C223" s="247"/>
      <c r="D223" s="236" t="s">
        <v>171</v>
      </c>
      <c r="E223" s="248" t="s">
        <v>1</v>
      </c>
      <c r="F223" s="249" t="s">
        <v>174</v>
      </c>
      <c r="G223" s="247"/>
      <c r="H223" s="250">
        <v>4.8300000000000001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171</v>
      </c>
      <c r="AU223" s="256" t="s">
        <v>88</v>
      </c>
      <c r="AV223" s="14" t="s">
        <v>165</v>
      </c>
      <c r="AW223" s="14" t="s">
        <v>34</v>
      </c>
      <c r="AX223" s="14" t="s">
        <v>86</v>
      </c>
      <c r="AY223" s="256" t="s">
        <v>158</v>
      </c>
    </row>
    <row r="224" s="2" customFormat="1" ht="21.75" customHeight="1">
      <c r="A224" s="39"/>
      <c r="B224" s="40"/>
      <c r="C224" s="282" t="s">
        <v>315</v>
      </c>
      <c r="D224" s="282" t="s">
        <v>275</v>
      </c>
      <c r="E224" s="283" t="s">
        <v>1079</v>
      </c>
      <c r="F224" s="284" t="s">
        <v>1080</v>
      </c>
      <c r="G224" s="285" t="s">
        <v>622</v>
      </c>
      <c r="H224" s="286">
        <v>7.2450000000000001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43</v>
      </c>
      <c r="O224" s="92"/>
      <c r="P224" s="230">
        <f>O224*H224</f>
        <v>0</v>
      </c>
      <c r="Q224" s="230">
        <v>0.001</v>
      </c>
      <c r="R224" s="230">
        <f>Q224*H224</f>
        <v>0.0072450000000000006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332</v>
      </c>
      <c r="AT224" s="232" t="s">
        <v>275</v>
      </c>
      <c r="AU224" s="232" t="s">
        <v>88</v>
      </c>
      <c r="AY224" s="18" t="s">
        <v>158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86</v>
      </c>
      <c r="BK224" s="233">
        <f>ROUND(I224*H224,2)</f>
        <v>0</v>
      </c>
      <c r="BL224" s="18" t="s">
        <v>259</v>
      </c>
      <c r="BM224" s="232" t="s">
        <v>1081</v>
      </c>
    </row>
    <row r="225" s="13" customFormat="1">
      <c r="A225" s="13"/>
      <c r="B225" s="234"/>
      <c r="C225" s="235"/>
      <c r="D225" s="236" t="s">
        <v>171</v>
      </c>
      <c r="E225" s="235"/>
      <c r="F225" s="238" t="s">
        <v>1082</v>
      </c>
      <c r="G225" s="235"/>
      <c r="H225" s="239">
        <v>7.2450000000000001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171</v>
      </c>
      <c r="AU225" s="245" t="s">
        <v>88</v>
      </c>
      <c r="AV225" s="13" t="s">
        <v>88</v>
      </c>
      <c r="AW225" s="13" t="s">
        <v>4</v>
      </c>
      <c r="AX225" s="13" t="s">
        <v>86</v>
      </c>
      <c r="AY225" s="245" t="s">
        <v>158</v>
      </c>
    </row>
    <row r="226" s="2" customFormat="1" ht="21.75" customHeight="1">
      <c r="A226" s="39"/>
      <c r="B226" s="40"/>
      <c r="C226" s="220" t="s">
        <v>320</v>
      </c>
      <c r="D226" s="220" t="s">
        <v>161</v>
      </c>
      <c r="E226" s="221" t="s">
        <v>1083</v>
      </c>
      <c r="F226" s="222" t="s">
        <v>1084</v>
      </c>
      <c r="G226" s="223" t="s">
        <v>186</v>
      </c>
      <c r="H226" s="224">
        <v>6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43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259</v>
      </c>
      <c r="AT226" s="232" t="s">
        <v>161</v>
      </c>
      <c r="AU226" s="232" t="s">
        <v>88</v>
      </c>
      <c r="AY226" s="18" t="s">
        <v>158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86</v>
      </c>
      <c r="BK226" s="233">
        <f>ROUND(I226*H226,2)</f>
        <v>0</v>
      </c>
      <c r="BL226" s="18" t="s">
        <v>259</v>
      </c>
      <c r="BM226" s="232" t="s">
        <v>1085</v>
      </c>
    </row>
    <row r="227" s="13" customFormat="1">
      <c r="A227" s="13"/>
      <c r="B227" s="234"/>
      <c r="C227" s="235"/>
      <c r="D227" s="236" t="s">
        <v>171</v>
      </c>
      <c r="E227" s="237" t="s">
        <v>1</v>
      </c>
      <c r="F227" s="238" t="s">
        <v>1086</v>
      </c>
      <c r="G227" s="235"/>
      <c r="H227" s="239">
        <v>6</v>
      </c>
      <c r="I227" s="240"/>
      <c r="J227" s="235"/>
      <c r="K227" s="235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171</v>
      </c>
      <c r="AU227" s="245" t="s">
        <v>88</v>
      </c>
      <c r="AV227" s="13" t="s">
        <v>88</v>
      </c>
      <c r="AW227" s="13" t="s">
        <v>34</v>
      </c>
      <c r="AX227" s="13" t="s">
        <v>86</v>
      </c>
      <c r="AY227" s="245" t="s">
        <v>158</v>
      </c>
    </row>
    <row r="228" s="2" customFormat="1" ht="21.75" customHeight="1">
      <c r="A228" s="39"/>
      <c r="B228" s="40"/>
      <c r="C228" s="282" t="s">
        <v>324</v>
      </c>
      <c r="D228" s="282" t="s">
        <v>275</v>
      </c>
      <c r="E228" s="283" t="s">
        <v>1079</v>
      </c>
      <c r="F228" s="284" t="s">
        <v>1080</v>
      </c>
      <c r="G228" s="285" t="s">
        <v>622</v>
      </c>
      <c r="H228" s="286">
        <v>9</v>
      </c>
      <c r="I228" s="287"/>
      <c r="J228" s="288">
        <f>ROUND(I228*H228,2)</f>
        <v>0</v>
      </c>
      <c r="K228" s="289"/>
      <c r="L228" s="290"/>
      <c r="M228" s="291" t="s">
        <v>1</v>
      </c>
      <c r="N228" s="292" t="s">
        <v>43</v>
      </c>
      <c r="O228" s="92"/>
      <c r="P228" s="230">
        <f>O228*H228</f>
        <v>0</v>
      </c>
      <c r="Q228" s="230">
        <v>0.001</v>
      </c>
      <c r="R228" s="230">
        <f>Q228*H228</f>
        <v>0.0090000000000000011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332</v>
      </c>
      <c r="AT228" s="232" t="s">
        <v>275</v>
      </c>
      <c r="AU228" s="232" t="s">
        <v>88</v>
      </c>
      <c r="AY228" s="18" t="s">
        <v>158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86</v>
      </c>
      <c r="BK228" s="233">
        <f>ROUND(I228*H228,2)</f>
        <v>0</v>
      </c>
      <c r="BL228" s="18" t="s">
        <v>259</v>
      </c>
      <c r="BM228" s="232" t="s">
        <v>1087</v>
      </c>
    </row>
    <row r="229" s="13" customFormat="1">
      <c r="A229" s="13"/>
      <c r="B229" s="234"/>
      <c r="C229" s="235"/>
      <c r="D229" s="236" t="s">
        <v>171</v>
      </c>
      <c r="E229" s="235"/>
      <c r="F229" s="238" t="s">
        <v>1088</v>
      </c>
      <c r="G229" s="235"/>
      <c r="H229" s="239">
        <v>9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171</v>
      </c>
      <c r="AU229" s="245" t="s">
        <v>88</v>
      </c>
      <c r="AV229" s="13" t="s">
        <v>88</v>
      </c>
      <c r="AW229" s="13" t="s">
        <v>4</v>
      </c>
      <c r="AX229" s="13" t="s">
        <v>86</v>
      </c>
      <c r="AY229" s="245" t="s">
        <v>158</v>
      </c>
    </row>
    <row r="230" s="2" customFormat="1" ht="21.75" customHeight="1">
      <c r="A230" s="39"/>
      <c r="B230" s="40"/>
      <c r="C230" s="220" t="s">
        <v>328</v>
      </c>
      <c r="D230" s="220" t="s">
        <v>161</v>
      </c>
      <c r="E230" s="221" t="s">
        <v>1089</v>
      </c>
      <c r="F230" s="222" t="s">
        <v>1090</v>
      </c>
      <c r="G230" s="223" t="s">
        <v>515</v>
      </c>
      <c r="H230" s="293"/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43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259</v>
      </c>
      <c r="AT230" s="232" t="s">
        <v>161</v>
      </c>
      <c r="AU230" s="232" t="s">
        <v>88</v>
      </c>
      <c r="AY230" s="18" t="s">
        <v>158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86</v>
      </c>
      <c r="BK230" s="233">
        <f>ROUND(I230*H230,2)</f>
        <v>0</v>
      </c>
      <c r="BL230" s="18" t="s">
        <v>259</v>
      </c>
      <c r="BM230" s="232" t="s">
        <v>1091</v>
      </c>
    </row>
    <row r="231" s="12" customFormat="1" ht="22.8" customHeight="1">
      <c r="A231" s="12"/>
      <c r="B231" s="204"/>
      <c r="C231" s="205"/>
      <c r="D231" s="206" t="s">
        <v>77</v>
      </c>
      <c r="E231" s="218" t="s">
        <v>1092</v>
      </c>
      <c r="F231" s="218" t="s">
        <v>1093</v>
      </c>
      <c r="G231" s="205"/>
      <c r="H231" s="205"/>
      <c r="I231" s="208"/>
      <c r="J231" s="219">
        <f>BK231</f>
        <v>0</v>
      </c>
      <c r="K231" s="205"/>
      <c r="L231" s="210"/>
      <c r="M231" s="211"/>
      <c r="N231" s="212"/>
      <c r="O231" s="212"/>
      <c r="P231" s="213">
        <f>SUM(P232:P236)</f>
        <v>0</v>
      </c>
      <c r="Q231" s="212"/>
      <c r="R231" s="213">
        <f>SUM(R232:R236)</f>
        <v>0.0099900000000000006</v>
      </c>
      <c r="S231" s="212"/>
      <c r="T231" s="214">
        <f>SUM(T232:T236)</f>
        <v>0.0378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5" t="s">
        <v>88</v>
      </c>
      <c r="AT231" s="216" t="s">
        <v>77</v>
      </c>
      <c r="AU231" s="216" t="s">
        <v>86</v>
      </c>
      <c r="AY231" s="215" t="s">
        <v>158</v>
      </c>
      <c r="BK231" s="217">
        <f>SUM(BK232:BK236)</f>
        <v>0</v>
      </c>
    </row>
    <row r="232" s="2" customFormat="1" ht="16.5" customHeight="1">
      <c r="A232" s="39"/>
      <c r="B232" s="40"/>
      <c r="C232" s="220" t="s">
        <v>332</v>
      </c>
      <c r="D232" s="220" t="s">
        <v>161</v>
      </c>
      <c r="E232" s="221" t="s">
        <v>1094</v>
      </c>
      <c r="F232" s="222" t="s">
        <v>1095</v>
      </c>
      <c r="G232" s="223" t="s">
        <v>754</v>
      </c>
      <c r="H232" s="224">
        <v>1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43</v>
      </c>
      <c r="O232" s="92"/>
      <c r="P232" s="230">
        <f>O232*H232</f>
        <v>0</v>
      </c>
      <c r="Q232" s="230">
        <v>0.00114</v>
      </c>
      <c r="R232" s="230">
        <f>Q232*H232</f>
        <v>0.00114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259</v>
      </c>
      <c r="AT232" s="232" t="s">
        <v>161</v>
      </c>
      <c r="AU232" s="232" t="s">
        <v>88</v>
      </c>
      <c r="AY232" s="18" t="s">
        <v>158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86</v>
      </c>
      <c r="BK232" s="233">
        <f>ROUND(I232*H232,2)</f>
        <v>0</v>
      </c>
      <c r="BL232" s="18" t="s">
        <v>259</v>
      </c>
      <c r="BM232" s="232" t="s">
        <v>1096</v>
      </c>
    </row>
    <row r="233" s="2" customFormat="1" ht="16.5" customHeight="1">
      <c r="A233" s="39"/>
      <c r="B233" s="40"/>
      <c r="C233" s="220" t="s">
        <v>336</v>
      </c>
      <c r="D233" s="220" t="s">
        <v>161</v>
      </c>
      <c r="E233" s="221" t="s">
        <v>1097</v>
      </c>
      <c r="F233" s="222" t="s">
        <v>1098</v>
      </c>
      <c r="G233" s="223" t="s">
        <v>203</v>
      </c>
      <c r="H233" s="224">
        <v>15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43</v>
      </c>
      <c r="O233" s="92"/>
      <c r="P233" s="230">
        <f>O233*H233</f>
        <v>0</v>
      </c>
      <c r="Q233" s="230">
        <v>0.00059000000000000003</v>
      </c>
      <c r="R233" s="230">
        <f>Q233*H233</f>
        <v>0.0088500000000000002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259</v>
      </c>
      <c r="AT233" s="232" t="s">
        <v>161</v>
      </c>
      <c r="AU233" s="232" t="s">
        <v>88</v>
      </c>
      <c r="AY233" s="18" t="s">
        <v>158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86</v>
      </c>
      <c r="BK233" s="233">
        <f>ROUND(I233*H233,2)</f>
        <v>0</v>
      </c>
      <c r="BL233" s="18" t="s">
        <v>259</v>
      </c>
      <c r="BM233" s="232" t="s">
        <v>1099</v>
      </c>
    </row>
    <row r="234" s="2" customFormat="1" ht="16.5" customHeight="1">
      <c r="A234" s="39"/>
      <c r="B234" s="40"/>
      <c r="C234" s="220" t="s">
        <v>340</v>
      </c>
      <c r="D234" s="220" t="s">
        <v>161</v>
      </c>
      <c r="E234" s="221" t="s">
        <v>1100</v>
      </c>
      <c r="F234" s="222" t="s">
        <v>1101</v>
      </c>
      <c r="G234" s="223" t="s">
        <v>203</v>
      </c>
      <c r="H234" s="224">
        <v>10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43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0.0037799999999999999</v>
      </c>
      <c r="T234" s="231">
        <f>S234*H234</f>
        <v>0.0378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259</v>
      </c>
      <c r="AT234" s="232" t="s">
        <v>161</v>
      </c>
      <c r="AU234" s="232" t="s">
        <v>88</v>
      </c>
      <c r="AY234" s="18" t="s">
        <v>158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86</v>
      </c>
      <c r="BK234" s="233">
        <f>ROUND(I234*H234,2)</f>
        <v>0</v>
      </c>
      <c r="BL234" s="18" t="s">
        <v>259</v>
      </c>
      <c r="BM234" s="232" t="s">
        <v>1102</v>
      </c>
    </row>
    <row r="235" s="2" customFormat="1" ht="21.75" customHeight="1">
      <c r="A235" s="39"/>
      <c r="B235" s="40"/>
      <c r="C235" s="220" t="s">
        <v>345</v>
      </c>
      <c r="D235" s="220" t="s">
        <v>161</v>
      </c>
      <c r="E235" s="221" t="s">
        <v>1103</v>
      </c>
      <c r="F235" s="222" t="s">
        <v>1104</v>
      </c>
      <c r="G235" s="223" t="s">
        <v>203</v>
      </c>
      <c r="H235" s="224">
        <v>15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43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259</v>
      </c>
      <c r="AT235" s="232" t="s">
        <v>161</v>
      </c>
      <c r="AU235" s="232" t="s">
        <v>88</v>
      </c>
      <c r="AY235" s="18" t="s">
        <v>158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86</v>
      </c>
      <c r="BK235" s="233">
        <f>ROUND(I235*H235,2)</f>
        <v>0</v>
      </c>
      <c r="BL235" s="18" t="s">
        <v>259</v>
      </c>
      <c r="BM235" s="232" t="s">
        <v>1105</v>
      </c>
    </row>
    <row r="236" s="2" customFormat="1" ht="21.75" customHeight="1">
      <c r="A236" s="39"/>
      <c r="B236" s="40"/>
      <c r="C236" s="220" t="s">
        <v>350</v>
      </c>
      <c r="D236" s="220" t="s">
        <v>161</v>
      </c>
      <c r="E236" s="221" t="s">
        <v>1106</v>
      </c>
      <c r="F236" s="222" t="s">
        <v>1107</v>
      </c>
      <c r="G236" s="223" t="s">
        <v>515</v>
      </c>
      <c r="H236" s="293"/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43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259</v>
      </c>
      <c r="AT236" s="232" t="s">
        <v>161</v>
      </c>
      <c r="AU236" s="232" t="s">
        <v>88</v>
      </c>
      <c r="AY236" s="18" t="s">
        <v>158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86</v>
      </c>
      <c r="BK236" s="233">
        <f>ROUND(I236*H236,2)</f>
        <v>0</v>
      </c>
      <c r="BL236" s="18" t="s">
        <v>259</v>
      </c>
      <c r="BM236" s="232" t="s">
        <v>1108</v>
      </c>
    </row>
    <row r="237" s="12" customFormat="1" ht="22.8" customHeight="1">
      <c r="A237" s="12"/>
      <c r="B237" s="204"/>
      <c r="C237" s="205"/>
      <c r="D237" s="206" t="s">
        <v>77</v>
      </c>
      <c r="E237" s="218" t="s">
        <v>1109</v>
      </c>
      <c r="F237" s="218" t="s">
        <v>1110</v>
      </c>
      <c r="G237" s="205"/>
      <c r="H237" s="205"/>
      <c r="I237" s="208"/>
      <c r="J237" s="219">
        <f>BK237</f>
        <v>0</v>
      </c>
      <c r="K237" s="205"/>
      <c r="L237" s="210"/>
      <c r="M237" s="211"/>
      <c r="N237" s="212"/>
      <c r="O237" s="212"/>
      <c r="P237" s="213">
        <f>SUM(P238:P244)</f>
        <v>0</v>
      </c>
      <c r="Q237" s="212"/>
      <c r="R237" s="213">
        <f>SUM(R238:R244)</f>
        <v>0.029850000000000002</v>
      </c>
      <c r="S237" s="212"/>
      <c r="T237" s="214">
        <f>SUM(T238:T244)</f>
        <v>0.0050999999999999995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5" t="s">
        <v>88</v>
      </c>
      <c r="AT237" s="216" t="s">
        <v>77</v>
      </c>
      <c r="AU237" s="216" t="s">
        <v>86</v>
      </c>
      <c r="AY237" s="215" t="s">
        <v>158</v>
      </c>
      <c r="BK237" s="217">
        <f>SUM(BK238:BK244)</f>
        <v>0</v>
      </c>
    </row>
    <row r="238" s="2" customFormat="1" ht="16.5" customHeight="1">
      <c r="A238" s="39"/>
      <c r="B238" s="40"/>
      <c r="C238" s="220" t="s">
        <v>355</v>
      </c>
      <c r="D238" s="220" t="s">
        <v>161</v>
      </c>
      <c r="E238" s="221" t="s">
        <v>1111</v>
      </c>
      <c r="F238" s="222" t="s">
        <v>1112</v>
      </c>
      <c r="G238" s="223" t="s">
        <v>203</v>
      </c>
      <c r="H238" s="224">
        <v>10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43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0.00027999999999999998</v>
      </c>
      <c r="T238" s="231">
        <f>S238*H238</f>
        <v>0.0027999999999999995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259</v>
      </c>
      <c r="AT238" s="232" t="s">
        <v>161</v>
      </c>
      <c r="AU238" s="232" t="s">
        <v>88</v>
      </c>
      <c r="AY238" s="18" t="s">
        <v>158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86</v>
      </c>
      <c r="BK238" s="233">
        <f>ROUND(I238*H238,2)</f>
        <v>0</v>
      </c>
      <c r="BL238" s="18" t="s">
        <v>259</v>
      </c>
      <c r="BM238" s="232" t="s">
        <v>1113</v>
      </c>
    </row>
    <row r="239" s="2" customFormat="1" ht="16.5" customHeight="1">
      <c r="A239" s="39"/>
      <c r="B239" s="40"/>
      <c r="C239" s="220" t="s">
        <v>361</v>
      </c>
      <c r="D239" s="220" t="s">
        <v>161</v>
      </c>
      <c r="E239" s="221" t="s">
        <v>1114</v>
      </c>
      <c r="F239" s="222" t="s">
        <v>1115</v>
      </c>
      <c r="G239" s="223" t="s">
        <v>754</v>
      </c>
      <c r="H239" s="224">
        <v>1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43</v>
      </c>
      <c r="O239" s="92"/>
      <c r="P239" s="230">
        <f>O239*H239</f>
        <v>0</v>
      </c>
      <c r="Q239" s="230">
        <v>0.00014999999999999999</v>
      </c>
      <c r="R239" s="230">
        <f>Q239*H239</f>
        <v>0.00014999999999999999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259</v>
      </c>
      <c r="AT239" s="232" t="s">
        <v>161</v>
      </c>
      <c r="AU239" s="232" t="s">
        <v>88</v>
      </c>
      <c r="AY239" s="18" t="s">
        <v>158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86</v>
      </c>
      <c r="BK239" s="233">
        <f>ROUND(I239*H239,2)</f>
        <v>0</v>
      </c>
      <c r="BL239" s="18" t="s">
        <v>259</v>
      </c>
      <c r="BM239" s="232" t="s">
        <v>1116</v>
      </c>
    </row>
    <row r="240" s="2" customFormat="1" ht="21.75" customHeight="1">
      <c r="A240" s="39"/>
      <c r="B240" s="40"/>
      <c r="C240" s="220" t="s">
        <v>365</v>
      </c>
      <c r="D240" s="220" t="s">
        <v>161</v>
      </c>
      <c r="E240" s="221" t="s">
        <v>1117</v>
      </c>
      <c r="F240" s="222" t="s">
        <v>1118</v>
      </c>
      <c r="G240" s="223" t="s">
        <v>203</v>
      </c>
      <c r="H240" s="224">
        <v>30</v>
      </c>
      <c r="I240" s="225"/>
      <c r="J240" s="226">
        <f>ROUND(I240*H240,2)</f>
        <v>0</v>
      </c>
      <c r="K240" s="227"/>
      <c r="L240" s="45"/>
      <c r="M240" s="228" t="s">
        <v>1</v>
      </c>
      <c r="N240" s="229" t="s">
        <v>43</v>
      </c>
      <c r="O240" s="92"/>
      <c r="P240" s="230">
        <f>O240*H240</f>
        <v>0</v>
      </c>
      <c r="Q240" s="230">
        <v>0.00084999999999999995</v>
      </c>
      <c r="R240" s="230">
        <f>Q240*H240</f>
        <v>0.025499999999999998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259</v>
      </c>
      <c r="AT240" s="232" t="s">
        <v>161</v>
      </c>
      <c r="AU240" s="232" t="s">
        <v>88</v>
      </c>
      <c r="AY240" s="18" t="s">
        <v>158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86</v>
      </c>
      <c r="BK240" s="233">
        <f>ROUND(I240*H240,2)</f>
        <v>0</v>
      </c>
      <c r="BL240" s="18" t="s">
        <v>259</v>
      </c>
      <c r="BM240" s="232" t="s">
        <v>1119</v>
      </c>
    </row>
    <row r="241" s="2" customFormat="1" ht="21.75" customHeight="1">
      <c r="A241" s="39"/>
      <c r="B241" s="40"/>
      <c r="C241" s="220" t="s">
        <v>370</v>
      </c>
      <c r="D241" s="220" t="s">
        <v>161</v>
      </c>
      <c r="E241" s="221" t="s">
        <v>1120</v>
      </c>
      <c r="F241" s="222" t="s">
        <v>1121</v>
      </c>
      <c r="G241" s="223" t="s">
        <v>203</v>
      </c>
      <c r="H241" s="224">
        <v>30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43</v>
      </c>
      <c r="O241" s="92"/>
      <c r="P241" s="230">
        <f>O241*H241</f>
        <v>0</v>
      </c>
      <c r="Q241" s="230">
        <v>0.00012999999999999999</v>
      </c>
      <c r="R241" s="230">
        <f>Q241*H241</f>
        <v>0.0038999999999999998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259</v>
      </c>
      <c r="AT241" s="232" t="s">
        <v>161</v>
      </c>
      <c r="AU241" s="232" t="s">
        <v>88</v>
      </c>
      <c r="AY241" s="18" t="s">
        <v>158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86</v>
      </c>
      <c r="BK241" s="233">
        <f>ROUND(I241*H241,2)</f>
        <v>0</v>
      </c>
      <c r="BL241" s="18" t="s">
        <v>259</v>
      </c>
      <c r="BM241" s="232" t="s">
        <v>1122</v>
      </c>
    </row>
    <row r="242" s="2" customFormat="1" ht="16.5" customHeight="1">
      <c r="A242" s="39"/>
      <c r="B242" s="40"/>
      <c r="C242" s="220" t="s">
        <v>376</v>
      </c>
      <c r="D242" s="220" t="s">
        <v>161</v>
      </c>
      <c r="E242" s="221" t="s">
        <v>1123</v>
      </c>
      <c r="F242" s="222" t="s">
        <v>1124</v>
      </c>
      <c r="G242" s="223" t="s">
        <v>203</v>
      </c>
      <c r="H242" s="224">
        <v>10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43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0.00023000000000000001</v>
      </c>
      <c r="T242" s="231">
        <f>S242*H242</f>
        <v>0.0023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259</v>
      </c>
      <c r="AT242" s="232" t="s">
        <v>161</v>
      </c>
      <c r="AU242" s="232" t="s">
        <v>88</v>
      </c>
      <c r="AY242" s="18" t="s">
        <v>158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86</v>
      </c>
      <c r="BK242" s="233">
        <f>ROUND(I242*H242,2)</f>
        <v>0</v>
      </c>
      <c r="BL242" s="18" t="s">
        <v>259</v>
      </c>
      <c r="BM242" s="232" t="s">
        <v>1125</v>
      </c>
    </row>
    <row r="243" s="2" customFormat="1" ht="21.75" customHeight="1">
      <c r="A243" s="39"/>
      <c r="B243" s="40"/>
      <c r="C243" s="220" t="s">
        <v>380</v>
      </c>
      <c r="D243" s="220" t="s">
        <v>161</v>
      </c>
      <c r="E243" s="221" t="s">
        <v>1126</v>
      </c>
      <c r="F243" s="222" t="s">
        <v>1127</v>
      </c>
      <c r="G243" s="223" t="s">
        <v>203</v>
      </c>
      <c r="H243" s="224">
        <v>30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43</v>
      </c>
      <c r="O243" s="92"/>
      <c r="P243" s="230">
        <f>O243*H243</f>
        <v>0</v>
      </c>
      <c r="Q243" s="230">
        <v>1.0000000000000001E-05</v>
      </c>
      <c r="R243" s="230">
        <f>Q243*H243</f>
        <v>0.00030000000000000003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259</v>
      </c>
      <c r="AT243" s="232" t="s">
        <v>161</v>
      </c>
      <c r="AU243" s="232" t="s">
        <v>88</v>
      </c>
      <c r="AY243" s="18" t="s">
        <v>158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86</v>
      </c>
      <c r="BK243" s="233">
        <f>ROUND(I243*H243,2)</f>
        <v>0</v>
      </c>
      <c r="BL243" s="18" t="s">
        <v>259</v>
      </c>
      <c r="BM243" s="232" t="s">
        <v>1128</v>
      </c>
    </row>
    <row r="244" s="2" customFormat="1" ht="21.75" customHeight="1">
      <c r="A244" s="39"/>
      <c r="B244" s="40"/>
      <c r="C244" s="220" t="s">
        <v>384</v>
      </c>
      <c r="D244" s="220" t="s">
        <v>161</v>
      </c>
      <c r="E244" s="221" t="s">
        <v>1129</v>
      </c>
      <c r="F244" s="222" t="s">
        <v>1130</v>
      </c>
      <c r="G244" s="223" t="s">
        <v>515</v>
      </c>
      <c r="H244" s="293"/>
      <c r="I244" s="225"/>
      <c r="J244" s="226">
        <f>ROUND(I244*H244,2)</f>
        <v>0</v>
      </c>
      <c r="K244" s="227"/>
      <c r="L244" s="45"/>
      <c r="M244" s="228" t="s">
        <v>1</v>
      </c>
      <c r="N244" s="229" t="s">
        <v>43</v>
      </c>
      <c r="O244" s="92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259</v>
      </c>
      <c r="AT244" s="232" t="s">
        <v>161</v>
      </c>
      <c r="AU244" s="232" t="s">
        <v>88</v>
      </c>
      <c r="AY244" s="18" t="s">
        <v>158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86</v>
      </c>
      <c r="BK244" s="233">
        <f>ROUND(I244*H244,2)</f>
        <v>0</v>
      </c>
      <c r="BL244" s="18" t="s">
        <v>259</v>
      </c>
      <c r="BM244" s="232" t="s">
        <v>1131</v>
      </c>
    </row>
    <row r="245" s="12" customFormat="1" ht="22.8" customHeight="1">
      <c r="A245" s="12"/>
      <c r="B245" s="204"/>
      <c r="C245" s="205"/>
      <c r="D245" s="206" t="s">
        <v>77</v>
      </c>
      <c r="E245" s="218" t="s">
        <v>1132</v>
      </c>
      <c r="F245" s="218" t="s">
        <v>1133</v>
      </c>
      <c r="G245" s="205"/>
      <c r="H245" s="205"/>
      <c r="I245" s="208"/>
      <c r="J245" s="219">
        <f>BK245</f>
        <v>0</v>
      </c>
      <c r="K245" s="205"/>
      <c r="L245" s="210"/>
      <c r="M245" s="211"/>
      <c r="N245" s="212"/>
      <c r="O245" s="212"/>
      <c r="P245" s="213">
        <f>SUM(P246:P247)</f>
        <v>0</v>
      </c>
      <c r="Q245" s="212"/>
      <c r="R245" s="213">
        <f>SUM(R246:R247)</f>
        <v>0.032980000000000002</v>
      </c>
      <c r="S245" s="212"/>
      <c r="T245" s="214">
        <f>SUM(T246:T247)</f>
        <v>0.183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5" t="s">
        <v>88</v>
      </c>
      <c r="AT245" s="216" t="s">
        <v>77</v>
      </c>
      <c r="AU245" s="216" t="s">
        <v>86</v>
      </c>
      <c r="AY245" s="215" t="s">
        <v>158</v>
      </c>
      <c r="BK245" s="217">
        <f>SUM(BK246:BK247)</f>
        <v>0</v>
      </c>
    </row>
    <row r="246" s="2" customFormat="1" ht="33" customHeight="1">
      <c r="A246" s="39"/>
      <c r="B246" s="40"/>
      <c r="C246" s="220" t="s">
        <v>390</v>
      </c>
      <c r="D246" s="220" t="s">
        <v>161</v>
      </c>
      <c r="E246" s="221" t="s">
        <v>1134</v>
      </c>
      <c r="F246" s="222" t="s">
        <v>1135</v>
      </c>
      <c r="G246" s="223" t="s">
        <v>754</v>
      </c>
      <c r="H246" s="224">
        <v>1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43</v>
      </c>
      <c r="O246" s="92"/>
      <c r="P246" s="230">
        <f>O246*H246</f>
        <v>0</v>
      </c>
      <c r="Q246" s="230">
        <v>0.032980000000000002</v>
      </c>
      <c r="R246" s="230">
        <f>Q246*H246</f>
        <v>0.032980000000000002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259</v>
      </c>
      <c r="AT246" s="232" t="s">
        <v>161</v>
      </c>
      <c r="AU246" s="232" t="s">
        <v>88</v>
      </c>
      <c r="AY246" s="18" t="s">
        <v>158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86</v>
      </c>
      <c r="BK246" s="233">
        <f>ROUND(I246*H246,2)</f>
        <v>0</v>
      </c>
      <c r="BL246" s="18" t="s">
        <v>259</v>
      </c>
      <c r="BM246" s="232" t="s">
        <v>1136</v>
      </c>
    </row>
    <row r="247" s="2" customFormat="1" ht="33" customHeight="1">
      <c r="A247" s="39"/>
      <c r="B247" s="40"/>
      <c r="C247" s="220" t="s">
        <v>396</v>
      </c>
      <c r="D247" s="220" t="s">
        <v>161</v>
      </c>
      <c r="E247" s="221" t="s">
        <v>1137</v>
      </c>
      <c r="F247" s="222" t="s">
        <v>1138</v>
      </c>
      <c r="G247" s="223" t="s">
        <v>754</v>
      </c>
      <c r="H247" s="224">
        <v>1</v>
      </c>
      <c r="I247" s="225"/>
      <c r="J247" s="226">
        <f>ROUND(I247*H247,2)</f>
        <v>0</v>
      </c>
      <c r="K247" s="227"/>
      <c r="L247" s="45"/>
      <c r="M247" s="228" t="s">
        <v>1</v>
      </c>
      <c r="N247" s="229" t="s">
        <v>43</v>
      </c>
      <c r="O247" s="92"/>
      <c r="P247" s="230">
        <f>O247*H247</f>
        <v>0</v>
      </c>
      <c r="Q247" s="230">
        <v>0</v>
      </c>
      <c r="R247" s="230">
        <f>Q247*H247</f>
        <v>0</v>
      </c>
      <c r="S247" s="230">
        <v>0.183</v>
      </c>
      <c r="T247" s="231">
        <f>S247*H247</f>
        <v>0.183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259</v>
      </c>
      <c r="AT247" s="232" t="s">
        <v>161</v>
      </c>
      <c r="AU247" s="232" t="s">
        <v>88</v>
      </c>
      <c r="AY247" s="18" t="s">
        <v>158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86</v>
      </c>
      <c r="BK247" s="233">
        <f>ROUND(I247*H247,2)</f>
        <v>0</v>
      </c>
      <c r="BL247" s="18" t="s">
        <v>259</v>
      </c>
      <c r="BM247" s="232" t="s">
        <v>1139</v>
      </c>
    </row>
    <row r="248" s="12" customFormat="1" ht="22.8" customHeight="1">
      <c r="A248" s="12"/>
      <c r="B248" s="204"/>
      <c r="C248" s="205"/>
      <c r="D248" s="206" t="s">
        <v>77</v>
      </c>
      <c r="E248" s="218" t="s">
        <v>1140</v>
      </c>
      <c r="F248" s="218" t="s">
        <v>1141</v>
      </c>
      <c r="G248" s="205"/>
      <c r="H248" s="205"/>
      <c r="I248" s="208"/>
      <c r="J248" s="219">
        <f>BK248</f>
        <v>0</v>
      </c>
      <c r="K248" s="205"/>
      <c r="L248" s="210"/>
      <c r="M248" s="211"/>
      <c r="N248" s="212"/>
      <c r="O248" s="212"/>
      <c r="P248" s="213">
        <f>SUM(P249:P268)</f>
        <v>0</v>
      </c>
      <c r="Q248" s="212"/>
      <c r="R248" s="213">
        <f>SUM(R249:R268)</f>
        <v>0.17628000000000002</v>
      </c>
      <c r="S248" s="212"/>
      <c r="T248" s="214">
        <f>SUM(T249:T268)</f>
        <v>0.19704000000000002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5" t="s">
        <v>88</v>
      </c>
      <c r="AT248" s="216" t="s">
        <v>77</v>
      </c>
      <c r="AU248" s="216" t="s">
        <v>86</v>
      </c>
      <c r="AY248" s="215" t="s">
        <v>158</v>
      </c>
      <c r="BK248" s="217">
        <f>SUM(BK249:BK268)</f>
        <v>0</v>
      </c>
    </row>
    <row r="249" s="2" customFormat="1" ht="21.75" customHeight="1">
      <c r="A249" s="39"/>
      <c r="B249" s="40"/>
      <c r="C249" s="220" t="s">
        <v>400</v>
      </c>
      <c r="D249" s="220" t="s">
        <v>161</v>
      </c>
      <c r="E249" s="221" t="s">
        <v>1142</v>
      </c>
      <c r="F249" s="222" t="s">
        <v>1143</v>
      </c>
      <c r="G249" s="223" t="s">
        <v>754</v>
      </c>
      <c r="H249" s="224">
        <v>1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43</v>
      </c>
      <c r="O249" s="92"/>
      <c r="P249" s="230">
        <f>O249*H249</f>
        <v>0</v>
      </c>
      <c r="Q249" s="230">
        <v>0.016969999999999999</v>
      </c>
      <c r="R249" s="230">
        <f>Q249*H249</f>
        <v>0.016969999999999999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259</v>
      </c>
      <c r="AT249" s="232" t="s">
        <v>161</v>
      </c>
      <c r="AU249" s="232" t="s">
        <v>88</v>
      </c>
      <c r="AY249" s="18" t="s">
        <v>158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86</v>
      </c>
      <c r="BK249" s="233">
        <f>ROUND(I249*H249,2)</f>
        <v>0</v>
      </c>
      <c r="BL249" s="18" t="s">
        <v>259</v>
      </c>
      <c r="BM249" s="232" t="s">
        <v>1144</v>
      </c>
    </row>
    <row r="250" s="2" customFormat="1" ht="16.5" customHeight="1">
      <c r="A250" s="39"/>
      <c r="B250" s="40"/>
      <c r="C250" s="220" t="s">
        <v>404</v>
      </c>
      <c r="D250" s="220" t="s">
        <v>161</v>
      </c>
      <c r="E250" s="221" t="s">
        <v>1145</v>
      </c>
      <c r="F250" s="222" t="s">
        <v>1146</v>
      </c>
      <c r="G250" s="223" t="s">
        <v>754</v>
      </c>
      <c r="H250" s="224">
        <v>2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43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0.019460000000000002</v>
      </c>
      <c r="T250" s="231">
        <f>S250*H250</f>
        <v>0.038920000000000003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259</v>
      </c>
      <c r="AT250" s="232" t="s">
        <v>161</v>
      </c>
      <c r="AU250" s="232" t="s">
        <v>88</v>
      </c>
      <c r="AY250" s="18" t="s">
        <v>158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86</v>
      </c>
      <c r="BK250" s="233">
        <f>ROUND(I250*H250,2)</f>
        <v>0</v>
      </c>
      <c r="BL250" s="18" t="s">
        <v>259</v>
      </c>
      <c r="BM250" s="232" t="s">
        <v>1147</v>
      </c>
    </row>
    <row r="251" s="2" customFormat="1" ht="21.75" customHeight="1">
      <c r="A251" s="39"/>
      <c r="B251" s="40"/>
      <c r="C251" s="220" t="s">
        <v>409</v>
      </c>
      <c r="D251" s="220" t="s">
        <v>161</v>
      </c>
      <c r="E251" s="221" t="s">
        <v>1148</v>
      </c>
      <c r="F251" s="222" t="s">
        <v>1149</v>
      </c>
      <c r="G251" s="223" t="s">
        <v>754</v>
      </c>
      <c r="H251" s="224">
        <v>1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43</v>
      </c>
      <c r="O251" s="92"/>
      <c r="P251" s="230">
        <f>O251*H251</f>
        <v>0</v>
      </c>
      <c r="Q251" s="230">
        <v>0.01197</v>
      </c>
      <c r="R251" s="230">
        <f>Q251*H251</f>
        <v>0.01197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259</v>
      </c>
      <c r="AT251" s="232" t="s">
        <v>161</v>
      </c>
      <c r="AU251" s="232" t="s">
        <v>88</v>
      </c>
      <c r="AY251" s="18" t="s">
        <v>158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86</v>
      </c>
      <c r="BK251" s="233">
        <f>ROUND(I251*H251,2)</f>
        <v>0</v>
      </c>
      <c r="BL251" s="18" t="s">
        <v>259</v>
      </c>
      <c r="BM251" s="232" t="s">
        <v>1150</v>
      </c>
    </row>
    <row r="252" s="2" customFormat="1" ht="21.75" customHeight="1">
      <c r="A252" s="39"/>
      <c r="B252" s="40"/>
      <c r="C252" s="220" t="s">
        <v>415</v>
      </c>
      <c r="D252" s="220" t="s">
        <v>161</v>
      </c>
      <c r="E252" s="221" t="s">
        <v>1151</v>
      </c>
      <c r="F252" s="222" t="s">
        <v>1152</v>
      </c>
      <c r="G252" s="223" t="s">
        <v>754</v>
      </c>
      <c r="H252" s="224">
        <v>1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43</v>
      </c>
      <c r="O252" s="92"/>
      <c r="P252" s="230">
        <f>O252*H252</f>
        <v>0</v>
      </c>
      <c r="Q252" s="230">
        <v>0.01396</v>
      </c>
      <c r="R252" s="230">
        <f>Q252*H252</f>
        <v>0.01396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259</v>
      </c>
      <c r="AT252" s="232" t="s">
        <v>161</v>
      </c>
      <c r="AU252" s="232" t="s">
        <v>88</v>
      </c>
      <c r="AY252" s="18" t="s">
        <v>158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86</v>
      </c>
      <c r="BK252" s="233">
        <f>ROUND(I252*H252,2)</f>
        <v>0</v>
      </c>
      <c r="BL252" s="18" t="s">
        <v>259</v>
      </c>
      <c r="BM252" s="232" t="s">
        <v>1153</v>
      </c>
    </row>
    <row r="253" s="2" customFormat="1" ht="21.75" customHeight="1">
      <c r="A253" s="39"/>
      <c r="B253" s="40"/>
      <c r="C253" s="220" t="s">
        <v>422</v>
      </c>
      <c r="D253" s="220" t="s">
        <v>161</v>
      </c>
      <c r="E253" s="221" t="s">
        <v>1154</v>
      </c>
      <c r="F253" s="222" t="s">
        <v>1155</v>
      </c>
      <c r="G253" s="223" t="s">
        <v>754</v>
      </c>
      <c r="H253" s="224">
        <v>1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43</v>
      </c>
      <c r="O253" s="92"/>
      <c r="P253" s="230">
        <f>O253*H253</f>
        <v>0</v>
      </c>
      <c r="Q253" s="230">
        <v>0.048529999999999997</v>
      </c>
      <c r="R253" s="230">
        <f>Q253*H253</f>
        <v>0.048529999999999997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165</v>
      </c>
      <c r="AT253" s="232" t="s">
        <v>161</v>
      </c>
      <c r="AU253" s="232" t="s">
        <v>88</v>
      </c>
      <c r="AY253" s="18" t="s">
        <v>158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86</v>
      </c>
      <c r="BK253" s="233">
        <f>ROUND(I253*H253,2)</f>
        <v>0</v>
      </c>
      <c r="BL253" s="18" t="s">
        <v>165</v>
      </c>
      <c r="BM253" s="232" t="s">
        <v>1156</v>
      </c>
    </row>
    <row r="254" s="2" customFormat="1" ht="33" customHeight="1">
      <c r="A254" s="39"/>
      <c r="B254" s="40"/>
      <c r="C254" s="220" t="s">
        <v>430</v>
      </c>
      <c r="D254" s="220" t="s">
        <v>161</v>
      </c>
      <c r="E254" s="221" t="s">
        <v>1157</v>
      </c>
      <c r="F254" s="222" t="s">
        <v>1158</v>
      </c>
      <c r="G254" s="223" t="s">
        <v>754</v>
      </c>
      <c r="H254" s="224">
        <v>1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43</v>
      </c>
      <c r="O254" s="92"/>
      <c r="P254" s="230">
        <f>O254*H254</f>
        <v>0</v>
      </c>
      <c r="Q254" s="230">
        <v>0.019369999999999998</v>
      </c>
      <c r="R254" s="230">
        <f>Q254*H254</f>
        <v>0.019369999999999998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259</v>
      </c>
      <c r="AT254" s="232" t="s">
        <v>161</v>
      </c>
      <c r="AU254" s="232" t="s">
        <v>88</v>
      </c>
      <c r="AY254" s="18" t="s">
        <v>158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86</v>
      </c>
      <c r="BK254" s="233">
        <f>ROUND(I254*H254,2)</f>
        <v>0</v>
      </c>
      <c r="BL254" s="18" t="s">
        <v>259</v>
      </c>
      <c r="BM254" s="232" t="s">
        <v>1159</v>
      </c>
    </row>
    <row r="255" s="2" customFormat="1" ht="33" customHeight="1">
      <c r="A255" s="39"/>
      <c r="B255" s="40"/>
      <c r="C255" s="220" t="s">
        <v>436</v>
      </c>
      <c r="D255" s="220" t="s">
        <v>161</v>
      </c>
      <c r="E255" s="221" t="s">
        <v>1160</v>
      </c>
      <c r="F255" s="222" t="s">
        <v>1161</v>
      </c>
      <c r="G255" s="223" t="s">
        <v>754</v>
      </c>
      <c r="H255" s="224">
        <v>1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43</v>
      </c>
      <c r="O255" s="92"/>
      <c r="P255" s="230">
        <f>O255*H255</f>
        <v>0</v>
      </c>
      <c r="Q255" s="230">
        <v>0.0049300000000000004</v>
      </c>
      <c r="R255" s="230">
        <f>Q255*H255</f>
        <v>0.0049300000000000004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259</v>
      </c>
      <c r="AT255" s="232" t="s">
        <v>161</v>
      </c>
      <c r="AU255" s="232" t="s">
        <v>88</v>
      </c>
      <c r="AY255" s="18" t="s">
        <v>158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86</v>
      </c>
      <c r="BK255" s="233">
        <f>ROUND(I255*H255,2)</f>
        <v>0</v>
      </c>
      <c r="BL255" s="18" t="s">
        <v>259</v>
      </c>
      <c r="BM255" s="232" t="s">
        <v>1162</v>
      </c>
    </row>
    <row r="256" s="2" customFormat="1" ht="16.5" customHeight="1">
      <c r="A256" s="39"/>
      <c r="B256" s="40"/>
      <c r="C256" s="220" t="s">
        <v>440</v>
      </c>
      <c r="D256" s="220" t="s">
        <v>161</v>
      </c>
      <c r="E256" s="221" t="s">
        <v>1163</v>
      </c>
      <c r="F256" s="222" t="s">
        <v>1164</v>
      </c>
      <c r="G256" s="223" t="s">
        <v>754</v>
      </c>
      <c r="H256" s="224">
        <v>1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43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0.155</v>
      </c>
      <c r="T256" s="231">
        <f>S256*H256</f>
        <v>0.155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259</v>
      </c>
      <c r="AT256" s="232" t="s">
        <v>161</v>
      </c>
      <c r="AU256" s="232" t="s">
        <v>88</v>
      </c>
      <c r="AY256" s="18" t="s">
        <v>158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86</v>
      </c>
      <c r="BK256" s="233">
        <f>ROUND(I256*H256,2)</f>
        <v>0</v>
      </c>
      <c r="BL256" s="18" t="s">
        <v>259</v>
      </c>
      <c r="BM256" s="232" t="s">
        <v>1165</v>
      </c>
    </row>
    <row r="257" s="2" customFormat="1" ht="21.75" customHeight="1">
      <c r="A257" s="39"/>
      <c r="B257" s="40"/>
      <c r="C257" s="220" t="s">
        <v>444</v>
      </c>
      <c r="D257" s="220" t="s">
        <v>161</v>
      </c>
      <c r="E257" s="221" t="s">
        <v>1166</v>
      </c>
      <c r="F257" s="222" t="s">
        <v>1167</v>
      </c>
      <c r="G257" s="223" t="s">
        <v>754</v>
      </c>
      <c r="H257" s="224">
        <v>1</v>
      </c>
      <c r="I257" s="225"/>
      <c r="J257" s="226">
        <f>ROUND(I257*H257,2)</f>
        <v>0</v>
      </c>
      <c r="K257" s="227"/>
      <c r="L257" s="45"/>
      <c r="M257" s="228" t="s">
        <v>1</v>
      </c>
      <c r="N257" s="229" t="s">
        <v>43</v>
      </c>
      <c r="O257" s="92"/>
      <c r="P257" s="230">
        <f>O257*H257</f>
        <v>0</v>
      </c>
      <c r="Q257" s="230">
        <v>0.010659999999999999</v>
      </c>
      <c r="R257" s="230">
        <f>Q257*H257</f>
        <v>0.010659999999999999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259</v>
      </c>
      <c r="AT257" s="232" t="s">
        <v>161</v>
      </c>
      <c r="AU257" s="232" t="s">
        <v>88</v>
      </c>
      <c r="AY257" s="18" t="s">
        <v>158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86</v>
      </c>
      <c r="BK257" s="233">
        <f>ROUND(I257*H257,2)</f>
        <v>0</v>
      </c>
      <c r="BL257" s="18" t="s">
        <v>259</v>
      </c>
      <c r="BM257" s="232" t="s">
        <v>1168</v>
      </c>
    </row>
    <row r="258" s="2" customFormat="1" ht="21.75" customHeight="1">
      <c r="A258" s="39"/>
      <c r="B258" s="40"/>
      <c r="C258" s="220" t="s">
        <v>448</v>
      </c>
      <c r="D258" s="220" t="s">
        <v>161</v>
      </c>
      <c r="E258" s="221" t="s">
        <v>1169</v>
      </c>
      <c r="F258" s="222" t="s">
        <v>1170</v>
      </c>
      <c r="G258" s="223" t="s">
        <v>754</v>
      </c>
      <c r="H258" s="224">
        <v>1</v>
      </c>
      <c r="I258" s="225"/>
      <c r="J258" s="226">
        <f>ROUND(I258*H258,2)</f>
        <v>0</v>
      </c>
      <c r="K258" s="227"/>
      <c r="L258" s="45"/>
      <c r="M258" s="228" t="s">
        <v>1</v>
      </c>
      <c r="N258" s="229" t="s">
        <v>43</v>
      </c>
      <c r="O258" s="92"/>
      <c r="P258" s="230">
        <f>O258*H258</f>
        <v>0</v>
      </c>
      <c r="Q258" s="230">
        <v>0.036339999999999997</v>
      </c>
      <c r="R258" s="230">
        <f>Q258*H258</f>
        <v>0.036339999999999997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259</v>
      </c>
      <c r="AT258" s="232" t="s">
        <v>161</v>
      </c>
      <c r="AU258" s="232" t="s">
        <v>88</v>
      </c>
      <c r="AY258" s="18" t="s">
        <v>158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86</v>
      </c>
      <c r="BK258" s="233">
        <f>ROUND(I258*H258,2)</f>
        <v>0</v>
      </c>
      <c r="BL258" s="18" t="s">
        <v>259</v>
      </c>
      <c r="BM258" s="232" t="s">
        <v>1171</v>
      </c>
    </row>
    <row r="259" s="2" customFormat="1" ht="21.75" customHeight="1">
      <c r="A259" s="39"/>
      <c r="B259" s="40"/>
      <c r="C259" s="220" t="s">
        <v>452</v>
      </c>
      <c r="D259" s="220" t="s">
        <v>161</v>
      </c>
      <c r="E259" s="221" t="s">
        <v>1172</v>
      </c>
      <c r="F259" s="222" t="s">
        <v>1173</v>
      </c>
      <c r="G259" s="223" t="s">
        <v>754</v>
      </c>
      <c r="H259" s="224">
        <v>1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43</v>
      </c>
      <c r="O259" s="92"/>
      <c r="P259" s="230">
        <f>O259*H259</f>
        <v>0</v>
      </c>
      <c r="Q259" s="230">
        <v>0.00095</v>
      </c>
      <c r="R259" s="230">
        <f>Q259*H259</f>
        <v>0.00095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259</v>
      </c>
      <c r="AT259" s="232" t="s">
        <v>161</v>
      </c>
      <c r="AU259" s="232" t="s">
        <v>88</v>
      </c>
      <c r="AY259" s="18" t="s">
        <v>158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86</v>
      </c>
      <c r="BK259" s="233">
        <f>ROUND(I259*H259,2)</f>
        <v>0</v>
      </c>
      <c r="BL259" s="18" t="s">
        <v>259</v>
      </c>
      <c r="BM259" s="232" t="s">
        <v>1174</v>
      </c>
    </row>
    <row r="260" s="2" customFormat="1" ht="16.5" customHeight="1">
      <c r="A260" s="39"/>
      <c r="B260" s="40"/>
      <c r="C260" s="220" t="s">
        <v>457</v>
      </c>
      <c r="D260" s="220" t="s">
        <v>161</v>
      </c>
      <c r="E260" s="221" t="s">
        <v>1175</v>
      </c>
      <c r="F260" s="222" t="s">
        <v>1176</v>
      </c>
      <c r="G260" s="223" t="s">
        <v>754</v>
      </c>
      <c r="H260" s="224">
        <v>2</v>
      </c>
      <c r="I260" s="225"/>
      <c r="J260" s="226">
        <f>ROUND(I260*H260,2)</f>
        <v>0</v>
      </c>
      <c r="K260" s="227"/>
      <c r="L260" s="45"/>
      <c r="M260" s="228" t="s">
        <v>1</v>
      </c>
      <c r="N260" s="229" t="s">
        <v>43</v>
      </c>
      <c r="O260" s="92"/>
      <c r="P260" s="230">
        <f>O260*H260</f>
        <v>0</v>
      </c>
      <c r="Q260" s="230">
        <v>0</v>
      </c>
      <c r="R260" s="230">
        <f>Q260*H260</f>
        <v>0</v>
      </c>
      <c r="S260" s="230">
        <v>0.00156</v>
      </c>
      <c r="T260" s="231">
        <f>S260*H260</f>
        <v>0.0031199999999999999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259</v>
      </c>
      <c r="AT260" s="232" t="s">
        <v>161</v>
      </c>
      <c r="AU260" s="232" t="s">
        <v>88</v>
      </c>
      <c r="AY260" s="18" t="s">
        <v>158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86</v>
      </c>
      <c r="BK260" s="233">
        <f>ROUND(I260*H260,2)</f>
        <v>0</v>
      </c>
      <c r="BL260" s="18" t="s">
        <v>259</v>
      </c>
      <c r="BM260" s="232" t="s">
        <v>1177</v>
      </c>
    </row>
    <row r="261" s="2" customFormat="1" ht="21.75" customHeight="1">
      <c r="A261" s="39"/>
      <c r="B261" s="40"/>
      <c r="C261" s="220" t="s">
        <v>462</v>
      </c>
      <c r="D261" s="220" t="s">
        <v>161</v>
      </c>
      <c r="E261" s="221" t="s">
        <v>1178</v>
      </c>
      <c r="F261" s="222" t="s">
        <v>1179</v>
      </c>
      <c r="G261" s="223" t="s">
        <v>754</v>
      </c>
      <c r="H261" s="224">
        <v>1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43</v>
      </c>
      <c r="O261" s="92"/>
      <c r="P261" s="230">
        <f>O261*H261</f>
        <v>0</v>
      </c>
      <c r="Q261" s="230">
        <v>0.0018</v>
      </c>
      <c r="R261" s="230">
        <f>Q261*H261</f>
        <v>0.0018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259</v>
      </c>
      <c r="AT261" s="232" t="s">
        <v>161</v>
      </c>
      <c r="AU261" s="232" t="s">
        <v>88</v>
      </c>
      <c r="AY261" s="18" t="s">
        <v>158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86</v>
      </c>
      <c r="BK261" s="233">
        <f>ROUND(I261*H261,2)</f>
        <v>0</v>
      </c>
      <c r="BL261" s="18" t="s">
        <v>259</v>
      </c>
      <c r="BM261" s="232" t="s">
        <v>1180</v>
      </c>
    </row>
    <row r="262" s="2" customFormat="1" ht="16.5" customHeight="1">
      <c r="A262" s="39"/>
      <c r="B262" s="40"/>
      <c r="C262" s="220" t="s">
        <v>466</v>
      </c>
      <c r="D262" s="220" t="s">
        <v>161</v>
      </c>
      <c r="E262" s="221" t="s">
        <v>1181</v>
      </c>
      <c r="F262" s="222" t="s">
        <v>1182</v>
      </c>
      <c r="G262" s="223" t="s">
        <v>754</v>
      </c>
      <c r="H262" s="224">
        <v>2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43</v>
      </c>
      <c r="O262" s="92"/>
      <c r="P262" s="230">
        <f>O262*H262</f>
        <v>0</v>
      </c>
      <c r="Q262" s="230">
        <v>0.0018400000000000001</v>
      </c>
      <c r="R262" s="230">
        <f>Q262*H262</f>
        <v>0.0036800000000000001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259</v>
      </c>
      <c r="AT262" s="232" t="s">
        <v>161</v>
      </c>
      <c r="AU262" s="232" t="s">
        <v>88</v>
      </c>
      <c r="AY262" s="18" t="s">
        <v>158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86</v>
      </c>
      <c r="BK262" s="233">
        <f>ROUND(I262*H262,2)</f>
        <v>0</v>
      </c>
      <c r="BL262" s="18" t="s">
        <v>259</v>
      </c>
      <c r="BM262" s="232" t="s">
        <v>1183</v>
      </c>
    </row>
    <row r="263" s="2" customFormat="1" ht="16.5" customHeight="1">
      <c r="A263" s="39"/>
      <c r="B263" s="40"/>
      <c r="C263" s="220" t="s">
        <v>473</v>
      </c>
      <c r="D263" s="220" t="s">
        <v>161</v>
      </c>
      <c r="E263" s="221" t="s">
        <v>1184</v>
      </c>
      <c r="F263" s="222" t="s">
        <v>1185</v>
      </c>
      <c r="G263" s="223" t="s">
        <v>754</v>
      </c>
      <c r="H263" s="224">
        <v>1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43</v>
      </c>
      <c r="O263" s="92"/>
      <c r="P263" s="230">
        <f>O263*H263</f>
        <v>0</v>
      </c>
      <c r="Q263" s="230">
        <v>0.0018400000000000001</v>
      </c>
      <c r="R263" s="230">
        <f>Q263*H263</f>
        <v>0.0018400000000000001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259</v>
      </c>
      <c r="AT263" s="232" t="s">
        <v>161</v>
      </c>
      <c r="AU263" s="232" t="s">
        <v>88</v>
      </c>
      <c r="AY263" s="18" t="s">
        <v>158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86</v>
      </c>
      <c r="BK263" s="233">
        <f>ROUND(I263*H263,2)</f>
        <v>0</v>
      </c>
      <c r="BL263" s="18" t="s">
        <v>259</v>
      </c>
      <c r="BM263" s="232" t="s">
        <v>1186</v>
      </c>
    </row>
    <row r="264" s="2" customFormat="1" ht="16.5" customHeight="1">
      <c r="A264" s="39"/>
      <c r="B264" s="40"/>
      <c r="C264" s="220" t="s">
        <v>477</v>
      </c>
      <c r="D264" s="220" t="s">
        <v>161</v>
      </c>
      <c r="E264" s="221" t="s">
        <v>1187</v>
      </c>
      <c r="F264" s="222" t="s">
        <v>1188</v>
      </c>
      <c r="G264" s="223" t="s">
        <v>169</v>
      </c>
      <c r="H264" s="224">
        <v>2</v>
      </c>
      <c r="I264" s="225"/>
      <c r="J264" s="226">
        <f>ROUND(I264*H264,2)</f>
        <v>0</v>
      </c>
      <c r="K264" s="227"/>
      <c r="L264" s="45"/>
      <c r="M264" s="228" t="s">
        <v>1</v>
      </c>
      <c r="N264" s="229" t="s">
        <v>43</v>
      </c>
      <c r="O264" s="92"/>
      <c r="P264" s="230">
        <f>O264*H264</f>
        <v>0</v>
      </c>
      <c r="Q264" s="230">
        <v>0.00024000000000000001</v>
      </c>
      <c r="R264" s="230">
        <f>Q264*H264</f>
        <v>0.00048000000000000001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259</v>
      </c>
      <c r="AT264" s="232" t="s">
        <v>161</v>
      </c>
      <c r="AU264" s="232" t="s">
        <v>88</v>
      </c>
      <c r="AY264" s="18" t="s">
        <v>158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86</v>
      </c>
      <c r="BK264" s="233">
        <f>ROUND(I264*H264,2)</f>
        <v>0</v>
      </c>
      <c r="BL264" s="18" t="s">
        <v>259</v>
      </c>
      <c r="BM264" s="232" t="s">
        <v>1189</v>
      </c>
    </row>
    <row r="265" s="2" customFormat="1" ht="21.75" customHeight="1">
      <c r="A265" s="39"/>
      <c r="B265" s="40"/>
      <c r="C265" s="220" t="s">
        <v>484</v>
      </c>
      <c r="D265" s="220" t="s">
        <v>161</v>
      </c>
      <c r="E265" s="221" t="s">
        <v>1190</v>
      </c>
      <c r="F265" s="222" t="s">
        <v>1191</v>
      </c>
      <c r="G265" s="223" t="s">
        <v>169</v>
      </c>
      <c r="H265" s="224">
        <v>1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43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259</v>
      </c>
      <c r="AT265" s="232" t="s">
        <v>161</v>
      </c>
      <c r="AU265" s="232" t="s">
        <v>88</v>
      </c>
      <c r="AY265" s="18" t="s">
        <v>158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86</v>
      </c>
      <c r="BK265" s="233">
        <f>ROUND(I265*H265,2)</f>
        <v>0</v>
      </c>
      <c r="BL265" s="18" t="s">
        <v>259</v>
      </c>
      <c r="BM265" s="232" t="s">
        <v>1192</v>
      </c>
    </row>
    <row r="266" s="2" customFormat="1" ht="16.5" customHeight="1">
      <c r="A266" s="39"/>
      <c r="B266" s="40"/>
      <c r="C266" s="220" t="s">
        <v>491</v>
      </c>
      <c r="D266" s="220" t="s">
        <v>161</v>
      </c>
      <c r="E266" s="221" t="s">
        <v>1193</v>
      </c>
      <c r="F266" s="222" t="s">
        <v>1194</v>
      </c>
      <c r="G266" s="223" t="s">
        <v>169</v>
      </c>
      <c r="H266" s="224">
        <v>1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43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259</v>
      </c>
      <c r="AT266" s="232" t="s">
        <v>161</v>
      </c>
      <c r="AU266" s="232" t="s">
        <v>88</v>
      </c>
      <c r="AY266" s="18" t="s">
        <v>158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86</v>
      </c>
      <c r="BK266" s="233">
        <f>ROUND(I266*H266,2)</f>
        <v>0</v>
      </c>
      <c r="BL266" s="18" t="s">
        <v>259</v>
      </c>
      <c r="BM266" s="232" t="s">
        <v>1195</v>
      </c>
    </row>
    <row r="267" s="2" customFormat="1" ht="21.75" customHeight="1">
      <c r="A267" s="39"/>
      <c r="B267" s="40"/>
      <c r="C267" s="282" t="s">
        <v>499</v>
      </c>
      <c r="D267" s="282" t="s">
        <v>275</v>
      </c>
      <c r="E267" s="283" t="s">
        <v>1196</v>
      </c>
      <c r="F267" s="284" t="s">
        <v>1197</v>
      </c>
      <c r="G267" s="285" t="s">
        <v>169</v>
      </c>
      <c r="H267" s="286">
        <v>1</v>
      </c>
      <c r="I267" s="287"/>
      <c r="J267" s="288">
        <f>ROUND(I267*H267,2)</f>
        <v>0</v>
      </c>
      <c r="K267" s="289"/>
      <c r="L267" s="290"/>
      <c r="M267" s="291" t="s">
        <v>1</v>
      </c>
      <c r="N267" s="292" t="s">
        <v>43</v>
      </c>
      <c r="O267" s="92"/>
      <c r="P267" s="230">
        <f>O267*H267</f>
        <v>0</v>
      </c>
      <c r="Q267" s="230">
        <v>0.0047999999999999996</v>
      </c>
      <c r="R267" s="230">
        <f>Q267*H267</f>
        <v>0.0047999999999999996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332</v>
      </c>
      <c r="AT267" s="232" t="s">
        <v>275</v>
      </c>
      <c r="AU267" s="232" t="s">
        <v>88</v>
      </c>
      <c r="AY267" s="18" t="s">
        <v>158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86</v>
      </c>
      <c r="BK267" s="233">
        <f>ROUND(I267*H267,2)</f>
        <v>0</v>
      </c>
      <c r="BL267" s="18" t="s">
        <v>259</v>
      </c>
      <c r="BM267" s="232" t="s">
        <v>1198</v>
      </c>
    </row>
    <row r="268" s="2" customFormat="1" ht="21.75" customHeight="1">
      <c r="A268" s="39"/>
      <c r="B268" s="40"/>
      <c r="C268" s="220" t="s">
        <v>504</v>
      </c>
      <c r="D268" s="220" t="s">
        <v>161</v>
      </c>
      <c r="E268" s="221" t="s">
        <v>1199</v>
      </c>
      <c r="F268" s="222" t="s">
        <v>1200</v>
      </c>
      <c r="G268" s="223" t="s">
        <v>515</v>
      </c>
      <c r="H268" s="293"/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43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259</v>
      </c>
      <c r="AT268" s="232" t="s">
        <v>161</v>
      </c>
      <c r="AU268" s="232" t="s">
        <v>88</v>
      </c>
      <c r="AY268" s="18" t="s">
        <v>158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86</v>
      </c>
      <c r="BK268" s="233">
        <f>ROUND(I268*H268,2)</f>
        <v>0</v>
      </c>
      <c r="BL268" s="18" t="s">
        <v>259</v>
      </c>
      <c r="BM268" s="232" t="s">
        <v>1201</v>
      </c>
    </row>
    <row r="269" s="12" customFormat="1" ht="22.8" customHeight="1">
      <c r="A269" s="12"/>
      <c r="B269" s="204"/>
      <c r="C269" s="205"/>
      <c r="D269" s="206" t="s">
        <v>77</v>
      </c>
      <c r="E269" s="218" t="s">
        <v>1202</v>
      </c>
      <c r="F269" s="218" t="s">
        <v>1203</v>
      </c>
      <c r="G269" s="205"/>
      <c r="H269" s="205"/>
      <c r="I269" s="208"/>
      <c r="J269" s="219">
        <f>BK269</f>
        <v>0</v>
      </c>
      <c r="K269" s="205"/>
      <c r="L269" s="210"/>
      <c r="M269" s="211"/>
      <c r="N269" s="212"/>
      <c r="O269" s="212"/>
      <c r="P269" s="213">
        <f>SUM(P270:P271)</f>
        <v>0</v>
      </c>
      <c r="Q269" s="212"/>
      <c r="R269" s="213">
        <f>SUM(R270:R271)</f>
        <v>0.0091999999999999998</v>
      </c>
      <c r="S269" s="212"/>
      <c r="T269" s="214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5" t="s">
        <v>88</v>
      </c>
      <c r="AT269" s="216" t="s">
        <v>77</v>
      </c>
      <c r="AU269" s="216" t="s">
        <v>86</v>
      </c>
      <c r="AY269" s="215" t="s">
        <v>158</v>
      </c>
      <c r="BK269" s="217">
        <f>SUM(BK270:BK271)</f>
        <v>0</v>
      </c>
    </row>
    <row r="270" s="2" customFormat="1" ht="33" customHeight="1">
      <c r="A270" s="39"/>
      <c r="B270" s="40"/>
      <c r="C270" s="220" t="s">
        <v>508</v>
      </c>
      <c r="D270" s="220" t="s">
        <v>161</v>
      </c>
      <c r="E270" s="221" t="s">
        <v>1204</v>
      </c>
      <c r="F270" s="222" t="s">
        <v>1205</v>
      </c>
      <c r="G270" s="223" t="s">
        <v>754</v>
      </c>
      <c r="H270" s="224">
        <v>1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43</v>
      </c>
      <c r="O270" s="92"/>
      <c r="P270" s="230">
        <f>O270*H270</f>
        <v>0</v>
      </c>
      <c r="Q270" s="230">
        <v>0.0091999999999999998</v>
      </c>
      <c r="R270" s="230">
        <f>Q270*H270</f>
        <v>0.0091999999999999998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259</v>
      </c>
      <c r="AT270" s="232" t="s">
        <v>161</v>
      </c>
      <c r="AU270" s="232" t="s">
        <v>88</v>
      </c>
      <c r="AY270" s="18" t="s">
        <v>158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86</v>
      </c>
      <c r="BK270" s="233">
        <f>ROUND(I270*H270,2)</f>
        <v>0</v>
      </c>
      <c r="BL270" s="18" t="s">
        <v>259</v>
      </c>
      <c r="BM270" s="232" t="s">
        <v>1206</v>
      </c>
    </row>
    <row r="271" s="2" customFormat="1" ht="21.75" customHeight="1">
      <c r="A271" s="39"/>
      <c r="B271" s="40"/>
      <c r="C271" s="220" t="s">
        <v>512</v>
      </c>
      <c r="D271" s="220" t="s">
        <v>161</v>
      </c>
      <c r="E271" s="221" t="s">
        <v>1207</v>
      </c>
      <c r="F271" s="222" t="s">
        <v>1208</v>
      </c>
      <c r="G271" s="223" t="s">
        <v>515</v>
      </c>
      <c r="H271" s="293"/>
      <c r="I271" s="225"/>
      <c r="J271" s="226">
        <f>ROUND(I271*H271,2)</f>
        <v>0</v>
      </c>
      <c r="K271" s="227"/>
      <c r="L271" s="45"/>
      <c r="M271" s="228" t="s">
        <v>1</v>
      </c>
      <c r="N271" s="229" t="s">
        <v>43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259</v>
      </c>
      <c r="AT271" s="232" t="s">
        <v>161</v>
      </c>
      <c r="AU271" s="232" t="s">
        <v>88</v>
      </c>
      <c r="AY271" s="18" t="s">
        <v>158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86</v>
      </c>
      <c r="BK271" s="233">
        <f>ROUND(I271*H271,2)</f>
        <v>0</v>
      </c>
      <c r="BL271" s="18" t="s">
        <v>259</v>
      </c>
      <c r="BM271" s="232" t="s">
        <v>1209</v>
      </c>
    </row>
    <row r="272" s="12" customFormat="1" ht="22.8" customHeight="1">
      <c r="A272" s="12"/>
      <c r="B272" s="204"/>
      <c r="C272" s="205"/>
      <c r="D272" s="206" t="s">
        <v>77</v>
      </c>
      <c r="E272" s="218" t="s">
        <v>434</v>
      </c>
      <c r="F272" s="218" t="s">
        <v>1210</v>
      </c>
      <c r="G272" s="205"/>
      <c r="H272" s="205"/>
      <c r="I272" s="208"/>
      <c r="J272" s="219">
        <f>BK272</f>
        <v>0</v>
      </c>
      <c r="K272" s="205"/>
      <c r="L272" s="210"/>
      <c r="M272" s="211"/>
      <c r="N272" s="212"/>
      <c r="O272" s="212"/>
      <c r="P272" s="213">
        <f>SUM(P273:P281)</f>
        <v>0</v>
      </c>
      <c r="Q272" s="212"/>
      <c r="R272" s="213">
        <f>SUM(R273:R281)</f>
        <v>6.0000000000000008E-05</v>
      </c>
      <c r="S272" s="212"/>
      <c r="T272" s="214">
        <f>SUM(T273:T281)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5" t="s">
        <v>88</v>
      </c>
      <c r="AT272" s="216" t="s">
        <v>77</v>
      </c>
      <c r="AU272" s="216" t="s">
        <v>86</v>
      </c>
      <c r="AY272" s="215" t="s">
        <v>158</v>
      </c>
      <c r="BK272" s="217">
        <f>SUM(BK273:BK281)</f>
        <v>0</v>
      </c>
    </row>
    <row r="273" s="2" customFormat="1" ht="16.5" customHeight="1">
      <c r="A273" s="39"/>
      <c r="B273" s="40"/>
      <c r="C273" s="220" t="s">
        <v>519</v>
      </c>
      <c r="D273" s="220" t="s">
        <v>161</v>
      </c>
      <c r="E273" s="221" t="s">
        <v>1211</v>
      </c>
      <c r="F273" s="222" t="s">
        <v>1212</v>
      </c>
      <c r="G273" s="223" t="s">
        <v>169</v>
      </c>
      <c r="H273" s="224">
        <v>3</v>
      </c>
      <c r="I273" s="225"/>
      <c r="J273" s="226">
        <f>ROUND(I273*H273,2)</f>
        <v>0</v>
      </c>
      <c r="K273" s="227"/>
      <c r="L273" s="45"/>
      <c r="M273" s="228" t="s">
        <v>1</v>
      </c>
      <c r="N273" s="229" t="s">
        <v>43</v>
      </c>
      <c r="O273" s="92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259</v>
      </c>
      <c r="AT273" s="232" t="s">
        <v>161</v>
      </c>
      <c r="AU273" s="232" t="s">
        <v>88</v>
      </c>
      <c r="AY273" s="18" t="s">
        <v>158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86</v>
      </c>
      <c r="BK273" s="233">
        <f>ROUND(I273*H273,2)</f>
        <v>0</v>
      </c>
      <c r="BL273" s="18" t="s">
        <v>259</v>
      </c>
      <c r="BM273" s="232" t="s">
        <v>1213</v>
      </c>
    </row>
    <row r="274" s="2" customFormat="1" ht="16.5" customHeight="1">
      <c r="A274" s="39"/>
      <c r="B274" s="40"/>
      <c r="C274" s="282" t="s">
        <v>523</v>
      </c>
      <c r="D274" s="282" t="s">
        <v>275</v>
      </c>
      <c r="E274" s="283" t="s">
        <v>1214</v>
      </c>
      <c r="F274" s="284" t="s">
        <v>1215</v>
      </c>
      <c r="G274" s="285" t="s">
        <v>169</v>
      </c>
      <c r="H274" s="286">
        <v>3</v>
      </c>
      <c r="I274" s="287"/>
      <c r="J274" s="288">
        <f>ROUND(I274*H274,2)</f>
        <v>0</v>
      </c>
      <c r="K274" s="289"/>
      <c r="L274" s="290"/>
      <c r="M274" s="291" t="s">
        <v>1</v>
      </c>
      <c r="N274" s="292" t="s">
        <v>43</v>
      </c>
      <c r="O274" s="92"/>
      <c r="P274" s="230">
        <f>O274*H274</f>
        <v>0</v>
      </c>
      <c r="Q274" s="230">
        <v>2.0000000000000002E-05</v>
      </c>
      <c r="R274" s="230">
        <f>Q274*H274</f>
        <v>6.0000000000000008E-05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332</v>
      </c>
      <c r="AT274" s="232" t="s">
        <v>275</v>
      </c>
      <c r="AU274" s="232" t="s">
        <v>88</v>
      </c>
      <c r="AY274" s="18" t="s">
        <v>158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86</v>
      </c>
      <c r="BK274" s="233">
        <f>ROUND(I274*H274,2)</f>
        <v>0</v>
      </c>
      <c r="BL274" s="18" t="s">
        <v>259</v>
      </c>
      <c r="BM274" s="232" t="s">
        <v>1216</v>
      </c>
    </row>
    <row r="275" s="2" customFormat="1" ht="16.5" customHeight="1">
      <c r="A275" s="39"/>
      <c r="B275" s="40"/>
      <c r="C275" s="220" t="s">
        <v>528</v>
      </c>
      <c r="D275" s="220" t="s">
        <v>161</v>
      </c>
      <c r="E275" s="221" t="s">
        <v>453</v>
      </c>
      <c r="F275" s="222" t="s">
        <v>454</v>
      </c>
      <c r="G275" s="223" t="s">
        <v>203</v>
      </c>
      <c r="H275" s="224">
        <v>50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43</v>
      </c>
      <c r="O275" s="92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259</v>
      </c>
      <c r="AT275" s="232" t="s">
        <v>161</v>
      </c>
      <c r="AU275" s="232" t="s">
        <v>88</v>
      </c>
      <c r="AY275" s="18" t="s">
        <v>158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86</v>
      </c>
      <c r="BK275" s="233">
        <f>ROUND(I275*H275,2)</f>
        <v>0</v>
      </c>
      <c r="BL275" s="18" t="s">
        <v>259</v>
      </c>
      <c r="BM275" s="232" t="s">
        <v>1217</v>
      </c>
    </row>
    <row r="276" s="2" customFormat="1">
      <c r="A276" s="39"/>
      <c r="B276" s="40"/>
      <c r="C276" s="41"/>
      <c r="D276" s="236" t="s">
        <v>263</v>
      </c>
      <c r="E276" s="41"/>
      <c r="F276" s="278" t="s">
        <v>456</v>
      </c>
      <c r="G276" s="41"/>
      <c r="H276" s="41"/>
      <c r="I276" s="279"/>
      <c r="J276" s="41"/>
      <c r="K276" s="41"/>
      <c r="L276" s="45"/>
      <c r="M276" s="280"/>
      <c r="N276" s="281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263</v>
      </c>
      <c r="AU276" s="18" t="s">
        <v>88</v>
      </c>
    </row>
    <row r="277" s="2" customFormat="1" ht="16.5" customHeight="1">
      <c r="A277" s="39"/>
      <c r="B277" s="40"/>
      <c r="C277" s="282" t="s">
        <v>533</v>
      </c>
      <c r="D277" s="282" t="s">
        <v>275</v>
      </c>
      <c r="E277" s="283" t="s">
        <v>458</v>
      </c>
      <c r="F277" s="284" t="s">
        <v>459</v>
      </c>
      <c r="G277" s="285" t="s">
        <v>203</v>
      </c>
      <c r="H277" s="286">
        <v>50</v>
      </c>
      <c r="I277" s="287"/>
      <c r="J277" s="288">
        <f>ROUND(I277*H277,2)</f>
        <v>0</v>
      </c>
      <c r="K277" s="289"/>
      <c r="L277" s="290"/>
      <c r="M277" s="291" t="s">
        <v>1</v>
      </c>
      <c r="N277" s="292" t="s">
        <v>43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332</v>
      </c>
      <c r="AT277" s="232" t="s">
        <v>275</v>
      </c>
      <c r="AU277" s="232" t="s">
        <v>88</v>
      </c>
      <c r="AY277" s="18" t="s">
        <v>158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86</v>
      </c>
      <c r="BK277" s="233">
        <f>ROUND(I277*H277,2)</f>
        <v>0</v>
      </c>
      <c r="BL277" s="18" t="s">
        <v>259</v>
      </c>
      <c r="BM277" s="232" t="s">
        <v>1218</v>
      </c>
    </row>
    <row r="278" s="2" customFormat="1" ht="16.5" customHeight="1">
      <c r="A278" s="39"/>
      <c r="B278" s="40"/>
      <c r="C278" s="220" t="s">
        <v>538</v>
      </c>
      <c r="D278" s="220" t="s">
        <v>161</v>
      </c>
      <c r="E278" s="221" t="s">
        <v>463</v>
      </c>
      <c r="F278" s="222" t="s">
        <v>464</v>
      </c>
      <c r="G278" s="223" t="s">
        <v>203</v>
      </c>
      <c r="H278" s="224">
        <v>200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43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259</v>
      </c>
      <c r="AT278" s="232" t="s">
        <v>161</v>
      </c>
      <c r="AU278" s="232" t="s">
        <v>88</v>
      </c>
      <c r="AY278" s="18" t="s">
        <v>158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86</v>
      </c>
      <c r="BK278" s="233">
        <f>ROUND(I278*H278,2)</f>
        <v>0</v>
      </c>
      <c r="BL278" s="18" t="s">
        <v>259</v>
      </c>
      <c r="BM278" s="232" t="s">
        <v>1219</v>
      </c>
    </row>
    <row r="279" s="2" customFormat="1" ht="21.75" customHeight="1">
      <c r="A279" s="39"/>
      <c r="B279" s="40"/>
      <c r="C279" s="282" t="s">
        <v>543</v>
      </c>
      <c r="D279" s="282" t="s">
        <v>275</v>
      </c>
      <c r="E279" s="283" t="s">
        <v>467</v>
      </c>
      <c r="F279" s="284" t="s">
        <v>468</v>
      </c>
      <c r="G279" s="285" t="s">
        <v>203</v>
      </c>
      <c r="H279" s="286">
        <v>220</v>
      </c>
      <c r="I279" s="287"/>
      <c r="J279" s="288">
        <f>ROUND(I279*H279,2)</f>
        <v>0</v>
      </c>
      <c r="K279" s="289"/>
      <c r="L279" s="290"/>
      <c r="M279" s="291" t="s">
        <v>1</v>
      </c>
      <c r="N279" s="292" t="s">
        <v>43</v>
      </c>
      <c r="O279" s="92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332</v>
      </c>
      <c r="AT279" s="232" t="s">
        <v>275</v>
      </c>
      <c r="AU279" s="232" t="s">
        <v>88</v>
      </c>
      <c r="AY279" s="18" t="s">
        <v>158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86</v>
      </c>
      <c r="BK279" s="233">
        <f>ROUND(I279*H279,2)</f>
        <v>0</v>
      </c>
      <c r="BL279" s="18" t="s">
        <v>259</v>
      </c>
      <c r="BM279" s="232" t="s">
        <v>1220</v>
      </c>
    </row>
    <row r="280" s="13" customFormat="1">
      <c r="A280" s="13"/>
      <c r="B280" s="234"/>
      <c r="C280" s="235"/>
      <c r="D280" s="236" t="s">
        <v>171</v>
      </c>
      <c r="E280" s="237" t="s">
        <v>1</v>
      </c>
      <c r="F280" s="238" t="s">
        <v>1221</v>
      </c>
      <c r="G280" s="235"/>
      <c r="H280" s="239">
        <v>220</v>
      </c>
      <c r="I280" s="240"/>
      <c r="J280" s="235"/>
      <c r="K280" s="235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171</v>
      </c>
      <c r="AU280" s="245" t="s">
        <v>88</v>
      </c>
      <c r="AV280" s="13" t="s">
        <v>88</v>
      </c>
      <c r="AW280" s="13" t="s">
        <v>34</v>
      </c>
      <c r="AX280" s="13" t="s">
        <v>78</v>
      </c>
      <c r="AY280" s="245" t="s">
        <v>158</v>
      </c>
    </row>
    <row r="281" s="14" customFormat="1">
      <c r="A281" s="14"/>
      <c r="B281" s="246"/>
      <c r="C281" s="247"/>
      <c r="D281" s="236" t="s">
        <v>171</v>
      </c>
      <c r="E281" s="248" t="s">
        <v>1</v>
      </c>
      <c r="F281" s="249" t="s">
        <v>174</v>
      </c>
      <c r="G281" s="247"/>
      <c r="H281" s="250">
        <v>220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171</v>
      </c>
      <c r="AU281" s="256" t="s">
        <v>88</v>
      </c>
      <c r="AV281" s="14" t="s">
        <v>165</v>
      </c>
      <c r="AW281" s="14" t="s">
        <v>34</v>
      </c>
      <c r="AX281" s="14" t="s">
        <v>86</v>
      </c>
      <c r="AY281" s="256" t="s">
        <v>158</v>
      </c>
    </row>
    <row r="282" s="12" customFormat="1" ht="22.8" customHeight="1">
      <c r="A282" s="12"/>
      <c r="B282" s="204"/>
      <c r="C282" s="205"/>
      <c r="D282" s="206" t="s">
        <v>77</v>
      </c>
      <c r="E282" s="218" t="s">
        <v>482</v>
      </c>
      <c r="F282" s="218" t="s">
        <v>483</v>
      </c>
      <c r="G282" s="205"/>
      <c r="H282" s="205"/>
      <c r="I282" s="208"/>
      <c r="J282" s="219">
        <f>BK282</f>
        <v>0</v>
      </c>
      <c r="K282" s="205"/>
      <c r="L282" s="210"/>
      <c r="M282" s="211"/>
      <c r="N282" s="212"/>
      <c r="O282" s="212"/>
      <c r="P282" s="213">
        <f>SUM(P283:P286)</f>
        <v>0</v>
      </c>
      <c r="Q282" s="212"/>
      <c r="R282" s="213">
        <f>SUM(R283:R286)</f>
        <v>0.0030000000000000001</v>
      </c>
      <c r="S282" s="212"/>
      <c r="T282" s="214">
        <f>SUM(T283:T286)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5" t="s">
        <v>88</v>
      </c>
      <c r="AT282" s="216" t="s">
        <v>77</v>
      </c>
      <c r="AU282" s="216" t="s">
        <v>86</v>
      </c>
      <c r="AY282" s="215" t="s">
        <v>158</v>
      </c>
      <c r="BK282" s="217">
        <f>SUM(BK283:BK286)</f>
        <v>0</v>
      </c>
    </row>
    <row r="283" s="2" customFormat="1" ht="44.25" customHeight="1">
      <c r="A283" s="39"/>
      <c r="B283" s="40"/>
      <c r="C283" s="220" t="s">
        <v>549</v>
      </c>
      <c r="D283" s="220" t="s">
        <v>161</v>
      </c>
      <c r="E283" s="221" t="s">
        <v>1222</v>
      </c>
      <c r="F283" s="222" t="s">
        <v>1223</v>
      </c>
      <c r="G283" s="223" t="s">
        <v>169</v>
      </c>
      <c r="H283" s="224">
        <v>2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43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259</v>
      </c>
      <c r="AT283" s="232" t="s">
        <v>161</v>
      </c>
      <c r="AU283" s="232" t="s">
        <v>88</v>
      </c>
      <c r="AY283" s="18" t="s">
        <v>158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86</v>
      </c>
      <c r="BK283" s="233">
        <f>ROUND(I283*H283,2)</f>
        <v>0</v>
      </c>
      <c r="BL283" s="18" t="s">
        <v>259</v>
      </c>
      <c r="BM283" s="232" t="s">
        <v>1224</v>
      </c>
    </row>
    <row r="284" s="2" customFormat="1" ht="21.75" customHeight="1">
      <c r="A284" s="39"/>
      <c r="B284" s="40"/>
      <c r="C284" s="220" t="s">
        <v>553</v>
      </c>
      <c r="D284" s="220" t="s">
        <v>161</v>
      </c>
      <c r="E284" s="221" t="s">
        <v>1225</v>
      </c>
      <c r="F284" s="222" t="s">
        <v>1226</v>
      </c>
      <c r="G284" s="223" t="s">
        <v>169</v>
      </c>
      <c r="H284" s="224">
        <v>2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43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259</v>
      </c>
      <c r="AT284" s="232" t="s">
        <v>161</v>
      </c>
      <c r="AU284" s="232" t="s">
        <v>88</v>
      </c>
      <c r="AY284" s="18" t="s">
        <v>158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86</v>
      </c>
      <c r="BK284" s="233">
        <f>ROUND(I284*H284,2)</f>
        <v>0</v>
      </c>
      <c r="BL284" s="18" t="s">
        <v>259</v>
      </c>
      <c r="BM284" s="232" t="s">
        <v>1227</v>
      </c>
    </row>
    <row r="285" s="2" customFormat="1" ht="33" customHeight="1">
      <c r="A285" s="39"/>
      <c r="B285" s="40"/>
      <c r="C285" s="282" t="s">
        <v>558</v>
      </c>
      <c r="D285" s="282" t="s">
        <v>275</v>
      </c>
      <c r="E285" s="283" t="s">
        <v>1228</v>
      </c>
      <c r="F285" s="284" t="s">
        <v>1229</v>
      </c>
      <c r="G285" s="285" t="s">
        <v>169</v>
      </c>
      <c r="H285" s="286">
        <v>2</v>
      </c>
      <c r="I285" s="287"/>
      <c r="J285" s="288">
        <f>ROUND(I285*H285,2)</f>
        <v>0</v>
      </c>
      <c r="K285" s="289"/>
      <c r="L285" s="290"/>
      <c r="M285" s="291" t="s">
        <v>1</v>
      </c>
      <c r="N285" s="292" t="s">
        <v>43</v>
      </c>
      <c r="O285" s="92"/>
      <c r="P285" s="230">
        <f>O285*H285</f>
        <v>0</v>
      </c>
      <c r="Q285" s="230">
        <v>0.0015</v>
      </c>
      <c r="R285" s="230">
        <f>Q285*H285</f>
        <v>0.0030000000000000001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332</v>
      </c>
      <c r="AT285" s="232" t="s">
        <v>275</v>
      </c>
      <c r="AU285" s="232" t="s">
        <v>88</v>
      </c>
      <c r="AY285" s="18" t="s">
        <v>158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86</v>
      </c>
      <c r="BK285" s="233">
        <f>ROUND(I285*H285,2)</f>
        <v>0</v>
      </c>
      <c r="BL285" s="18" t="s">
        <v>259</v>
      </c>
      <c r="BM285" s="232" t="s">
        <v>1230</v>
      </c>
    </row>
    <row r="286" s="2" customFormat="1" ht="21.75" customHeight="1">
      <c r="A286" s="39"/>
      <c r="B286" s="40"/>
      <c r="C286" s="220" t="s">
        <v>562</v>
      </c>
      <c r="D286" s="220" t="s">
        <v>161</v>
      </c>
      <c r="E286" s="221" t="s">
        <v>1231</v>
      </c>
      <c r="F286" s="222" t="s">
        <v>1232</v>
      </c>
      <c r="G286" s="223" t="s">
        <v>515</v>
      </c>
      <c r="H286" s="293"/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43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259</v>
      </c>
      <c r="AT286" s="232" t="s">
        <v>161</v>
      </c>
      <c r="AU286" s="232" t="s">
        <v>88</v>
      </c>
      <c r="AY286" s="18" t="s">
        <v>158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86</v>
      </c>
      <c r="BK286" s="233">
        <f>ROUND(I286*H286,2)</f>
        <v>0</v>
      </c>
      <c r="BL286" s="18" t="s">
        <v>259</v>
      </c>
      <c r="BM286" s="232" t="s">
        <v>1233</v>
      </c>
    </row>
    <row r="287" s="12" customFormat="1" ht="22.8" customHeight="1">
      <c r="A287" s="12"/>
      <c r="B287" s="204"/>
      <c r="C287" s="205"/>
      <c r="D287" s="206" t="s">
        <v>77</v>
      </c>
      <c r="E287" s="218" t="s">
        <v>874</v>
      </c>
      <c r="F287" s="218" t="s">
        <v>875</v>
      </c>
      <c r="G287" s="205"/>
      <c r="H287" s="205"/>
      <c r="I287" s="208"/>
      <c r="J287" s="219">
        <f>BK287</f>
        <v>0</v>
      </c>
      <c r="K287" s="205"/>
      <c r="L287" s="210"/>
      <c r="M287" s="211"/>
      <c r="N287" s="212"/>
      <c r="O287" s="212"/>
      <c r="P287" s="213">
        <f>SUM(P288:P314)</f>
        <v>0</v>
      </c>
      <c r="Q287" s="212"/>
      <c r="R287" s="213">
        <f>SUM(R288:R314)</f>
        <v>0.059963699999999995</v>
      </c>
      <c r="S287" s="212"/>
      <c r="T287" s="214">
        <f>SUM(T288:T314)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5" t="s">
        <v>88</v>
      </c>
      <c r="AT287" s="216" t="s">
        <v>77</v>
      </c>
      <c r="AU287" s="216" t="s">
        <v>86</v>
      </c>
      <c r="AY287" s="215" t="s">
        <v>158</v>
      </c>
      <c r="BK287" s="217">
        <f>SUM(BK288:BK314)</f>
        <v>0</v>
      </c>
    </row>
    <row r="288" s="2" customFormat="1" ht="21.75" customHeight="1">
      <c r="A288" s="39"/>
      <c r="B288" s="40"/>
      <c r="C288" s="220" t="s">
        <v>566</v>
      </c>
      <c r="D288" s="220" t="s">
        <v>161</v>
      </c>
      <c r="E288" s="221" t="s">
        <v>1234</v>
      </c>
      <c r="F288" s="222" t="s">
        <v>1235</v>
      </c>
      <c r="G288" s="223" t="s">
        <v>186</v>
      </c>
      <c r="H288" s="224">
        <v>1.95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43</v>
      </c>
      <c r="O288" s="92"/>
      <c r="P288" s="230">
        <f>O288*H288</f>
        <v>0</v>
      </c>
      <c r="Q288" s="230">
        <v>0.01223</v>
      </c>
      <c r="R288" s="230">
        <f>Q288*H288</f>
        <v>0.023848499999999998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259</v>
      </c>
      <c r="AT288" s="232" t="s">
        <v>161</v>
      </c>
      <c r="AU288" s="232" t="s">
        <v>88</v>
      </c>
      <c r="AY288" s="18" t="s">
        <v>158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86</v>
      </c>
      <c r="BK288" s="233">
        <f>ROUND(I288*H288,2)</f>
        <v>0</v>
      </c>
      <c r="BL288" s="18" t="s">
        <v>259</v>
      </c>
      <c r="BM288" s="232" t="s">
        <v>1236</v>
      </c>
    </row>
    <row r="289" s="15" customFormat="1">
      <c r="A289" s="15"/>
      <c r="B289" s="257"/>
      <c r="C289" s="258"/>
      <c r="D289" s="236" t="s">
        <v>171</v>
      </c>
      <c r="E289" s="259" t="s">
        <v>1</v>
      </c>
      <c r="F289" s="260" t="s">
        <v>1237</v>
      </c>
      <c r="G289" s="258"/>
      <c r="H289" s="259" t="s">
        <v>1</v>
      </c>
      <c r="I289" s="261"/>
      <c r="J289" s="258"/>
      <c r="K289" s="258"/>
      <c r="L289" s="262"/>
      <c r="M289" s="263"/>
      <c r="N289" s="264"/>
      <c r="O289" s="264"/>
      <c r="P289" s="264"/>
      <c r="Q289" s="264"/>
      <c r="R289" s="264"/>
      <c r="S289" s="264"/>
      <c r="T289" s="26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6" t="s">
        <v>171</v>
      </c>
      <c r="AU289" s="266" t="s">
        <v>88</v>
      </c>
      <c r="AV289" s="15" t="s">
        <v>86</v>
      </c>
      <c r="AW289" s="15" t="s">
        <v>34</v>
      </c>
      <c r="AX289" s="15" t="s">
        <v>78</v>
      </c>
      <c r="AY289" s="266" t="s">
        <v>158</v>
      </c>
    </row>
    <row r="290" s="13" customFormat="1">
      <c r="A290" s="13"/>
      <c r="B290" s="234"/>
      <c r="C290" s="235"/>
      <c r="D290" s="236" t="s">
        <v>171</v>
      </c>
      <c r="E290" s="237" t="s">
        <v>1</v>
      </c>
      <c r="F290" s="238" t="s">
        <v>1077</v>
      </c>
      <c r="G290" s="235"/>
      <c r="H290" s="239">
        <v>1.95</v>
      </c>
      <c r="I290" s="240"/>
      <c r="J290" s="235"/>
      <c r="K290" s="235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171</v>
      </c>
      <c r="AU290" s="245" t="s">
        <v>88</v>
      </c>
      <c r="AV290" s="13" t="s">
        <v>88</v>
      </c>
      <c r="AW290" s="13" t="s">
        <v>34</v>
      </c>
      <c r="AX290" s="13" t="s">
        <v>78</v>
      </c>
      <c r="AY290" s="245" t="s">
        <v>158</v>
      </c>
    </row>
    <row r="291" s="14" customFormat="1">
      <c r="A291" s="14"/>
      <c r="B291" s="246"/>
      <c r="C291" s="247"/>
      <c r="D291" s="236" t="s">
        <v>171</v>
      </c>
      <c r="E291" s="248" t="s">
        <v>1</v>
      </c>
      <c r="F291" s="249" t="s">
        <v>174</v>
      </c>
      <c r="G291" s="247"/>
      <c r="H291" s="250">
        <v>1.95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171</v>
      </c>
      <c r="AU291" s="256" t="s">
        <v>88</v>
      </c>
      <c r="AV291" s="14" t="s">
        <v>165</v>
      </c>
      <c r="AW291" s="14" t="s">
        <v>34</v>
      </c>
      <c r="AX291" s="14" t="s">
        <v>86</v>
      </c>
      <c r="AY291" s="256" t="s">
        <v>158</v>
      </c>
    </row>
    <row r="292" s="2" customFormat="1" ht="21.75" customHeight="1">
      <c r="A292" s="39"/>
      <c r="B292" s="40"/>
      <c r="C292" s="220" t="s">
        <v>571</v>
      </c>
      <c r="D292" s="220" t="s">
        <v>161</v>
      </c>
      <c r="E292" s="221" t="s">
        <v>1238</v>
      </c>
      <c r="F292" s="222" t="s">
        <v>1239</v>
      </c>
      <c r="G292" s="223" t="s">
        <v>186</v>
      </c>
      <c r="H292" s="224">
        <v>2.8799999999999999</v>
      </c>
      <c r="I292" s="225"/>
      <c r="J292" s="226">
        <f>ROUND(I292*H292,2)</f>
        <v>0</v>
      </c>
      <c r="K292" s="227"/>
      <c r="L292" s="45"/>
      <c r="M292" s="228" t="s">
        <v>1</v>
      </c>
      <c r="N292" s="229" t="s">
        <v>43</v>
      </c>
      <c r="O292" s="92"/>
      <c r="P292" s="230">
        <f>O292*H292</f>
        <v>0</v>
      </c>
      <c r="Q292" s="230">
        <v>0.012540000000000001</v>
      </c>
      <c r="R292" s="230">
        <f>Q292*H292</f>
        <v>0.0361152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259</v>
      </c>
      <c r="AT292" s="232" t="s">
        <v>161</v>
      </c>
      <c r="AU292" s="232" t="s">
        <v>88</v>
      </c>
      <c r="AY292" s="18" t="s">
        <v>158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86</v>
      </c>
      <c r="BK292" s="233">
        <f>ROUND(I292*H292,2)</f>
        <v>0</v>
      </c>
      <c r="BL292" s="18" t="s">
        <v>259</v>
      </c>
      <c r="BM292" s="232" t="s">
        <v>1240</v>
      </c>
    </row>
    <row r="293" s="15" customFormat="1">
      <c r="A293" s="15"/>
      <c r="B293" s="257"/>
      <c r="C293" s="258"/>
      <c r="D293" s="236" t="s">
        <v>171</v>
      </c>
      <c r="E293" s="259" t="s">
        <v>1</v>
      </c>
      <c r="F293" s="260" t="s">
        <v>1241</v>
      </c>
      <c r="G293" s="258"/>
      <c r="H293" s="259" t="s">
        <v>1</v>
      </c>
      <c r="I293" s="261"/>
      <c r="J293" s="258"/>
      <c r="K293" s="258"/>
      <c r="L293" s="262"/>
      <c r="M293" s="263"/>
      <c r="N293" s="264"/>
      <c r="O293" s="264"/>
      <c r="P293" s="264"/>
      <c r="Q293" s="264"/>
      <c r="R293" s="264"/>
      <c r="S293" s="264"/>
      <c r="T293" s="26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6" t="s">
        <v>171</v>
      </c>
      <c r="AU293" s="266" t="s">
        <v>88</v>
      </c>
      <c r="AV293" s="15" t="s">
        <v>86</v>
      </c>
      <c r="AW293" s="15" t="s">
        <v>34</v>
      </c>
      <c r="AX293" s="15" t="s">
        <v>78</v>
      </c>
      <c r="AY293" s="266" t="s">
        <v>158</v>
      </c>
    </row>
    <row r="294" s="13" customFormat="1">
      <c r="A294" s="13"/>
      <c r="B294" s="234"/>
      <c r="C294" s="235"/>
      <c r="D294" s="236" t="s">
        <v>171</v>
      </c>
      <c r="E294" s="237" t="s">
        <v>1</v>
      </c>
      <c r="F294" s="238" t="s">
        <v>1078</v>
      </c>
      <c r="G294" s="235"/>
      <c r="H294" s="239">
        <v>2.8799999999999999</v>
      </c>
      <c r="I294" s="240"/>
      <c r="J294" s="235"/>
      <c r="K294" s="235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171</v>
      </c>
      <c r="AU294" s="245" t="s">
        <v>88</v>
      </c>
      <c r="AV294" s="13" t="s">
        <v>88</v>
      </c>
      <c r="AW294" s="13" t="s">
        <v>34</v>
      </c>
      <c r="AX294" s="13" t="s">
        <v>78</v>
      </c>
      <c r="AY294" s="245" t="s">
        <v>158</v>
      </c>
    </row>
    <row r="295" s="14" customFormat="1">
      <c r="A295" s="14"/>
      <c r="B295" s="246"/>
      <c r="C295" s="247"/>
      <c r="D295" s="236" t="s">
        <v>171</v>
      </c>
      <c r="E295" s="248" t="s">
        <v>1</v>
      </c>
      <c r="F295" s="249" t="s">
        <v>174</v>
      </c>
      <c r="G295" s="247"/>
      <c r="H295" s="250">
        <v>2.8799999999999999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171</v>
      </c>
      <c r="AU295" s="256" t="s">
        <v>88</v>
      </c>
      <c r="AV295" s="14" t="s">
        <v>165</v>
      </c>
      <c r="AW295" s="14" t="s">
        <v>34</v>
      </c>
      <c r="AX295" s="14" t="s">
        <v>86</v>
      </c>
      <c r="AY295" s="256" t="s">
        <v>158</v>
      </c>
    </row>
    <row r="296" s="2" customFormat="1" ht="33" customHeight="1">
      <c r="A296" s="39"/>
      <c r="B296" s="40"/>
      <c r="C296" s="220" t="s">
        <v>578</v>
      </c>
      <c r="D296" s="220" t="s">
        <v>161</v>
      </c>
      <c r="E296" s="221" t="s">
        <v>1242</v>
      </c>
      <c r="F296" s="222" t="s">
        <v>1243</v>
      </c>
      <c r="G296" s="223" t="s">
        <v>186</v>
      </c>
      <c r="H296" s="224">
        <v>56.079999999999998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43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259</v>
      </c>
      <c r="AT296" s="232" t="s">
        <v>161</v>
      </c>
      <c r="AU296" s="232" t="s">
        <v>88</v>
      </c>
      <c r="AY296" s="18" t="s">
        <v>158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86</v>
      </c>
      <c r="BK296" s="233">
        <f>ROUND(I296*H296,2)</f>
        <v>0</v>
      </c>
      <c r="BL296" s="18" t="s">
        <v>259</v>
      </c>
      <c r="BM296" s="232" t="s">
        <v>1244</v>
      </c>
    </row>
    <row r="297" s="15" customFormat="1">
      <c r="A297" s="15"/>
      <c r="B297" s="257"/>
      <c r="C297" s="258"/>
      <c r="D297" s="236" t="s">
        <v>171</v>
      </c>
      <c r="E297" s="259" t="s">
        <v>1</v>
      </c>
      <c r="F297" s="260" t="s">
        <v>1245</v>
      </c>
      <c r="G297" s="258"/>
      <c r="H297" s="259" t="s">
        <v>1</v>
      </c>
      <c r="I297" s="261"/>
      <c r="J297" s="258"/>
      <c r="K297" s="258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171</v>
      </c>
      <c r="AU297" s="266" t="s">
        <v>88</v>
      </c>
      <c r="AV297" s="15" t="s">
        <v>86</v>
      </c>
      <c r="AW297" s="15" t="s">
        <v>34</v>
      </c>
      <c r="AX297" s="15" t="s">
        <v>78</v>
      </c>
      <c r="AY297" s="266" t="s">
        <v>158</v>
      </c>
    </row>
    <row r="298" s="13" customFormat="1">
      <c r="A298" s="13"/>
      <c r="B298" s="234"/>
      <c r="C298" s="235"/>
      <c r="D298" s="236" t="s">
        <v>171</v>
      </c>
      <c r="E298" s="237" t="s">
        <v>1</v>
      </c>
      <c r="F298" s="238" t="s">
        <v>1246</v>
      </c>
      <c r="G298" s="235"/>
      <c r="H298" s="239">
        <v>27.390000000000001</v>
      </c>
      <c r="I298" s="240"/>
      <c r="J298" s="235"/>
      <c r="K298" s="235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171</v>
      </c>
      <c r="AU298" s="245" t="s">
        <v>88</v>
      </c>
      <c r="AV298" s="13" t="s">
        <v>88</v>
      </c>
      <c r="AW298" s="13" t="s">
        <v>34</v>
      </c>
      <c r="AX298" s="13" t="s">
        <v>78</v>
      </c>
      <c r="AY298" s="245" t="s">
        <v>158</v>
      </c>
    </row>
    <row r="299" s="15" customFormat="1">
      <c r="A299" s="15"/>
      <c r="B299" s="257"/>
      <c r="C299" s="258"/>
      <c r="D299" s="236" t="s">
        <v>171</v>
      </c>
      <c r="E299" s="259" t="s">
        <v>1</v>
      </c>
      <c r="F299" s="260" t="s">
        <v>1247</v>
      </c>
      <c r="G299" s="258"/>
      <c r="H299" s="259" t="s">
        <v>1</v>
      </c>
      <c r="I299" s="261"/>
      <c r="J299" s="258"/>
      <c r="K299" s="258"/>
      <c r="L299" s="262"/>
      <c r="M299" s="263"/>
      <c r="N299" s="264"/>
      <c r="O299" s="264"/>
      <c r="P299" s="264"/>
      <c r="Q299" s="264"/>
      <c r="R299" s="264"/>
      <c r="S299" s="264"/>
      <c r="T299" s="26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6" t="s">
        <v>171</v>
      </c>
      <c r="AU299" s="266" t="s">
        <v>88</v>
      </c>
      <c r="AV299" s="15" t="s">
        <v>86</v>
      </c>
      <c r="AW299" s="15" t="s">
        <v>34</v>
      </c>
      <c r="AX299" s="15" t="s">
        <v>78</v>
      </c>
      <c r="AY299" s="266" t="s">
        <v>158</v>
      </c>
    </row>
    <row r="300" s="13" customFormat="1">
      <c r="A300" s="13"/>
      <c r="B300" s="234"/>
      <c r="C300" s="235"/>
      <c r="D300" s="236" t="s">
        <v>171</v>
      </c>
      <c r="E300" s="237" t="s">
        <v>1</v>
      </c>
      <c r="F300" s="238" t="s">
        <v>1248</v>
      </c>
      <c r="G300" s="235"/>
      <c r="H300" s="239">
        <v>12.289999999999999</v>
      </c>
      <c r="I300" s="240"/>
      <c r="J300" s="235"/>
      <c r="K300" s="235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171</v>
      </c>
      <c r="AU300" s="245" t="s">
        <v>88</v>
      </c>
      <c r="AV300" s="13" t="s">
        <v>88</v>
      </c>
      <c r="AW300" s="13" t="s">
        <v>34</v>
      </c>
      <c r="AX300" s="13" t="s">
        <v>78</v>
      </c>
      <c r="AY300" s="245" t="s">
        <v>158</v>
      </c>
    </row>
    <row r="301" s="15" customFormat="1">
      <c r="A301" s="15"/>
      <c r="B301" s="257"/>
      <c r="C301" s="258"/>
      <c r="D301" s="236" t="s">
        <v>171</v>
      </c>
      <c r="E301" s="259" t="s">
        <v>1</v>
      </c>
      <c r="F301" s="260" t="s">
        <v>1249</v>
      </c>
      <c r="G301" s="258"/>
      <c r="H301" s="259" t="s">
        <v>1</v>
      </c>
      <c r="I301" s="261"/>
      <c r="J301" s="258"/>
      <c r="K301" s="258"/>
      <c r="L301" s="262"/>
      <c r="M301" s="263"/>
      <c r="N301" s="264"/>
      <c r="O301" s="264"/>
      <c r="P301" s="264"/>
      <c r="Q301" s="264"/>
      <c r="R301" s="264"/>
      <c r="S301" s="264"/>
      <c r="T301" s="26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6" t="s">
        <v>171</v>
      </c>
      <c r="AU301" s="266" t="s">
        <v>88</v>
      </c>
      <c r="AV301" s="15" t="s">
        <v>86</v>
      </c>
      <c r="AW301" s="15" t="s">
        <v>34</v>
      </c>
      <c r="AX301" s="15" t="s">
        <v>78</v>
      </c>
      <c r="AY301" s="266" t="s">
        <v>158</v>
      </c>
    </row>
    <row r="302" s="13" customFormat="1">
      <c r="A302" s="13"/>
      <c r="B302" s="234"/>
      <c r="C302" s="235"/>
      <c r="D302" s="236" t="s">
        <v>171</v>
      </c>
      <c r="E302" s="237" t="s">
        <v>1</v>
      </c>
      <c r="F302" s="238" t="s">
        <v>1250</v>
      </c>
      <c r="G302" s="235"/>
      <c r="H302" s="239">
        <v>16.399999999999999</v>
      </c>
      <c r="I302" s="240"/>
      <c r="J302" s="235"/>
      <c r="K302" s="235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171</v>
      </c>
      <c r="AU302" s="245" t="s">
        <v>88</v>
      </c>
      <c r="AV302" s="13" t="s">
        <v>88</v>
      </c>
      <c r="AW302" s="13" t="s">
        <v>34</v>
      </c>
      <c r="AX302" s="13" t="s">
        <v>78</v>
      </c>
      <c r="AY302" s="245" t="s">
        <v>158</v>
      </c>
    </row>
    <row r="303" s="14" customFormat="1">
      <c r="A303" s="14"/>
      <c r="B303" s="246"/>
      <c r="C303" s="247"/>
      <c r="D303" s="236" t="s">
        <v>171</v>
      </c>
      <c r="E303" s="248" t="s">
        <v>1</v>
      </c>
      <c r="F303" s="249" t="s">
        <v>174</v>
      </c>
      <c r="G303" s="247"/>
      <c r="H303" s="250">
        <v>56.079999999999998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171</v>
      </c>
      <c r="AU303" s="256" t="s">
        <v>88</v>
      </c>
      <c r="AV303" s="14" t="s">
        <v>165</v>
      </c>
      <c r="AW303" s="14" t="s">
        <v>34</v>
      </c>
      <c r="AX303" s="14" t="s">
        <v>86</v>
      </c>
      <c r="AY303" s="256" t="s">
        <v>158</v>
      </c>
    </row>
    <row r="304" s="2" customFormat="1" ht="33" customHeight="1">
      <c r="A304" s="39"/>
      <c r="B304" s="40"/>
      <c r="C304" s="282" t="s">
        <v>582</v>
      </c>
      <c r="D304" s="282" t="s">
        <v>275</v>
      </c>
      <c r="E304" s="283" t="s">
        <v>1251</v>
      </c>
      <c r="F304" s="284" t="s">
        <v>1252</v>
      </c>
      <c r="G304" s="285" t="s">
        <v>186</v>
      </c>
      <c r="H304" s="286">
        <v>58.884</v>
      </c>
      <c r="I304" s="287"/>
      <c r="J304" s="288">
        <f>ROUND(I304*H304,2)</f>
        <v>0</v>
      </c>
      <c r="K304" s="289"/>
      <c r="L304" s="290"/>
      <c r="M304" s="291" t="s">
        <v>1</v>
      </c>
      <c r="N304" s="292" t="s">
        <v>43</v>
      </c>
      <c r="O304" s="92"/>
      <c r="P304" s="230">
        <f>O304*H304</f>
        <v>0</v>
      </c>
      <c r="Q304" s="230">
        <v>0</v>
      </c>
      <c r="R304" s="230">
        <f>Q304*H304</f>
        <v>0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332</v>
      </c>
      <c r="AT304" s="232" t="s">
        <v>275</v>
      </c>
      <c r="AU304" s="232" t="s">
        <v>88</v>
      </c>
      <c r="AY304" s="18" t="s">
        <v>158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86</v>
      </c>
      <c r="BK304" s="233">
        <f>ROUND(I304*H304,2)</f>
        <v>0</v>
      </c>
      <c r="BL304" s="18" t="s">
        <v>259</v>
      </c>
      <c r="BM304" s="232" t="s">
        <v>1253</v>
      </c>
    </row>
    <row r="305" s="13" customFormat="1">
      <c r="A305" s="13"/>
      <c r="B305" s="234"/>
      <c r="C305" s="235"/>
      <c r="D305" s="236" t="s">
        <v>171</v>
      </c>
      <c r="E305" s="235"/>
      <c r="F305" s="238" t="s">
        <v>1254</v>
      </c>
      <c r="G305" s="235"/>
      <c r="H305" s="239">
        <v>58.884</v>
      </c>
      <c r="I305" s="240"/>
      <c r="J305" s="235"/>
      <c r="K305" s="235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171</v>
      </c>
      <c r="AU305" s="245" t="s">
        <v>88</v>
      </c>
      <c r="AV305" s="13" t="s">
        <v>88</v>
      </c>
      <c r="AW305" s="13" t="s">
        <v>4</v>
      </c>
      <c r="AX305" s="13" t="s">
        <v>86</v>
      </c>
      <c r="AY305" s="245" t="s">
        <v>158</v>
      </c>
    </row>
    <row r="306" s="2" customFormat="1" ht="21.75" customHeight="1">
      <c r="A306" s="39"/>
      <c r="B306" s="40"/>
      <c r="C306" s="220" t="s">
        <v>588</v>
      </c>
      <c r="D306" s="220" t="s">
        <v>161</v>
      </c>
      <c r="E306" s="221" t="s">
        <v>1255</v>
      </c>
      <c r="F306" s="222" t="s">
        <v>1256</v>
      </c>
      <c r="G306" s="223" t="s">
        <v>203</v>
      </c>
      <c r="H306" s="224">
        <v>55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43</v>
      </c>
      <c r="O306" s="92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259</v>
      </c>
      <c r="AT306" s="232" t="s">
        <v>161</v>
      </c>
      <c r="AU306" s="232" t="s">
        <v>88</v>
      </c>
      <c r="AY306" s="18" t="s">
        <v>158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86</v>
      </c>
      <c r="BK306" s="233">
        <f>ROUND(I306*H306,2)</f>
        <v>0</v>
      </c>
      <c r="BL306" s="18" t="s">
        <v>259</v>
      </c>
      <c r="BM306" s="232" t="s">
        <v>1257</v>
      </c>
    </row>
    <row r="307" s="15" customFormat="1">
      <c r="A307" s="15"/>
      <c r="B307" s="257"/>
      <c r="C307" s="258"/>
      <c r="D307" s="236" t="s">
        <v>171</v>
      </c>
      <c r="E307" s="259" t="s">
        <v>1</v>
      </c>
      <c r="F307" s="260" t="s">
        <v>1245</v>
      </c>
      <c r="G307" s="258"/>
      <c r="H307" s="259" t="s">
        <v>1</v>
      </c>
      <c r="I307" s="261"/>
      <c r="J307" s="258"/>
      <c r="K307" s="258"/>
      <c r="L307" s="262"/>
      <c r="M307" s="263"/>
      <c r="N307" s="264"/>
      <c r="O307" s="264"/>
      <c r="P307" s="264"/>
      <c r="Q307" s="264"/>
      <c r="R307" s="264"/>
      <c r="S307" s="264"/>
      <c r="T307" s="26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6" t="s">
        <v>171</v>
      </c>
      <c r="AU307" s="266" t="s">
        <v>88</v>
      </c>
      <c r="AV307" s="15" t="s">
        <v>86</v>
      </c>
      <c r="AW307" s="15" t="s">
        <v>34</v>
      </c>
      <c r="AX307" s="15" t="s">
        <v>78</v>
      </c>
      <c r="AY307" s="266" t="s">
        <v>158</v>
      </c>
    </row>
    <row r="308" s="13" customFormat="1">
      <c r="A308" s="13"/>
      <c r="B308" s="234"/>
      <c r="C308" s="235"/>
      <c r="D308" s="236" t="s">
        <v>171</v>
      </c>
      <c r="E308" s="237" t="s">
        <v>1</v>
      </c>
      <c r="F308" s="238" t="s">
        <v>1258</v>
      </c>
      <c r="G308" s="235"/>
      <c r="H308" s="239">
        <v>23.199999999999999</v>
      </c>
      <c r="I308" s="240"/>
      <c r="J308" s="235"/>
      <c r="K308" s="235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171</v>
      </c>
      <c r="AU308" s="245" t="s">
        <v>88</v>
      </c>
      <c r="AV308" s="13" t="s">
        <v>88</v>
      </c>
      <c r="AW308" s="13" t="s">
        <v>34</v>
      </c>
      <c r="AX308" s="13" t="s">
        <v>78</v>
      </c>
      <c r="AY308" s="245" t="s">
        <v>158</v>
      </c>
    </row>
    <row r="309" s="15" customFormat="1">
      <c r="A309" s="15"/>
      <c r="B309" s="257"/>
      <c r="C309" s="258"/>
      <c r="D309" s="236" t="s">
        <v>171</v>
      </c>
      <c r="E309" s="259" t="s">
        <v>1</v>
      </c>
      <c r="F309" s="260" t="s">
        <v>1247</v>
      </c>
      <c r="G309" s="258"/>
      <c r="H309" s="259" t="s">
        <v>1</v>
      </c>
      <c r="I309" s="261"/>
      <c r="J309" s="258"/>
      <c r="K309" s="258"/>
      <c r="L309" s="262"/>
      <c r="M309" s="263"/>
      <c r="N309" s="264"/>
      <c r="O309" s="264"/>
      <c r="P309" s="264"/>
      <c r="Q309" s="264"/>
      <c r="R309" s="264"/>
      <c r="S309" s="264"/>
      <c r="T309" s="26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6" t="s">
        <v>171</v>
      </c>
      <c r="AU309" s="266" t="s">
        <v>88</v>
      </c>
      <c r="AV309" s="15" t="s">
        <v>86</v>
      </c>
      <c r="AW309" s="15" t="s">
        <v>34</v>
      </c>
      <c r="AX309" s="15" t="s">
        <v>78</v>
      </c>
      <c r="AY309" s="266" t="s">
        <v>158</v>
      </c>
    </row>
    <row r="310" s="13" customFormat="1">
      <c r="A310" s="13"/>
      <c r="B310" s="234"/>
      <c r="C310" s="235"/>
      <c r="D310" s="236" t="s">
        <v>171</v>
      </c>
      <c r="E310" s="237" t="s">
        <v>1</v>
      </c>
      <c r="F310" s="238" t="s">
        <v>1259</v>
      </c>
      <c r="G310" s="235"/>
      <c r="H310" s="239">
        <v>15.6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171</v>
      </c>
      <c r="AU310" s="245" t="s">
        <v>88</v>
      </c>
      <c r="AV310" s="13" t="s">
        <v>88</v>
      </c>
      <c r="AW310" s="13" t="s">
        <v>34</v>
      </c>
      <c r="AX310" s="13" t="s">
        <v>78</v>
      </c>
      <c r="AY310" s="245" t="s">
        <v>158</v>
      </c>
    </row>
    <row r="311" s="15" customFormat="1">
      <c r="A311" s="15"/>
      <c r="B311" s="257"/>
      <c r="C311" s="258"/>
      <c r="D311" s="236" t="s">
        <v>171</v>
      </c>
      <c r="E311" s="259" t="s">
        <v>1</v>
      </c>
      <c r="F311" s="260" t="s">
        <v>1249</v>
      </c>
      <c r="G311" s="258"/>
      <c r="H311" s="259" t="s">
        <v>1</v>
      </c>
      <c r="I311" s="261"/>
      <c r="J311" s="258"/>
      <c r="K311" s="258"/>
      <c r="L311" s="262"/>
      <c r="M311" s="263"/>
      <c r="N311" s="264"/>
      <c r="O311" s="264"/>
      <c r="P311" s="264"/>
      <c r="Q311" s="264"/>
      <c r="R311" s="264"/>
      <c r="S311" s="264"/>
      <c r="T311" s="26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6" t="s">
        <v>171</v>
      </c>
      <c r="AU311" s="266" t="s">
        <v>88</v>
      </c>
      <c r="AV311" s="15" t="s">
        <v>86</v>
      </c>
      <c r="AW311" s="15" t="s">
        <v>34</v>
      </c>
      <c r="AX311" s="15" t="s">
        <v>78</v>
      </c>
      <c r="AY311" s="266" t="s">
        <v>158</v>
      </c>
    </row>
    <row r="312" s="13" customFormat="1">
      <c r="A312" s="13"/>
      <c r="B312" s="234"/>
      <c r="C312" s="235"/>
      <c r="D312" s="236" t="s">
        <v>171</v>
      </c>
      <c r="E312" s="237" t="s">
        <v>1</v>
      </c>
      <c r="F312" s="238" t="s">
        <v>1260</v>
      </c>
      <c r="G312" s="235"/>
      <c r="H312" s="239">
        <v>16.199999999999999</v>
      </c>
      <c r="I312" s="240"/>
      <c r="J312" s="235"/>
      <c r="K312" s="235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171</v>
      </c>
      <c r="AU312" s="245" t="s">
        <v>88</v>
      </c>
      <c r="AV312" s="13" t="s">
        <v>88</v>
      </c>
      <c r="AW312" s="13" t="s">
        <v>34</v>
      </c>
      <c r="AX312" s="13" t="s">
        <v>78</v>
      </c>
      <c r="AY312" s="245" t="s">
        <v>158</v>
      </c>
    </row>
    <row r="313" s="14" customFormat="1">
      <c r="A313" s="14"/>
      <c r="B313" s="246"/>
      <c r="C313" s="247"/>
      <c r="D313" s="236" t="s">
        <v>171</v>
      </c>
      <c r="E313" s="248" t="s">
        <v>1</v>
      </c>
      <c r="F313" s="249" t="s">
        <v>174</v>
      </c>
      <c r="G313" s="247"/>
      <c r="H313" s="250">
        <v>55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171</v>
      </c>
      <c r="AU313" s="256" t="s">
        <v>88</v>
      </c>
      <c r="AV313" s="14" t="s">
        <v>165</v>
      </c>
      <c r="AW313" s="14" t="s">
        <v>34</v>
      </c>
      <c r="AX313" s="14" t="s">
        <v>86</v>
      </c>
      <c r="AY313" s="256" t="s">
        <v>158</v>
      </c>
    </row>
    <row r="314" s="2" customFormat="1" ht="21.75" customHeight="1">
      <c r="A314" s="39"/>
      <c r="B314" s="40"/>
      <c r="C314" s="220" t="s">
        <v>593</v>
      </c>
      <c r="D314" s="220" t="s">
        <v>161</v>
      </c>
      <c r="E314" s="221" t="s">
        <v>886</v>
      </c>
      <c r="F314" s="222" t="s">
        <v>887</v>
      </c>
      <c r="G314" s="223" t="s">
        <v>515</v>
      </c>
      <c r="H314" s="293"/>
      <c r="I314" s="225"/>
      <c r="J314" s="226">
        <f>ROUND(I314*H314,2)</f>
        <v>0</v>
      </c>
      <c r="K314" s="227"/>
      <c r="L314" s="45"/>
      <c r="M314" s="228" t="s">
        <v>1</v>
      </c>
      <c r="N314" s="229" t="s">
        <v>43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259</v>
      </c>
      <c r="AT314" s="232" t="s">
        <v>161</v>
      </c>
      <c r="AU314" s="232" t="s">
        <v>88</v>
      </c>
      <c r="AY314" s="18" t="s">
        <v>158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86</v>
      </c>
      <c r="BK314" s="233">
        <f>ROUND(I314*H314,2)</f>
        <v>0</v>
      </c>
      <c r="BL314" s="18" t="s">
        <v>259</v>
      </c>
      <c r="BM314" s="232" t="s">
        <v>1261</v>
      </c>
    </row>
    <row r="315" s="12" customFormat="1" ht="22.8" customHeight="1">
      <c r="A315" s="12"/>
      <c r="B315" s="204"/>
      <c r="C315" s="205"/>
      <c r="D315" s="206" t="s">
        <v>77</v>
      </c>
      <c r="E315" s="218" t="s">
        <v>517</v>
      </c>
      <c r="F315" s="218" t="s">
        <v>518</v>
      </c>
      <c r="G315" s="205"/>
      <c r="H315" s="205"/>
      <c r="I315" s="208"/>
      <c r="J315" s="219">
        <f>BK315</f>
        <v>0</v>
      </c>
      <c r="K315" s="205"/>
      <c r="L315" s="210"/>
      <c r="M315" s="211"/>
      <c r="N315" s="212"/>
      <c r="O315" s="212"/>
      <c r="P315" s="213">
        <f>SUM(P316:P331)</f>
        <v>0</v>
      </c>
      <c r="Q315" s="212"/>
      <c r="R315" s="213">
        <f>SUM(R316:R331)</f>
        <v>0.075560000000000002</v>
      </c>
      <c r="S315" s="212"/>
      <c r="T315" s="214">
        <f>SUM(T316:T331)</f>
        <v>0.38100000000000001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5" t="s">
        <v>88</v>
      </c>
      <c r="AT315" s="216" t="s">
        <v>77</v>
      </c>
      <c r="AU315" s="216" t="s">
        <v>86</v>
      </c>
      <c r="AY315" s="215" t="s">
        <v>158</v>
      </c>
      <c r="BK315" s="217">
        <f>SUM(BK316:BK331)</f>
        <v>0</v>
      </c>
    </row>
    <row r="316" s="2" customFormat="1" ht="21.75" customHeight="1">
      <c r="A316" s="39"/>
      <c r="B316" s="40"/>
      <c r="C316" s="220" t="s">
        <v>598</v>
      </c>
      <c r="D316" s="220" t="s">
        <v>161</v>
      </c>
      <c r="E316" s="221" t="s">
        <v>1262</v>
      </c>
      <c r="F316" s="222" t="s">
        <v>1263</v>
      </c>
      <c r="G316" s="223" t="s">
        <v>754</v>
      </c>
      <c r="H316" s="224">
        <v>1</v>
      </c>
      <c r="I316" s="225"/>
      <c r="J316" s="226">
        <f>ROUND(I316*H316,2)</f>
        <v>0</v>
      </c>
      <c r="K316" s="227"/>
      <c r="L316" s="45"/>
      <c r="M316" s="228" t="s">
        <v>1</v>
      </c>
      <c r="N316" s="229" t="s">
        <v>43</v>
      </c>
      <c r="O316" s="92"/>
      <c r="P316" s="230">
        <f>O316*H316</f>
        <v>0</v>
      </c>
      <c r="Q316" s="230">
        <v>0</v>
      </c>
      <c r="R316" s="230">
        <f>Q316*H316</f>
        <v>0</v>
      </c>
      <c r="S316" s="230">
        <v>0.25</v>
      </c>
      <c r="T316" s="231">
        <f>S316*H316</f>
        <v>0.25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259</v>
      </c>
      <c r="AT316" s="232" t="s">
        <v>161</v>
      </c>
      <c r="AU316" s="232" t="s">
        <v>88</v>
      </c>
      <c r="AY316" s="18" t="s">
        <v>158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86</v>
      </c>
      <c r="BK316" s="233">
        <f>ROUND(I316*H316,2)</f>
        <v>0</v>
      </c>
      <c r="BL316" s="18" t="s">
        <v>259</v>
      </c>
      <c r="BM316" s="232" t="s">
        <v>1264</v>
      </c>
    </row>
    <row r="317" s="2" customFormat="1" ht="21.75" customHeight="1">
      <c r="A317" s="39"/>
      <c r="B317" s="40"/>
      <c r="C317" s="220" t="s">
        <v>602</v>
      </c>
      <c r="D317" s="220" t="s">
        <v>161</v>
      </c>
      <c r="E317" s="221" t="s">
        <v>1265</v>
      </c>
      <c r="F317" s="222" t="s">
        <v>1266</v>
      </c>
      <c r="G317" s="223" t="s">
        <v>169</v>
      </c>
      <c r="H317" s="224">
        <v>4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43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259</v>
      </c>
      <c r="AT317" s="232" t="s">
        <v>161</v>
      </c>
      <c r="AU317" s="232" t="s">
        <v>88</v>
      </c>
      <c r="AY317" s="18" t="s">
        <v>158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86</v>
      </c>
      <c r="BK317" s="233">
        <f>ROUND(I317*H317,2)</f>
        <v>0</v>
      </c>
      <c r="BL317" s="18" t="s">
        <v>259</v>
      </c>
      <c r="BM317" s="232" t="s">
        <v>1267</v>
      </c>
    </row>
    <row r="318" s="2" customFormat="1" ht="21.75" customHeight="1">
      <c r="A318" s="39"/>
      <c r="B318" s="40"/>
      <c r="C318" s="282" t="s">
        <v>607</v>
      </c>
      <c r="D318" s="282" t="s">
        <v>275</v>
      </c>
      <c r="E318" s="283" t="s">
        <v>1268</v>
      </c>
      <c r="F318" s="284" t="s">
        <v>1269</v>
      </c>
      <c r="G318" s="285" t="s">
        <v>169</v>
      </c>
      <c r="H318" s="286">
        <v>3</v>
      </c>
      <c r="I318" s="287"/>
      <c r="J318" s="288">
        <f>ROUND(I318*H318,2)</f>
        <v>0</v>
      </c>
      <c r="K318" s="289"/>
      <c r="L318" s="290"/>
      <c r="M318" s="291" t="s">
        <v>1</v>
      </c>
      <c r="N318" s="292" t="s">
        <v>43</v>
      </c>
      <c r="O318" s="92"/>
      <c r="P318" s="230">
        <f>O318*H318</f>
        <v>0</v>
      </c>
      <c r="Q318" s="230">
        <v>0.016</v>
      </c>
      <c r="R318" s="230">
        <f>Q318*H318</f>
        <v>0.048000000000000001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332</v>
      </c>
      <c r="AT318" s="232" t="s">
        <v>275</v>
      </c>
      <c r="AU318" s="232" t="s">
        <v>88</v>
      </c>
      <c r="AY318" s="18" t="s">
        <v>158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86</v>
      </c>
      <c r="BK318" s="233">
        <f>ROUND(I318*H318,2)</f>
        <v>0</v>
      </c>
      <c r="BL318" s="18" t="s">
        <v>259</v>
      </c>
      <c r="BM318" s="232" t="s">
        <v>1270</v>
      </c>
    </row>
    <row r="319" s="2" customFormat="1" ht="21.75" customHeight="1">
      <c r="A319" s="39"/>
      <c r="B319" s="40"/>
      <c r="C319" s="282" t="s">
        <v>611</v>
      </c>
      <c r="D319" s="282" t="s">
        <v>275</v>
      </c>
      <c r="E319" s="283" t="s">
        <v>1271</v>
      </c>
      <c r="F319" s="284" t="s">
        <v>1272</v>
      </c>
      <c r="G319" s="285" t="s">
        <v>169</v>
      </c>
      <c r="H319" s="286">
        <v>1</v>
      </c>
      <c r="I319" s="287"/>
      <c r="J319" s="288">
        <f>ROUND(I319*H319,2)</f>
        <v>0</v>
      </c>
      <c r="K319" s="289"/>
      <c r="L319" s="290"/>
      <c r="M319" s="291" t="s">
        <v>1</v>
      </c>
      <c r="N319" s="292" t="s">
        <v>43</v>
      </c>
      <c r="O319" s="92"/>
      <c r="P319" s="230">
        <f>O319*H319</f>
        <v>0</v>
      </c>
      <c r="Q319" s="230">
        <v>0.017000000000000001</v>
      </c>
      <c r="R319" s="230">
        <f>Q319*H319</f>
        <v>0.017000000000000001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332</v>
      </c>
      <c r="AT319" s="232" t="s">
        <v>275</v>
      </c>
      <c r="AU319" s="232" t="s">
        <v>88</v>
      </c>
      <c r="AY319" s="18" t="s">
        <v>158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86</v>
      </c>
      <c r="BK319" s="233">
        <f>ROUND(I319*H319,2)</f>
        <v>0</v>
      </c>
      <c r="BL319" s="18" t="s">
        <v>259</v>
      </c>
      <c r="BM319" s="232" t="s">
        <v>1273</v>
      </c>
    </row>
    <row r="320" s="2" customFormat="1" ht="16.5" customHeight="1">
      <c r="A320" s="39"/>
      <c r="B320" s="40"/>
      <c r="C320" s="220" t="s">
        <v>615</v>
      </c>
      <c r="D320" s="220" t="s">
        <v>161</v>
      </c>
      <c r="E320" s="221" t="s">
        <v>1274</v>
      </c>
      <c r="F320" s="222" t="s">
        <v>1275</v>
      </c>
      <c r="G320" s="223" t="s">
        <v>169</v>
      </c>
      <c r="H320" s="224">
        <v>4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43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259</v>
      </c>
      <c r="AT320" s="232" t="s">
        <v>161</v>
      </c>
      <c r="AU320" s="232" t="s">
        <v>88</v>
      </c>
      <c r="AY320" s="18" t="s">
        <v>158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86</v>
      </c>
      <c r="BK320" s="233">
        <f>ROUND(I320*H320,2)</f>
        <v>0</v>
      </c>
      <c r="BL320" s="18" t="s">
        <v>259</v>
      </c>
      <c r="BM320" s="232" t="s">
        <v>1276</v>
      </c>
    </row>
    <row r="321" s="2" customFormat="1" ht="21.75" customHeight="1">
      <c r="A321" s="39"/>
      <c r="B321" s="40"/>
      <c r="C321" s="220" t="s">
        <v>619</v>
      </c>
      <c r="D321" s="220" t="s">
        <v>161</v>
      </c>
      <c r="E321" s="221" t="s">
        <v>1277</v>
      </c>
      <c r="F321" s="222" t="s">
        <v>1278</v>
      </c>
      <c r="G321" s="223" t="s">
        <v>169</v>
      </c>
      <c r="H321" s="224">
        <v>4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43</v>
      </c>
      <c r="O321" s="92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259</v>
      </c>
      <c r="AT321" s="232" t="s">
        <v>161</v>
      </c>
      <c r="AU321" s="232" t="s">
        <v>88</v>
      </c>
      <c r="AY321" s="18" t="s">
        <v>158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86</v>
      </c>
      <c r="BK321" s="233">
        <f>ROUND(I321*H321,2)</f>
        <v>0</v>
      </c>
      <c r="BL321" s="18" t="s">
        <v>259</v>
      </c>
      <c r="BM321" s="232" t="s">
        <v>1279</v>
      </c>
    </row>
    <row r="322" s="2" customFormat="1" ht="21.75" customHeight="1">
      <c r="A322" s="39"/>
      <c r="B322" s="40"/>
      <c r="C322" s="282" t="s">
        <v>626</v>
      </c>
      <c r="D322" s="282" t="s">
        <v>275</v>
      </c>
      <c r="E322" s="283" t="s">
        <v>1280</v>
      </c>
      <c r="F322" s="284" t="s">
        <v>1281</v>
      </c>
      <c r="G322" s="285" t="s">
        <v>169</v>
      </c>
      <c r="H322" s="286">
        <v>4</v>
      </c>
      <c r="I322" s="287"/>
      <c r="J322" s="288">
        <f>ROUND(I322*H322,2)</f>
        <v>0</v>
      </c>
      <c r="K322" s="289"/>
      <c r="L322" s="290"/>
      <c r="M322" s="291" t="s">
        <v>1</v>
      </c>
      <c r="N322" s="292" t="s">
        <v>43</v>
      </c>
      <c r="O322" s="92"/>
      <c r="P322" s="230">
        <f>O322*H322</f>
        <v>0</v>
      </c>
      <c r="Q322" s="230">
        <v>0.0011999999999999999</v>
      </c>
      <c r="R322" s="230">
        <f>Q322*H322</f>
        <v>0.0047999999999999996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332</v>
      </c>
      <c r="AT322" s="232" t="s">
        <v>275</v>
      </c>
      <c r="AU322" s="232" t="s">
        <v>88</v>
      </c>
      <c r="AY322" s="18" t="s">
        <v>158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86</v>
      </c>
      <c r="BK322" s="233">
        <f>ROUND(I322*H322,2)</f>
        <v>0</v>
      </c>
      <c r="BL322" s="18" t="s">
        <v>259</v>
      </c>
      <c r="BM322" s="232" t="s">
        <v>1282</v>
      </c>
    </row>
    <row r="323" s="2" customFormat="1" ht="16.5" customHeight="1">
      <c r="A323" s="39"/>
      <c r="B323" s="40"/>
      <c r="C323" s="282" t="s">
        <v>632</v>
      </c>
      <c r="D323" s="282" t="s">
        <v>275</v>
      </c>
      <c r="E323" s="283" t="s">
        <v>1283</v>
      </c>
      <c r="F323" s="284" t="s">
        <v>1284</v>
      </c>
      <c r="G323" s="285" t="s">
        <v>169</v>
      </c>
      <c r="H323" s="286">
        <v>4</v>
      </c>
      <c r="I323" s="287"/>
      <c r="J323" s="288">
        <f>ROUND(I323*H323,2)</f>
        <v>0</v>
      </c>
      <c r="K323" s="289"/>
      <c r="L323" s="290"/>
      <c r="M323" s="291" t="s">
        <v>1</v>
      </c>
      <c r="N323" s="292" t="s">
        <v>43</v>
      </c>
      <c r="O323" s="92"/>
      <c r="P323" s="230">
        <f>O323*H323</f>
        <v>0</v>
      </c>
      <c r="Q323" s="230">
        <v>0.00014999999999999999</v>
      </c>
      <c r="R323" s="230">
        <f>Q323*H323</f>
        <v>0.00059999999999999995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332</v>
      </c>
      <c r="AT323" s="232" t="s">
        <v>275</v>
      </c>
      <c r="AU323" s="232" t="s">
        <v>88</v>
      </c>
      <c r="AY323" s="18" t="s">
        <v>158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86</v>
      </c>
      <c r="BK323" s="233">
        <f>ROUND(I323*H323,2)</f>
        <v>0</v>
      </c>
      <c r="BL323" s="18" t="s">
        <v>259</v>
      </c>
      <c r="BM323" s="232" t="s">
        <v>1285</v>
      </c>
    </row>
    <row r="324" s="2" customFormat="1" ht="16.5" customHeight="1">
      <c r="A324" s="39"/>
      <c r="B324" s="40"/>
      <c r="C324" s="220" t="s">
        <v>638</v>
      </c>
      <c r="D324" s="220" t="s">
        <v>161</v>
      </c>
      <c r="E324" s="221" t="s">
        <v>1286</v>
      </c>
      <c r="F324" s="222" t="s">
        <v>1287</v>
      </c>
      <c r="G324" s="223" t="s">
        <v>169</v>
      </c>
      <c r="H324" s="224">
        <v>4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43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259</v>
      </c>
      <c r="AT324" s="232" t="s">
        <v>161</v>
      </c>
      <c r="AU324" s="232" t="s">
        <v>88</v>
      </c>
      <c r="AY324" s="18" t="s">
        <v>158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86</v>
      </c>
      <c r="BK324" s="233">
        <f>ROUND(I324*H324,2)</f>
        <v>0</v>
      </c>
      <c r="BL324" s="18" t="s">
        <v>259</v>
      </c>
      <c r="BM324" s="232" t="s">
        <v>1288</v>
      </c>
    </row>
    <row r="325" s="2" customFormat="1" ht="21.75" customHeight="1">
      <c r="A325" s="39"/>
      <c r="B325" s="40"/>
      <c r="C325" s="220" t="s">
        <v>645</v>
      </c>
      <c r="D325" s="220" t="s">
        <v>161</v>
      </c>
      <c r="E325" s="221" t="s">
        <v>1289</v>
      </c>
      <c r="F325" s="222" t="s">
        <v>1290</v>
      </c>
      <c r="G325" s="223" t="s">
        <v>169</v>
      </c>
      <c r="H325" s="224">
        <v>4</v>
      </c>
      <c r="I325" s="225"/>
      <c r="J325" s="226">
        <f>ROUND(I325*H325,2)</f>
        <v>0</v>
      </c>
      <c r="K325" s="227"/>
      <c r="L325" s="45"/>
      <c r="M325" s="228" t="s">
        <v>1</v>
      </c>
      <c r="N325" s="229" t="s">
        <v>43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259</v>
      </c>
      <c r="AT325" s="232" t="s">
        <v>161</v>
      </c>
      <c r="AU325" s="232" t="s">
        <v>88</v>
      </c>
      <c r="AY325" s="18" t="s">
        <v>158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86</v>
      </c>
      <c r="BK325" s="233">
        <f>ROUND(I325*H325,2)</f>
        <v>0</v>
      </c>
      <c r="BL325" s="18" t="s">
        <v>259</v>
      </c>
      <c r="BM325" s="232" t="s">
        <v>1291</v>
      </c>
    </row>
    <row r="326" s="2" customFormat="1" ht="21.75" customHeight="1">
      <c r="A326" s="39"/>
      <c r="B326" s="40"/>
      <c r="C326" s="282" t="s">
        <v>649</v>
      </c>
      <c r="D326" s="282" t="s">
        <v>275</v>
      </c>
      <c r="E326" s="283" t="s">
        <v>1292</v>
      </c>
      <c r="F326" s="284" t="s">
        <v>1293</v>
      </c>
      <c r="G326" s="285" t="s">
        <v>169</v>
      </c>
      <c r="H326" s="286">
        <v>3</v>
      </c>
      <c r="I326" s="287"/>
      <c r="J326" s="288">
        <f>ROUND(I326*H326,2)</f>
        <v>0</v>
      </c>
      <c r="K326" s="289"/>
      <c r="L326" s="290"/>
      <c r="M326" s="291" t="s">
        <v>1</v>
      </c>
      <c r="N326" s="292" t="s">
        <v>43</v>
      </c>
      <c r="O326" s="92"/>
      <c r="P326" s="230">
        <f>O326*H326</f>
        <v>0</v>
      </c>
      <c r="Q326" s="230">
        <v>0.00123</v>
      </c>
      <c r="R326" s="230">
        <f>Q326*H326</f>
        <v>0.0036899999999999997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332</v>
      </c>
      <c r="AT326" s="232" t="s">
        <v>275</v>
      </c>
      <c r="AU326" s="232" t="s">
        <v>88</v>
      </c>
      <c r="AY326" s="18" t="s">
        <v>158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86</v>
      </c>
      <c r="BK326" s="233">
        <f>ROUND(I326*H326,2)</f>
        <v>0</v>
      </c>
      <c r="BL326" s="18" t="s">
        <v>259</v>
      </c>
      <c r="BM326" s="232" t="s">
        <v>1294</v>
      </c>
    </row>
    <row r="327" s="2" customFormat="1" ht="21.75" customHeight="1">
      <c r="A327" s="39"/>
      <c r="B327" s="40"/>
      <c r="C327" s="282" t="s">
        <v>654</v>
      </c>
      <c r="D327" s="282" t="s">
        <v>275</v>
      </c>
      <c r="E327" s="283" t="s">
        <v>1295</v>
      </c>
      <c r="F327" s="284" t="s">
        <v>1296</v>
      </c>
      <c r="G327" s="285" t="s">
        <v>169</v>
      </c>
      <c r="H327" s="286">
        <v>1</v>
      </c>
      <c r="I327" s="287"/>
      <c r="J327" s="288">
        <f>ROUND(I327*H327,2)</f>
        <v>0</v>
      </c>
      <c r="K327" s="289"/>
      <c r="L327" s="290"/>
      <c r="M327" s="291" t="s">
        <v>1</v>
      </c>
      <c r="N327" s="292" t="s">
        <v>43</v>
      </c>
      <c r="O327" s="92"/>
      <c r="P327" s="230">
        <f>O327*H327</f>
        <v>0</v>
      </c>
      <c r="Q327" s="230">
        <v>0.00139</v>
      </c>
      <c r="R327" s="230">
        <f>Q327*H327</f>
        <v>0.00139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332</v>
      </c>
      <c r="AT327" s="232" t="s">
        <v>275</v>
      </c>
      <c r="AU327" s="232" t="s">
        <v>88</v>
      </c>
      <c r="AY327" s="18" t="s">
        <v>158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86</v>
      </c>
      <c r="BK327" s="233">
        <f>ROUND(I327*H327,2)</f>
        <v>0</v>
      </c>
      <c r="BL327" s="18" t="s">
        <v>259</v>
      </c>
      <c r="BM327" s="232" t="s">
        <v>1297</v>
      </c>
    </row>
    <row r="328" s="2" customFormat="1" ht="33" customHeight="1">
      <c r="A328" s="39"/>
      <c r="B328" s="40"/>
      <c r="C328" s="220" t="s">
        <v>658</v>
      </c>
      <c r="D328" s="220" t="s">
        <v>161</v>
      </c>
      <c r="E328" s="221" t="s">
        <v>1298</v>
      </c>
      <c r="F328" s="222" t="s">
        <v>1299</v>
      </c>
      <c r="G328" s="223" t="s">
        <v>169</v>
      </c>
      <c r="H328" s="224">
        <v>1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43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259</v>
      </c>
      <c r="AT328" s="232" t="s">
        <v>161</v>
      </c>
      <c r="AU328" s="232" t="s">
        <v>88</v>
      </c>
      <c r="AY328" s="18" t="s">
        <v>158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86</v>
      </c>
      <c r="BK328" s="233">
        <f>ROUND(I328*H328,2)</f>
        <v>0</v>
      </c>
      <c r="BL328" s="18" t="s">
        <v>259</v>
      </c>
      <c r="BM328" s="232" t="s">
        <v>1300</v>
      </c>
    </row>
    <row r="329" s="2" customFormat="1" ht="21.75" customHeight="1">
      <c r="A329" s="39"/>
      <c r="B329" s="40"/>
      <c r="C329" s="220" t="s">
        <v>662</v>
      </c>
      <c r="D329" s="220" t="s">
        <v>161</v>
      </c>
      <c r="E329" s="221" t="s">
        <v>1301</v>
      </c>
      <c r="F329" s="222" t="s">
        <v>1302</v>
      </c>
      <c r="G329" s="223" t="s">
        <v>169</v>
      </c>
      <c r="H329" s="224">
        <v>1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43</v>
      </c>
      <c r="O329" s="92"/>
      <c r="P329" s="230">
        <f>O329*H329</f>
        <v>0</v>
      </c>
      <c r="Q329" s="230">
        <v>8.0000000000000007E-05</v>
      </c>
      <c r="R329" s="230">
        <f>Q329*H329</f>
        <v>8.0000000000000007E-05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259</v>
      </c>
      <c r="AT329" s="232" t="s">
        <v>161</v>
      </c>
      <c r="AU329" s="232" t="s">
        <v>88</v>
      </c>
      <c r="AY329" s="18" t="s">
        <v>158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86</v>
      </c>
      <c r="BK329" s="233">
        <f>ROUND(I329*H329,2)</f>
        <v>0</v>
      </c>
      <c r="BL329" s="18" t="s">
        <v>259</v>
      </c>
      <c r="BM329" s="232" t="s">
        <v>1303</v>
      </c>
    </row>
    <row r="330" s="2" customFormat="1" ht="21.75" customHeight="1">
      <c r="A330" s="39"/>
      <c r="B330" s="40"/>
      <c r="C330" s="220" t="s">
        <v>668</v>
      </c>
      <c r="D330" s="220" t="s">
        <v>161</v>
      </c>
      <c r="E330" s="221" t="s">
        <v>1304</v>
      </c>
      <c r="F330" s="222" t="s">
        <v>1305</v>
      </c>
      <c r="G330" s="223" t="s">
        <v>169</v>
      </c>
      <c r="H330" s="224">
        <v>1</v>
      </c>
      <c r="I330" s="225"/>
      <c r="J330" s="226">
        <f>ROUND(I330*H330,2)</f>
        <v>0</v>
      </c>
      <c r="K330" s="227"/>
      <c r="L330" s="45"/>
      <c r="M330" s="228" t="s">
        <v>1</v>
      </c>
      <c r="N330" s="229" t="s">
        <v>43</v>
      </c>
      <c r="O330" s="92"/>
      <c r="P330" s="230">
        <f>O330*H330</f>
        <v>0</v>
      </c>
      <c r="Q330" s="230">
        <v>0</v>
      </c>
      <c r="R330" s="230">
        <f>Q330*H330</f>
        <v>0</v>
      </c>
      <c r="S330" s="230">
        <v>0.13100000000000001</v>
      </c>
      <c r="T330" s="231">
        <f>S330*H330</f>
        <v>0.13100000000000001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259</v>
      </c>
      <c r="AT330" s="232" t="s">
        <v>161</v>
      </c>
      <c r="AU330" s="232" t="s">
        <v>88</v>
      </c>
      <c r="AY330" s="18" t="s">
        <v>158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86</v>
      </c>
      <c r="BK330" s="233">
        <f>ROUND(I330*H330,2)</f>
        <v>0</v>
      </c>
      <c r="BL330" s="18" t="s">
        <v>259</v>
      </c>
      <c r="BM330" s="232" t="s">
        <v>1306</v>
      </c>
    </row>
    <row r="331" s="2" customFormat="1" ht="21.75" customHeight="1">
      <c r="A331" s="39"/>
      <c r="B331" s="40"/>
      <c r="C331" s="220" t="s">
        <v>672</v>
      </c>
      <c r="D331" s="220" t="s">
        <v>161</v>
      </c>
      <c r="E331" s="221" t="s">
        <v>583</v>
      </c>
      <c r="F331" s="222" t="s">
        <v>584</v>
      </c>
      <c r="G331" s="223" t="s">
        <v>515</v>
      </c>
      <c r="H331" s="293"/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43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259</v>
      </c>
      <c r="AT331" s="232" t="s">
        <v>161</v>
      </c>
      <c r="AU331" s="232" t="s">
        <v>88</v>
      </c>
      <c r="AY331" s="18" t="s">
        <v>158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86</v>
      </c>
      <c r="BK331" s="233">
        <f>ROUND(I331*H331,2)</f>
        <v>0</v>
      </c>
      <c r="BL331" s="18" t="s">
        <v>259</v>
      </c>
      <c r="BM331" s="232" t="s">
        <v>1307</v>
      </c>
    </row>
    <row r="332" s="12" customFormat="1" ht="22.8" customHeight="1">
      <c r="A332" s="12"/>
      <c r="B332" s="204"/>
      <c r="C332" s="205"/>
      <c r="D332" s="206" t="s">
        <v>77</v>
      </c>
      <c r="E332" s="218" t="s">
        <v>586</v>
      </c>
      <c r="F332" s="218" t="s">
        <v>587</v>
      </c>
      <c r="G332" s="205"/>
      <c r="H332" s="205"/>
      <c r="I332" s="208"/>
      <c r="J332" s="219">
        <f>BK332</f>
        <v>0</v>
      </c>
      <c r="K332" s="205"/>
      <c r="L332" s="210"/>
      <c r="M332" s="211"/>
      <c r="N332" s="212"/>
      <c r="O332" s="212"/>
      <c r="P332" s="213">
        <f>SUM(P333:P334)</f>
        <v>0</v>
      </c>
      <c r="Q332" s="212"/>
      <c r="R332" s="213">
        <f>SUM(R333:R334)</f>
        <v>0</v>
      </c>
      <c r="S332" s="212"/>
      <c r="T332" s="214">
        <f>SUM(T333:T334)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5" t="s">
        <v>88</v>
      </c>
      <c r="AT332" s="216" t="s">
        <v>77</v>
      </c>
      <c r="AU332" s="216" t="s">
        <v>86</v>
      </c>
      <c r="AY332" s="215" t="s">
        <v>158</v>
      </c>
      <c r="BK332" s="217">
        <f>SUM(BK333:BK334)</f>
        <v>0</v>
      </c>
    </row>
    <row r="333" s="2" customFormat="1" ht="21.75" customHeight="1">
      <c r="A333" s="39"/>
      <c r="B333" s="40"/>
      <c r="C333" s="220" t="s">
        <v>676</v>
      </c>
      <c r="D333" s="220" t="s">
        <v>161</v>
      </c>
      <c r="E333" s="221" t="s">
        <v>1308</v>
      </c>
      <c r="F333" s="222" t="s">
        <v>1309</v>
      </c>
      <c r="G333" s="223" t="s">
        <v>754</v>
      </c>
      <c r="H333" s="224">
        <v>1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43</v>
      </c>
      <c r="O333" s="92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259</v>
      </c>
      <c r="AT333" s="232" t="s">
        <v>161</v>
      </c>
      <c r="AU333" s="232" t="s">
        <v>88</v>
      </c>
      <c r="AY333" s="18" t="s">
        <v>158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86</v>
      </c>
      <c r="BK333" s="233">
        <f>ROUND(I333*H333,2)</f>
        <v>0</v>
      </c>
      <c r="BL333" s="18" t="s">
        <v>259</v>
      </c>
      <c r="BM333" s="232" t="s">
        <v>1310</v>
      </c>
    </row>
    <row r="334" s="2" customFormat="1">
      <c r="A334" s="39"/>
      <c r="B334" s="40"/>
      <c r="C334" s="41"/>
      <c r="D334" s="236" t="s">
        <v>263</v>
      </c>
      <c r="E334" s="41"/>
      <c r="F334" s="278" t="s">
        <v>1311</v>
      </c>
      <c r="G334" s="41"/>
      <c r="H334" s="41"/>
      <c r="I334" s="279"/>
      <c r="J334" s="41"/>
      <c r="K334" s="41"/>
      <c r="L334" s="45"/>
      <c r="M334" s="280"/>
      <c r="N334" s="281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263</v>
      </c>
      <c r="AU334" s="18" t="s">
        <v>88</v>
      </c>
    </row>
    <row r="335" s="12" customFormat="1" ht="22.8" customHeight="1">
      <c r="A335" s="12"/>
      <c r="B335" s="204"/>
      <c r="C335" s="205"/>
      <c r="D335" s="206" t="s">
        <v>77</v>
      </c>
      <c r="E335" s="218" t="s">
        <v>904</v>
      </c>
      <c r="F335" s="218" t="s">
        <v>905</v>
      </c>
      <c r="G335" s="205"/>
      <c r="H335" s="205"/>
      <c r="I335" s="208"/>
      <c r="J335" s="219">
        <f>BK335</f>
        <v>0</v>
      </c>
      <c r="K335" s="205"/>
      <c r="L335" s="210"/>
      <c r="M335" s="211"/>
      <c r="N335" s="212"/>
      <c r="O335" s="212"/>
      <c r="P335" s="213">
        <f>SUM(P336:P353)</f>
        <v>0</v>
      </c>
      <c r="Q335" s="212"/>
      <c r="R335" s="213">
        <f>SUM(R336:R353)</f>
        <v>0.043470000000000002</v>
      </c>
      <c r="S335" s="212"/>
      <c r="T335" s="214">
        <f>SUM(T336:T353)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5" t="s">
        <v>88</v>
      </c>
      <c r="AT335" s="216" t="s">
        <v>77</v>
      </c>
      <c r="AU335" s="216" t="s">
        <v>86</v>
      </c>
      <c r="AY335" s="215" t="s">
        <v>158</v>
      </c>
      <c r="BK335" s="217">
        <f>SUM(BK336:BK353)</f>
        <v>0</v>
      </c>
    </row>
    <row r="336" s="2" customFormat="1" ht="16.5" customHeight="1">
      <c r="A336" s="39"/>
      <c r="B336" s="40"/>
      <c r="C336" s="220" t="s">
        <v>680</v>
      </c>
      <c r="D336" s="220" t="s">
        <v>161</v>
      </c>
      <c r="E336" s="221" t="s">
        <v>906</v>
      </c>
      <c r="F336" s="222" t="s">
        <v>907</v>
      </c>
      <c r="G336" s="223" t="s">
        <v>186</v>
      </c>
      <c r="H336" s="224">
        <v>4.8300000000000001</v>
      </c>
      <c r="I336" s="225"/>
      <c r="J336" s="226">
        <f>ROUND(I336*H336,2)</f>
        <v>0</v>
      </c>
      <c r="K336" s="227"/>
      <c r="L336" s="45"/>
      <c r="M336" s="228" t="s">
        <v>1</v>
      </c>
      <c r="N336" s="229" t="s">
        <v>43</v>
      </c>
      <c r="O336" s="92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259</v>
      </c>
      <c r="AT336" s="232" t="s">
        <v>161</v>
      </c>
      <c r="AU336" s="232" t="s">
        <v>88</v>
      </c>
      <c r="AY336" s="18" t="s">
        <v>158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86</v>
      </c>
      <c r="BK336" s="233">
        <f>ROUND(I336*H336,2)</f>
        <v>0</v>
      </c>
      <c r="BL336" s="18" t="s">
        <v>259</v>
      </c>
      <c r="BM336" s="232" t="s">
        <v>1312</v>
      </c>
    </row>
    <row r="337" s="15" customFormat="1">
      <c r="A337" s="15"/>
      <c r="B337" s="257"/>
      <c r="C337" s="258"/>
      <c r="D337" s="236" t="s">
        <v>171</v>
      </c>
      <c r="E337" s="259" t="s">
        <v>1</v>
      </c>
      <c r="F337" s="260" t="s">
        <v>1237</v>
      </c>
      <c r="G337" s="258"/>
      <c r="H337" s="259" t="s">
        <v>1</v>
      </c>
      <c r="I337" s="261"/>
      <c r="J337" s="258"/>
      <c r="K337" s="258"/>
      <c r="L337" s="262"/>
      <c r="M337" s="263"/>
      <c r="N337" s="264"/>
      <c r="O337" s="264"/>
      <c r="P337" s="264"/>
      <c r="Q337" s="264"/>
      <c r="R337" s="264"/>
      <c r="S337" s="264"/>
      <c r="T337" s="26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6" t="s">
        <v>171</v>
      </c>
      <c r="AU337" s="266" t="s">
        <v>88</v>
      </c>
      <c r="AV337" s="15" t="s">
        <v>86</v>
      </c>
      <c r="AW337" s="15" t="s">
        <v>34</v>
      </c>
      <c r="AX337" s="15" t="s">
        <v>78</v>
      </c>
      <c r="AY337" s="266" t="s">
        <v>158</v>
      </c>
    </row>
    <row r="338" s="13" customFormat="1">
      <c r="A338" s="13"/>
      <c r="B338" s="234"/>
      <c r="C338" s="235"/>
      <c r="D338" s="236" t="s">
        <v>171</v>
      </c>
      <c r="E338" s="237" t="s">
        <v>1</v>
      </c>
      <c r="F338" s="238" t="s">
        <v>1077</v>
      </c>
      <c r="G338" s="235"/>
      <c r="H338" s="239">
        <v>1.95</v>
      </c>
      <c r="I338" s="240"/>
      <c r="J338" s="235"/>
      <c r="K338" s="235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171</v>
      </c>
      <c r="AU338" s="245" t="s">
        <v>88</v>
      </c>
      <c r="AV338" s="13" t="s">
        <v>88</v>
      </c>
      <c r="AW338" s="13" t="s">
        <v>34</v>
      </c>
      <c r="AX338" s="13" t="s">
        <v>78</v>
      </c>
      <c r="AY338" s="245" t="s">
        <v>158</v>
      </c>
    </row>
    <row r="339" s="15" customFormat="1">
      <c r="A339" s="15"/>
      <c r="B339" s="257"/>
      <c r="C339" s="258"/>
      <c r="D339" s="236" t="s">
        <v>171</v>
      </c>
      <c r="E339" s="259" t="s">
        <v>1</v>
      </c>
      <c r="F339" s="260" t="s">
        <v>1247</v>
      </c>
      <c r="G339" s="258"/>
      <c r="H339" s="259" t="s">
        <v>1</v>
      </c>
      <c r="I339" s="261"/>
      <c r="J339" s="258"/>
      <c r="K339" s="258"/>
      <c r="L339" s="262"/>
      <c r="M339" s="263"/>
      <c r="N339" s="264"/>
      <c r="O339" s="264"/>
      <c r="P339" s="264"/>
      <c r="Q339" s="264"/>
      <c r="R339" s="264"/>
      <c r="S339" s="264"/>
      <c r="T339" s="26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6" t="s">
        <v>171</v>
      </c>
      <c r="AU339" s="266" t="s">
        <v>88</v>
      </c>
      <c r="AV339" s="15" t="s">
        <v>86</v>
      </c>
      <c r="AW339" s="15" t="s">
        <v>34</v>
      </c>
      <c r="AX339" s="15" t="s">
        <v>78</v>
      </c>
      <c r="AY339" s="266" t="s">
        <v>158</v>
      </c>
    </row>
    <row r="340" s="13" customFormat="1">
      <c r="A340" s="13"/>
      <c r="B340" s="234"/>
      <c r="C340" s="235"/>
      <c r="D340" s="236" t="s">
        <v>171</v>
      </c>
      <c r="E340" s="237" t="s">
        <v>1</v>
      </c>
      <c r="F340" s="238" t="s">
        <v>1078</v>
      </c>
      <c r="G340" s="235"/>
      <c r="H340" s="239">
        <v>2.8799999999999999</v>
      </c>
      <c r="I340" s="240"/>
      <c r="J340" s="235"/>
      <c r="K340" s="235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171</v>
      </c>
      <c r="AU340" s="245" t="s">
        <v>88</v>
      </c>
      <c r="AV340" s="13" t="s">
        <v>88</v>
      </c>
      <c r="AW340" s="13" t="s">
        <v>34</v>
      </c>
      <c r="AX340" s="13" t="s">
        <v>78</v>
      </c>
      <c r="AY340" s="245" t="s">
        <v>158</v>
      </c>
    </row>
    <row r="341" s="14" customFormat="1">
      <c r="A341" s="14"/>
      <c r="B341" s="246"/>
      <c r="C341" s="247"/>
      <c r="D341" s="236" t="s">
        <v>171</v>
      </c>
      <c r="E341" s="248" t="s">
        <v>1</v>
      </c>
      <c r="F341" s="249" t="s">
        <v>174</v>
      </c>
      <c r="G341" s="247"/>
      <c r="H341" s="250">
        <v>4.8300000000000001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171</v>
      </c>
      <c r="AU341" s="256" t="s">
        <v>88</v>
      </c>
      <c r="AV341" s="14" t="s">
        <v>165</v>
      </c>
      <c r="AW341" s="14" t="s">
        <v>34</v>
      </c>
      <c r="AX341" s="14" t="s">
        <v>86</v>
      </c>
      <c r="AY341" s="256" t="s">
        <v>158</v>
      </c>
    </row>
    <row r="342" s="2" customFormat="1" ht="21.75" customHeight="1">
      <c r="A342" s="39"/>
      <c r="B342" s="40"/>
      <c r="C342" s="220" t="s">
        <v>684</v>
      </c>
      <c r="D342" s="220" t="s">
        <v>161</v>
      </c>
      <c r="E342" s="221" t="s">
        <v>1313</v>
      </c>
      <c r="F342" s="222" t="s">
        <v>1314</v>
      </c>
      <c r="G342" s="223" t="s">
        <v>186</v>
      </c>
      <c r="H342" s="224">
        <v>4.8300000000000001</v>
      </c>
      <c r="I342" s="225"/>
      <c r="J342" s="226">
        <f>ROUND(I342*H342,2)</f>
        <v>0</v>
      </c>
      <c r="K342" s="227"/>
      <c r="L342" s="45"/>
      <c r="M342" s="228" t="s">
        <v>1</v>
      </c>
      <c r="N342" s="229" t="s">
        <v>43</v>
      </c>
      <c r="O342" s="92"/>
      <c r="P342" s="230">
        <f>O342*H342</f>
        <v>0</v>
      </c>
      <c r="Q342" s="230">
        <v>0.0074999999999999997</v>
      </c>
      <c r="R342" s="230">
        <f>Q342*H342</f>
        <v>0.036225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259</v>
      </c>
      <c r="AT342" s="232" t="s">
        <v>161</v>
      </c>
      <c r="AU342" s="232" t="s">
        <v>88</v>
      </c>
      <c r="AY342" s="18" t="s">
        <v>158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86</v>
      </c>
      <c r="BK342" s="233">
        <f>ROUND(I342*H342,2)</f>
        <v>0</v>
      </c>
      <c r="BL342" s="18" t="s">
        <v>259</v>
      </c>
      <c r="BM342" s="232" t="s">
        <v>1315</v>
      </c>
    </row>
    <row r="343" s="2" customFormat="1" ht="21.75" customHeight="1">
      <c r="A343" s="39"/>
      <c r="B343" s="40"/>
      <c r="C343" s="220" t="s">
        <v>688</v>
      </c>
      <c r="D343" s="220" t="s">
        <v>161</v>
      </c>
      <c r="E343" s="221" t="s">
        <v>923</v>
      </c>
      <c r="F343" s="222" t="s">
        <v>924</v>
      </c>
      <c r="G343" s="223" t="s">
        <v>186</v>
      </c>
      <c r="H343" s="224">
        <v>4.8300000000000001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43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259</v>
      </c>
      <c r="AT343" s="232" t="s">
        <v>161</v>
      </c>
      <c r="AU343" s="232" t="s">
        <v>88</v>
      </c>
      <c r="AY343" s="18" t="s">
        <v>158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86</v>
      </c>
      <c r="BK343" s="233">
        <f>ROUND(I343*H343,2)</f>
        <v>0</v>
      </c>
      <c r="BL343" s="18" t="s">
        <v>259</v>
      </c>
      <c r="BM343" s="232" t="s">
        <v>1316</v>
      </c>
    </row>
    <row r="344" s="15" customFormat="1">
      <c r="A344" s="15"/>
      <c r="B344" s="257"/>
      <c r="C344" s="258"/>
      <c r="D344" s="236" t="s">
        <v>171</v>
      </c>
      <c r="E344" s="259" t="s">
        <v>1</v>
      </c>
      <c r="F344" s="260" t="s">
        <v>1237</v>
      </c>
      <c r="G344" s="258"/>
      <c r="H344" s="259" t="s">
        <v>1</v>
      </c>
      <c r="I344" s="261"/>
      <c r="J344" s="258"/>
      <c r="K344" s="258"/>
      <c r="L344" s="262"/>
      <c r="M344" s="263"/>
      <c r="N344" s="264"/>
      <c r="O344" s="264"/>
      <c r="P344" s="264"/>
      <c r="Q344" s="264"/>
      <c r="R344" s="264"/>
      <c r="S344" s="264"/>
      <c r="T344" s="26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6" t="s">
        <v>171</v>
      </c>
      <c r="AU344" s="266" t="s">
        <v>88</v>
      </c>
      <c r="AV344" s="15" t="s">
        <v>86</v>
      </c>
      <c r="AW344" s="15" t="s">
        <v>34</v>
      </c>
      <c r="AX344" s="15" t="s">
        <v>78</v>
      </c>
      <c r="AY344" s="266" t="s">
        <v>158</v>
      </c>
    </row>
    <row r="345" s="13" customFormat="1">
      <c r="A345" s="13"/>
      <c r="B345" s="234"/>
      <c r="C345" s="235"/>
      <c r="D345" s="236" t="s">
        <v>171</v>
      </c>
      <c r="E345" s="237" t="s">
        <v>1</v>
      </c>
      <c r="F345" s="238" t="s">
        <v>1077</v>
      </c>
      <c r="G345" s="235"/>
      <c r="H345" s="239">
        <v>1.95</v>
      </c>
      <c r="I345" s="240"/>
      <c r="J345" s="235"/>
      <c r="K345" s="235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171</v>
      </c>
      <c r="AU345" s="245" t="s">
        <v>88</v>
      </c>
      <c r="AV345" s="13" t="s">
        <v>88</v>
      </c>
      <c r="AW345" s="13" t="s">
        <v>34</v>
      </c>
      <c r="AX345" s="13" t="s">
        <v>78</v>
      </c>
      <c r="AY345" s="245" t="s">
        <v>158</v>
      </c>
    </row>
    <row r="346" s="15" customFormat="1">
      <c r="A346" s="15"/>
      <c r="B346" s="257"/>
      <c r="C346" s="258"/>
      <c r="D346" s="236" t="s">
        <v>171</v>
      </c>
      <c r="E346" s="259" t="s">
        <v>1</v>
      </c>
      <c r="F346" s="260" t="s">
        <v>1247</v>
      </c>
      <c r="G346" s="258"/>
      <c r="H346" s="259" t="s">
        <v>1</v>
      </c>
      <c r="I346" s="261"/>
      <c r="J346" s="258"/>
      <c r="K346" s="258"/>
      <c r="L346" s="262"/>
      <c r="M346" s="263"/>
      <c r="N346" s="264"/>
      <c r="O346" s="264"/>
      <c r="P346" s="264"/>
      <c r="Q346" s="264"/>
      <c r="R346" s="264"/>
      <c r="S346" s="264"/>
      <c r="T346" s="26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6" t="s">
        <v>171</v>
      </c>
      <c r="AU346" s="266" t="s">
        <v>88</v>
      </c>
      <c r="AV346" s="15" t="s">
        <v>86</v>
      </c>
      <c r="AW346" s="15" t="s">
        <v>34</v>
      </c>
      <c r="AX346" s="15" t="s">
        <v>78</v>
      </c>
      <c r="AY346" s="266" t="s">
        <v>158</v>
      </c>
    </row>
    <row r="347" s="13" customFormat="1">
      <c r="A347" s="13"/>
      <c r="B347" s="234"/>
      <c r="C347" s="235"/>
      <c r="D347" s="236" t="s">
        <v>171</v>
      </c>
      <c r="E347" s="237" t="s">
        <v>1</v>
      </c>
      <c r="F347" s="238" t="s">
        <v>1078</v>
      </c>
      <c r="G347" s="235"/>
      <c r="H347" s="239">
        <v>2.8799999999999999</v>
      </c>
      <c r="I347" s="240"/>
      <c r="J347" s="235"/>
      <c r="K347" s="235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171</v>
      </c>
      <c r="AU347" s="245" t="s">
        <v>88</v>
      </c>
      <c r="AV347" s="13" t="s">
        <v>88</v>
      </c>
      <c r="AW347" s="13" t="s">
        <v>34</v>
      </c>
      <c r="AX347" s="13" t="s">
        <v>78</v>
      </c>
      <c r="AY347" s="245" t="s">
        <v>158</v>
      </c>
    </row>
    <row r="348" s="14" customFormat="1">
      <c r="A348" s="14"/>
      <c r="B348" s="246"/>
      <c r="C348" s="247"/>
      <c r="D348" s="236" t="s">
        <v>171</v>
      </c>
      <c r="E348" s="248" t="s">
        <v>1</v>
      </c>
      <c r="F348" s="249" t="s">
        <v>174</v>
      </c>
      <c r="G348" s="247"/>
      <c r="H348" s="250">
        <v>4.8300000000000001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171</v>
      </c>
      <c r="AU348" s="256" t="s">
        <v>88</v>
      </c>
      <c r="AV348" s="14" t="s">
        <v>165</v>
      </c>
      <c r="AW348" s="14" t="s">
        <v>34</v>
      </c>
      <c r="AX348" s="14" t="s">
        <v>86</v>
      </c>
      <c r="AY348" s="256" t="s">
        <v>158</v>
      </c>
    </row>
    <row r="349" s="2" customFormat="1" ht="33" customHeight="1">
      <c r="A349" s="39"/>
      <c r="B349" s="40"/>
      <c r="C349" s="282" t="s">
        <v>692</v>
      </c>
      <c r="D349" s="282" t="s">
        <v>275</v>
      </c>
      <c r="E349" s="283" t="s">
        <v>926</v>
      </c>
      <c r="F349" s="284" t="s">
        <v>927</v>
      </c>
      <c r="G349" s="285" t="s">
        <v>186</v>
      </c>
      <c r="H349" s="286">
        <v>5.5549999999999997</v>
      </c>
      <c r="I349" s="287"/>
      <c r="J349" s="288">
        <f>ROUND(I349*H349,2)</f>
        <v>0</v>
      </c>
      <c r="K349" s="289"/>
      <c r="L349" s="290"/>
      <c r="M349" s="291" t="s">
        <v>1</v>
      </c>
      <c r="N349" s="292" t="s">
        <v>43</v>
      </c>
      <c r="O349" s="92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332</v>
      </c>
      <c r="AT349" s="232" t="s">
        <v>275</v>
      </c>
      <c r="AU349" s="232" t="s">
        <v>88</v>
      </c>
      <c r="AY349" s="18" t="s">
        <v>158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86</v>
      </c>
      <c r="BK349" s="233">
        <f>ROUND(I349*H349,2)</f>
        <v>0</v>
      </c>
      <c r="BL349" s="18" t="s">
        <v>259</v>
      </c>
      <c r="BM349" s="232" t="s">
        <v>1317</v>
      </c>
    </row>
    <row r="350" s="13" customFormat="1">
      <c r="A350" s="13"/>
      <c r="B350" s="234"/>
      <c r="C350" s="235"/>
      <c r="D350" s="236" t="s">
        <v>171</v>
      </c>
      <c r="E350" s="235"/>
      <c r="F350" s="238" t="s">
        <v>1318</v>
      </c>
      <c r="G350" s="235"/>
      <c r="H350" s="239">
        <v>5.5549999999999997</v>
      </c>
      <c r="I350" s="240"/>
      <c r="J350" s="235"/>
      <c r="K350" s="235"/>
      <c r="L350" s="241"/>
      <c r="M350" s="242"/>
      <c r="N350" s="243"/>
      <c r="O350" s="243"/>
      <c r="P350" s="243"/>
      <c r="Q350" s="243"/>
      <c r="R350" s="243"/>
      <c r="S350" s="243"/>
      <c r="T350" s="24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5" t="s">
        <v>171</v>
      </c>
      <c r="AU350" s="245" t="s">
        <v>88</v>
      </c>
      <c r="AV350" s="13" t="s">
        <v>88</v>
      </c>
      <c r="AW350" s="13" t="s">
        <v>4</v>
      </c>
      <c r="AX350" s="13" t="s">
        <v>86</v>
      </c>
      <c r="AY350" s="245" t="s">
        <v>158</v>
      </c>
    </row>
    <row r="351" s="2" customFormat="1" ht="16.5" customHeight="1">
      <c r="A351" s="39"/>
      <c r="B351" s="40"/>
      <c r="C351" s="220" t="s">
        <v>696</v>
      </c>
      <c r="D351" s="220" t="s">
        <v>161</v>
      </c>
      <c r="E351" s="221" t="s">
        <v>1319</v>
      </c>
      <c r="F351" s="222" t="s">
        <v>1320</v>
      </c>
      <c r="G351" s="223" t="s">
        <v>186</v>
      </c>
      <c r="H351" s="224">
        <v>4.8300000000000001</v>
      </c>
      <c r="I351" s="225"/>
      <c r="J351" s="226">
        <f>ROUND(I351*H351,2)</f>
        <v>0</v>
      </c>
      <c r="K351" s="227"/>
      <c r="L351" s="45"/>
      <c r="M351" s="228" t="s">
        <v>1</v>
      </c>
      <c r="N351" s="229" t="s">
        <v>43</v>
      </c>
      <c r="O351" s="92"/>
      <c r="P351" s="230">
        <f>O351*H351</f>
        <v>0</v>
      </c>
      <c r="Q351" s="230">
        <v>0</v>
      </c>
      <c r="R351" s="230">
        <f>Q351*H351</f>
        <v>0</v>
      </c>
      <c r="S351" s="230">
        <v>0</v>
      </c>
      <c r="T351" s="23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2" t="s">
        <v>259</v>
      </c>
      <c r="AT351" s="232" t="s">
        <v>161</v>
      </c>
      <c r="AU351" s="232" t="s">
        <v>88</v>
      </c>
      <c r="AY351" s="18" t="s">
        <v>158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8" t="s">
        <v>86</v>
      </c>
      <c r="BK351" s="233">
        <f>ROUND(I351*H351,2)</f>
        <v>0</v>
      </c>
      <c r="BL351" s="18" t="s">
        <v>259</v>
      </c>
      <c r="BM351" s="232" t="s">
        <v>1321</v>
      </c>
    </row>
    <row r="352" s="2" customFormat="1" ht="21.75" customHeight="1">
      <c r="A352" s="39"/>
      <c r="B352" s="40"/>
      <c r="C352" s="220" t="s">
        <v>700</v>
      </c>
      <c r="D352" s="220" t="s">
        <v>161</v>
      </c>
      <c r="E352" s="221" t="s">
        <v>1322</v>
      </c>
      <c r="F352" s="222" t="s">
        <v>1323</v>
      </c>
      <c r="G352" s="223" t="s">
        <v>186</v>
      </c>
      <c r="H352" s="224">
        <v>4.8300000000000001</v>
      </c>
      <c r="I352" s="225"/>
      <c r="J352" s="226">
        <f>ROUND(I352*H352,2)</f>
        <v>0</v>
      </c>
      <c r="K352" s="227"/>
      <c r="L352" s="45"/>
      <c r="M352" s="228" t="s">
        <v>1</v>
      </c>
      <c r="N352" s="229" t="s">
        <v>43</v>
      </c>
      <c r="O352" s="92"/>
      <c r="P352" s="230">
        <f>O352*H352</f>
        <v>0</v>
      </c>
      <c r="Q352" s="230">
        <v>0.0015</v>
      </c>
      <c r="R352" s="230">
        <f>Q352*H352</f>
        <v>0.0072450000000000006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259</v>
      </c>
      <c r="AT352" s="232" t="s">
        <v>161</v>
      </c>
      <c r="AU352" s="232" t="s">
        <v>88</v>
      </c>
      <c r="AY352" s="18" t="s">
        <v>158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86</v>
      </c>
      <c r="BK352" s="233">
        <f>ROUND(I352*H352,2)</f>
        <v>0</v>
      </c>
      <c r="BL352" s="18" t="s">
        <v>259</v>
      </c>
      <c r="BM352" s="232" t="s">
        <v>1324</v>
      </c>
    </row>
    <row r="353" s="2" customFormat="1" ht="21.75" customHeight="1">
      <c r="A353" s="39"/>
      <c r="B353" s="40"/>
      <c r="C353" s="220" t="s">
        <v>706</v>
      </c>
      <c r="D353" s="220" t="s">
        <v>161</v>
      </c>
      <c r="E353" s="221" t="s">
        <v>930</v>
      </c>
      <c r="F353" s="222" t="s">
        <v>931</v>
      </c>
      <c r="G353" s="223" t="s">
        <v>515</v>
      </c>
      <c r="H353" s="293"/>
      <c r="I353" s="225"/>
      <c r="J353" s="226">
        <f>ROUND(I353*H353,2)</f>
        <v>0</v>
      </c>
      <c r="K353" s="227"/>
      <c r="L353" s="45"/>
      <c r="M353" s="228" t="s">
        <v>1</v>
      </c>
      <c r="N353" s="229" t="s">
        <v>43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259</v>
      </c>
      <c r="AT353" s="232" t="s">
        <v>161</v>
      </c>
      <c r="AU353" s="232" t="s">
        <v>88</v>
      </c>
      <c r="AY353" s="18" t="s">
        <v>158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86</v>
      </c>
      <c r="BK353" s="233">
        <f>ROUND(I353*H353,2)</f>
        <v>0</v>
      </c>
      <c r="BL353" s="18" t="s">
        <v>259</v>
      </c>
      <c r="BM353" s="232" t="s">
        <v>1325</v>
      </c>
    </row>
    <row r="354" s="12" customFormat="1" ht="22.8" customHeight="1">
      <c r="A354" s="12"/>
      <c r="B354" s="204"/>
      <c r="C354" s="205"/>
      <c r="D354" s="206" t="s">
        <v>77</v>
      </c>
      <c r="E354" s="218" t="s">
        <v>1326</v>
      </c>
      <c r="F354" s="218" t="s">
        <v>1327</v>
      </c>
      <c r="G354" s="205"/>
      <c r="H354" s="205"/>
      <c r="I354" s="208"/>
      <c r="J354" s="219">
        <f>BK354</f>
        <v>0</v>
      </c>
      <c r="K354" s="205"/>
      <c r="L354" s="210"/>
      <c r="M354" s="211"/>
      <c r="N354" s="212"/>
      <c r="O354" s="212"/>
      <c r="P354" s="213">
        <f>SUM(P355:P374)</f>
        <v>0</v>
      </c>
      <c r="Q354" s="212"/>
      <c r="R354" s="213">
        <f>SUM(R355:R374)</f>
        <v>0.0037204999999999998</v>
      </c>
      <c r="S354" s="212"/>
      <c r="T354" s="214">
        <f>SUM(T355:T374)</f>
        <v>0.030789999999999998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5" t="s">
        <v>88</v>
      </c>
      <c r="AT354" s="216" t="s">
        <v>77</v>
      </c>
      <c r="AU354" s="216" t="s">
        <v>86</v>
      </c>
      <c r="AY354" s="215" t="s">
        <v>158</v>
      </c>
      <c r="BK354" s="217">
        <f>SUM(BK355:BK374)</f>
        <v>0</v>
      </c>
    </row>
    <row r="355" s="2" customFormat="1" ht="21.75" customHeight="1">
      <c r="A355" s="39"/>
      <c r="B355" s="40"/>
      <c r="C355" s="220" t="s">
        <v>710</v>
      </c>
      <c r="D355" s="220" t="s">
        <v>161</v>
      </c>
      <c r="E355" s="221" t="s">
        <v>1328</v>
      </c>
      <c r="F355" s="222" t="s">
        <v>1329</v>
      </c>
      <c r="G355" s="223" t="s">
        <v>186</v>
      </c>
      <c r="H355" s="224">
        <v>4.8300000000000001</v>
      </c>
      <c r="I355" s="225"/>
      <c r="J355" s="226">
        <f>ROUND(I355*H355,2)</f>
        <v>0</v>
      </c>
      <c r="K355" s="227"/>
      <c r="L355" s="45"/>
      <c r="M355" s="228" t="s">
        <v>1</v>
      </c>
      <c r="N355" s="229" t="s">
        <v>43</v>
      </c>
      <c r="O355" s="92"/>
      <c r="P355" s="230">
        <f>O355*H355</f>
        <v>0</v>
      </c>
      <c r="Q355" s="230">
        <v>0</v>
      </c>
      <c r="R355" s="230">
        <f>Q355*H355</f>
        <v>0</v>
      </c>
      <c r="S355" s="230">
        <v>0.0030000000000000001</v>
      </c>
      <c r="T355" s="231">
        <f>S355*H355</f>
        <v>0.014490000000000001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259</v>
      </c>
      <c r="AT355" s="232" t="s">
        <v>161</v>
      </c>
      <c r="AU355" s="232" t="s">
        <v>88</v>
      </c>
      <c r="AY355" s="18" t="s">
        <v>158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86</v>
      </c>
      <c r="BK355" s="233">
        <f>ROUND(I355*H355,2)</f>
        <v>0</v>
      </c>
      <c r="BL355" s="18" t="s">
        <v>259</v>
      </c>
      <c r="BM355" s="232" t="s">
        <v>1330</v>
      </c>
    </row>
    <row r="356" s="15" customFormat="1">
      <c r="A356" s="15"/>
      <c r="B356" s="257"/>
      <c r="C356" s="258"/>
      <c r="D356" s="236" t="s">
        <v>171</v>
      </c>
      <c r="E356" s="259" t="s">
        <v>1</v>
      </c>
      <c r="F356" s="260" t="s">
        <v>1237</v>
      </c>
      <c r="G356" s="258"/>
      <c r="H356" s="259" t="s">
        <v>1</v>
      </c>
      <c r="I356" s="261"/>
      <c r="J356" s="258"/>
      <c r="K356" s="258"/>
      <c r="L356" s="262"/>
      <c r="M356" s="263"/>
      <c r="N356" s="264"/>
      <c r="O356" s="264"/>
      <c r="P356" s="264"/>
      <c r="Q356" s="264"/>
      <c r="R356" s="264"/>
      <c r="S356" s="264"/>
      <c r="T356" s="26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6" t="s">
        <v>171</v>
      </c>
      <c r="AU356" s="266" t="s">
        <v>88</v>
      </c>
      <c r="AV356" s="15" t="s">
        <v>86</v>
      </c>
      <c r="AW356" s="15" t="s">
        <v>34</v>
      </c>
      <c r="AX356" s="15" t="s">
        <v>78</v>
      </c>
      <c r="AY356" s="266" t="s">
        <v>158</v>
      </c>
    </row>
    <row r="357" s="13" customFormat="1">
      <c r="A357" s="13"/>
      <c r="B357" s="234"/>
      <c r="C357" s="235"/>
      <c r="D357" s="236" t="s">
        <v>171</v>
      </c>
      <c r="E357" s="237" t="s">
        <v>1</v>
      </c>
      <c r="F357" s="238" t="s">
        <v>1331</v>
      </c>
      <c r="G357" s="235"/>
      <c r="H357" s="239">
        <v>1.95</v>
      </c>
      <c r="I357" s="240"/>
      <c r="J357" s="235"/>
      <c r="K357" s="235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171</v>
      </c>
      <c r="AU357" s="245" t="s">
        <v>88</v>
      </c>
      <c r="AV357" s="13" t="s">
        <v>88</v>
      </c>
      <c r="AW357" s="13" t="s">
        <v>34</v>
      </c>
      <c r="AX357" s="13" t="s">
        <v>78</v>
      </c>
      <c r="AY357" s="245" t="s">
        <v>158</v>
      </c>
    </row>
    <row r="358" s="15" customFormat="1">
      <c r="A358" s="15"/>
      <c r="B358" s="257"/>
      <c r="C358" s="258"/>
      <c r="D358" s="236" t="s">
        <v>171</v>
      </c>
      <c r="E358" s="259" t="s">
        <v>1</v>
      </c>
      <c r="F358" s="260" t="s">
        <v>1247</v>
      </c>
      <c r="G358" s="258"/>
      <c r="H358" s="259" t="s">
        <v>1</v>
      </c>
      <c r="I358" s="261"/>
      <c r="J358" s="258"/>
      <c r="K358" s="258"/>
      <c r="L358" s="262"/>
      <c r="M358" s="263"/>
      <c r="N358" s="264"/>
      <c r="O358" s="264"/>
      <c r="P358" s="264"/>
      <c r="Q358" s="264"/>
      <c r="R358" s="264"/>
      <c r="S358" s="264"/>
      <c r="T358" s="26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6" t="s">
        <v>171</v>
      </c>
      <c r="AU358" s="266" t="s">
        <v>88</v>
      </c>
      <c r="AV358" s="15" t="s">
        <v>86</v>
      </c>
      <c r="AW358" s="15" t="s">
        <v>34</v>
      </c>
      <c r="AX358" s="15" t="s">
        <v>78</v>
      </c>
      <c r="AY358" s="266" t="s">
        <v>158</v>
      </c>
    </row>
    <row r="359" s="13" customFormat="1">
      <c r="A359" s="13"/>
      <c r="B359" s="234"/>
      <c r="C359" s="235"/>
      <c r="D359" s="236" t="s">
        <v>171</v>
      </c>
      <c r="E359" s="237" t="s">
        <v>1</v>
      </c>
      <c r="F359" s="238" t="s">
        <v>1332</v>
      </c>
      <c r="G359" s="235"/>
      <c r="H359" s="239">
        <v>2.8799999999999999</v>
      </c>
      <c r="I359" s="240"/>
      <c r="J359" s="235"/>
      <c r="K359" s="235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171</v>
      </c>
      <c r="AU359" s="245" t="s">
        <v>88</v>
      </c>
      <c r="AV359" s="13" t="s">
        <v>88</v>
      </c>
      <c r="AW359" s="13" t="s">
        <v>34</v>
      </c>
      <c r="AX359" s="13" t="s">
        <v>78</v>
      </c>
      <c r="AY359" s="245" t="s">
        <v>158</v>
      </c>
    </row>
    <row r="360" s="14" customFormat="1">
      <c r="A360" s="14"/>
      <c r="B360" s="246"/>
      <c r="C360" s="247"/>
      <c r="D360" s="236" t="s">
        <v>171</v>
      </c>
      <c r="E360" s="248" t="s">
        <v>1</v>
      </c>
      <c r="F360" s="249" t="s">
        <v>174</v>
      </c>
      <c r="G360" s="247"/>
      <c r="H360" s="250">
        <v>4.8300000000000001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6" t="s">
        <v>171</v>
      </c>
      <c r="AU360" s="256" t="s">
        <v>88</v>
      </c>
      <c r="AV360" s="14" t="s">
        <v>165</v>
      </c>
      <c r="AW360" s="14" t="s">
        <v>34</v>
      </c>
      <c r="AX360" s="14" t="s">
        <v>86</v>
      </c>
      <c r="AY360" s="256" t="s">
        <v>158</v>
      </c>
    </row>
    <row r="361" s="2" customFormat="1" ht="21.75" customHeight="1">
      <c r="A361" s="39"/>
      <c r="B361" s="40"/>
      <c r="C361" s="220" t="s">
        <v>715</v>
      </c>
      <c r="D361" s="220" t="s">
        <v>161</v>
      </c>
      <c r="E361" s="221" t="s">
        <v>1333</v>
      </c>
      <c r="F361" s="222" t="s">
        <v>1334</v>
      </c>
      <c r="G361" s="223" t="s">
        <v>169</v>
      </c>
      <c r="H361" s="224">
        <v>1</v>
      </c>
      <c r="I361" s="225"/>
      <c r="J361" s="226">
        <f>ROUND(I361*H361,2)</f>
        <v>0</v>
      </c>
      <c r="K361" s="227"/>
      <c r="L361" s="45"/>
      <c r="M361" s="228" t="s">
        <v>1</v>
      </c>
      <c r="N361" s="229" t="s">
        <v>43</v>
      </c>
      <c r="O361" s="92"/>
      <c r="P361" s="230">
        <f>O361*H361</f>
        <v>0</v>
      </c>
      <c r="Q361" s="230">
        <v>0.00139</v>
      </c>
      <c r="R361" s="230">
        <f>Q361*H361</f>
        <v>0.00139</v>
      </c>
      <c r="S361" s="230">
        <v>0.01</v>
      </c>
      <c r="T361" s="231">
        <f>S361*H361</f>
        <v>0.01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259</v>
      </c>
      <c r="AT361" s="232" t="s">
        <v>161</v>
      </c>
      <c r="AU361" s="232" t="s">
        <v>88</v>
      </c>
      <c r="AY361" s="18" t="s">
        <v>158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86</v>
      </c>
      <c r="BK361" s="233">
        <f>ROUND(I361*H361,2)</f>
        <v>0</v>
      </c>
      <c r="BL361" s="18" t="s">
        <v>259</v>
      </c>
      <c r="BM361" s="232" t="s">
        <v>1335</v>
      </c>
    </row>
    <row r="362" s="2" customFormat="1" ht="21.75" customHeight="1">
      <c r="A362" s="39"/>
      <c r="B362" s="40"/>
      <c r="C362" s="220" t="s">
        <v>719</v>
      </c>
      <c r="D362" s="220" t="s">
        <v>161</v>
      </c>
      <c r="E362" s="221" t="s">
        <v>1336</v>
      </c>
      <c r="F362" s="222" t="s">
        <v>1337</v>
      </c>
      <c r="G362" s="223" t="s">
        <v>203</v>
      </c>
      <c r="H362" s="224">
        <v>21</v>
      </c>
      <c r="I362" s="225"/>
      <c r="J362" s="226">
        <f>ROUND(I362*H362,2)</f>
        <v>0</v>
      </c>
      <c r="K362" s="227"/>
      <c r="L362" s="45"/>
      <c r="M362" s="228" t="s">
        <v>1</v>
      </c>
      <c r="N362" s="229" t="s">
        <v>43</v>
      </c>
      <c r="O362" s="92"/>
      <c r="P362" s="230">
        <f>O362*H362</f>
        <v>0</v>
      </c>
      <c r="Q362" s="230">
        <v>0</v>
      </c>
      <c r="R362" s="230">
        <f>Q362*H362</f>
        <v>0</v>
      </c>
      <c r="S362" s="230">
        <v>0.00029999999999999997</v>
      </c>
      <c r="T362" s="231">
        <f>S362*H362</f>
        <v>0.0062999999999999992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259</v>
      </c>
      <c r="AT362" s="232" t="s">
        <v>161</v>
      </c>
      <c r="AU362" s="232" t="s">
        <v>88</v>
      </c>
      <c r="AY362" s="18" t="s">
        <v>158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86</v>
      </c>
      <c r="BK362" s="233">
        <f>ROUND(I362*H362,2)</f>
        <v>0</v>
      </c>
      <c r="BL362" s="18" t="s">
        <v>259</v>
      </c>
      <c r="BM362" s="232" t="s">
        <v>1338</v>
      </c>
    </row>
    <row r="363" s="15" customFormat="1">
      <c r="A363" s="15"/>
      <c r="B363" s="257"/>
      <c r="C363" s="258"/>
      <c r="D363" s="236" t="s">
        <v>171</v>
      </c>
      <c r="E363" s="259" t="s">
        <v>1</v>
      </c>
      <c r="F363" s="260" t="s">
        <v>1237</v>
      </c>
      <c r="G363" s="258"/>
      <c r="H363" s="259" t="s">
        <v>1</v>
      </c>
      <c r="I363" s="261"/>
      <c r="J363" s="258"/>
      <c r="K363" s="258"/>
      <c r="L363" s="262"/>
      <c r="M363" s="263"/>
      <c r="N363" s="264"/>
      <c r="O363" s="264"/>
      <c r="P363" s="264"/>
      <c r="Q363" s="264"/>
      <c r="R363" s="264"/>
      <c r="S363" s="264"/>
      <c r="T363" s="26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6" t="s">
        <v>171</v>
      </c>
      <c r="AU363" s="266" t="s">
        <v>88</v>
      </c>
      <c r="AV363" s="15" t="s">
        <v>86</v>
      </c>
      <c r="AW363" s="15" t="s">
        <v>34</v>
      </c>
      <c r="AX363" s="15" t="s">
        <v>78</v>
      </c>
      <c r="AY363" s="266" t="s">
        <v>158</v>
      </c>
    </row>
    <row r="364" s="13" customFormat="1">
      <c r="A364" s="13"/>
      <c r="B364" s="234"/>
      <c r="C364" s="235"/>
      <c r="D364" s="236" t="s">
        <v>171</v>
      </c>
      <c r="E364" s="237" t="s">
        <v>1</v>
      </c>
      <c r="F364" s="238" t="s">
        <v>1339</v>
      </c>
      <c r="G364" s="235"/>
      <c r="H364" s="239">
        <v>5.4000000000000004</v>
      </c>
      <c r="I364" s="240"/>
      <c r="J364" s="235"/>
      <c r="K364" s="235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171</v>
      </c>
      <c r="AU364" s="245" t="s">
        <v>88</v>
      </c>
      <c r="AV364" s="13" t="s">
        <v>88</v>
      </c>
      <c r="AW364" s="13" t="s">
        <v>34</v>
      </c>
      <c r="AX364" s="13" t="s">
        <v>78</v>
      </c>
      <c r="AY364" s="245" t="s">
        <v>158</v>
      </c>
    </row>
    <row r="365" s="15" customFormat="1">
      <c r="A365" s="15"/>
      <c r="B365" s="257"/>
      <c r="C365" s="258"/>
      <c r="D365" s="236" t="s">
        <v>171</v>
      </c>
      <c r="E365" s="259" t="s">
        <v>1</v>
      </c>
      <c r="F365" s="260" t="s">
        <v>1247</v>
      </c>
      <c r="G365" s="258"/>
      <c r="H365" s="259" t="s">
        <v>1</v>
      </c>
      <c r="I365" s="261"/>
      <c r="J365" s="258"/>
      <c r="K365" s="258"/>
      <c r="L365" s="262"/>
      <c r="M365" s="263"/>
      <c r="N365" s="264"/>
      <c r="O365" s="264"/>
      <c r="P365" s="264"/>
      <c r="Q365" s="264"/>
      <c r="R365" s="264"/>
      <c r="S365" s="264"/>
      <c r="T365" s="26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6" t="s">
        <v>171</v>
      </c>
      <c r="AU365" s="266" t="s">
        <v>88</v>
      </c>
      <c r="AV365" s="15" t="s">
        <v>86</v>
      </c>
      <c r="AW365" s="15" t="s">
        <v>34</v>
      </c>
      <c r="AX365" s="15" t="s">
        <v>78</v>
      </c>
      <c r="AY365" s="266" t="s">
        <v>158</v>
      </c>
    </row>
    <row r="366" s="13" customFormat="1">
      <c r="A366" s="13"/>
      <c r="B366" s="234"/>
      <c r="C366" s="235"/>
      <c r="D366" s="236" t="s">
        <v>171</v>
      </c>
      <c r="E366" s="237" t="s">
        <v>1</v>
      </c>
      <c r="F366" s="238" t="s">
        <v>1259</v>
      </c>
      <c r="G366" s="235"/>
      <c r="H366" s="239">
        <v>15.6</v>
      </c>
      <c r="I366" s="240"/>
      <c r="J366" s="235"/>
      <c r="K366" s="235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171</v>
      </c>
      <c r="AU366" s="245" t="s">
        <v>88</v>
      </c>
      <c r="AV366" s="13" t="s">
        <v>88</v>
      </c>
      <c r="AW366" s="13" t="s">
        <v>34</v>
      </c>
      <c r="AX366" s="13" t="s">
        <v>78</v>
      </c>
      <c r="AY366" s="245" t="s">
        <v>158</v>
      </c>
    </row>
    <row r="367" s="14" customFormat="1">
      <c r="A367" s="14"/>
      <c r="B367" s="246"/>
      <c r="C367" s="247"/>
      <c r="D367" s="236" t="s">
        <v>171</v>
      </c>
      <c r="E367" s="248" t="s">
        <v>1</v>
      </c>
      <c r="F367" s="249" t="s">
        <v>174</v>
      </c>
      <c r="G367" s="247"/>
      <c r="H367" s="250">
        <v>21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171</v>
      </c>
      <c r="AU367" s="256" t="s">
        <v>88</v>
      </c>
      <c r="AV367" s="14" t="s">
        <v>165</v>
      </c>
      <c r="AW367" s="14" t="s">
        <v>34</v>
      </c>
      <c r="AX367" s="14" t="s">
        <v>86</v>
      </c>
      <c r="AY367" s="256" t="s">
        <v>158</v>
      </c>
    </row>
    <row r="368" s="2" customFormat="1" ht="16.5" customHeight="1">
      <c r="A368" s="39"/>
      <c r="B368" s="40"/>
      <c r="C368" s="220" t="s">
        <v>723</v>
      </c>
      <c r="D368" s="220" t="s">
        <v>161</v>
      </c>
      <c r="E368" s="221" t="s">
        <v>1340</v>
      </c>
      <c r="F368" s="222" t="s">
        <v>1341</v>
      </c>
      <c r="G368" s="223" t="s">
        <v>203</v>
      </c>
      <c r="H368" s="224">
        <v>5.9000000000000004</v>
      </c>
      <c r="I368" s="225"/>
      <c r="J368" s="226">
        <f>ROUND(I368*H368,2)</f>
        <v>0</v>
      </c>
      <c r="K368" s="227"/>
      <c r="L368" s="45"/>
      <c r="M368" s="228" t="s">
        <v>1</v>
      </c>
      <c r="N368" s="229" t="s">
        <v>43</v>
      </c>
      <c r="O368" s="92"/>
      <c r="P368" s="230">
        <f>O368*H368</f>
        <v>0</v>
      </c>
      <c r="Q368" s="230">
        <v>1.0000000000000001E-05</v>
      </c>
      <c r="R368" s="230">
        <f>Q368*H368</f>
        <v>5.9000000000000011E-05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259</v>
      </c>
      <c r="AT368" s="232" t="s">
        <v>161</v>
      </c>
      <c r="AU368" s="232" t="s">
        <v>88</v>
      </c>
      <c r="AY368" s="18" t="s">
        <v>158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86</v>
      </c>
      <c r="BK368" s="233">
        <f>ROUND(I368*H368,2)</f>
        <v>0</v>
      </c>
      <c r="BL368" s="18" t="s">
        <v>259</v>
      </c>
      <c r="BM368" s="232" t="s">
        <v>1342</v>
      </c>
    </row>
    <row r="369" s="15" customFormat="1">
      <c r="A369" s="15"/>
      <c r="B369" s="257"/>
      <c r="C369" s="258"/>
      <c r="D369" s="236" t="s">
        <v>171</v>
      </c>
      <c r="E369" s="259" t="s">
        <v>1</v>
      </c>
      <c r="F369" s="260" t="s">
        <v>1247</v>
      </c>
      <c r="G369" s="258"/>
      <c r="H369" s="259" t="s">
        <v>1</v>
      </c>
      <c r="I369" s="261"/>
      <c r="J369" s="258"/>
      <c r="K369" s="258"/>
      <c r="L369" s="262"/>
      <c r="M369" s="263"/>
      <c r="N369" s="264"/>
      <c r="O369" s="264"/>
      <c r="P369" s="264"/>
      <c r="Q369" s="264"/>
      <c r="R369" s="264"/>
      <c r="S369" s="264"/>
      <c r="T369" s="26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6" t="s">
        <v>171</v>
      </c>
      <c r="AU369" s="266" t="s">
        <v>88</v>
      </c>
      <c r="AV369" s="15" t="s">
        <v>86</v>
      </c>
      <c r="AW369" s="15" t="s">
        <v>34</v>
      </c>
      <c r="AX369" s="15" t="s">
        <v>78</v>
      </c>
      <c r="AY369" s="266" t="s">
        <v>158</v>
      </c>
    </row>
    <row r="370" s="13" customFormat="1">
      <c r="A370" s="13"/>
      <c r="B370" s="234"/>
      <c r="C370" s="235"/>
      <c r="D370" s="236" t="s">
        <v>171</v>
      </c>
      <c r="E370" s="237" t="s">
        <v>1</v>
      </c>
      <c r="F370" s="238" t="s">
        <v>1343</v>
      </c>
      <c r="G370" s="235"/>
      <c r="H370" s="239">
        <v>5.9000000000000004</v>
      </c>
      <c r="I370" s="240"/>
      <c r="J370" s="235"/>
      <c r="K370" s="235"/>
      <c r="L370" s="241"/>
      <c r="M370" s="242"/>
      <c r="N370" s="243"/>
      <c r="O370" s="243"/>
      <c r="P370" s="243"/>
      <c r="Q370" s="243"/>
      <c r="R370" s="243"/>
      <c r="S370" s="243"/>
      <c r="T370" s="24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5" t="s">
        <v>171</v>
      </c>
      <c r="AU370" s="245" t="s">
        <v>88</v>
      </c>
      <c r="AV370" s="13" t="s">
        <v>88</v>
      </c>
      <c r="AW370" s="13" t="s">
        <v>34</v>
      </c>
      <c r="AX370" s="13" t="s">
        <v>78</v>
      </c>
      <c r="AY370" s="245" t="s">
        <v>158</v>
      </c>
    </row>
    <row r="371" s="14" customFormat="1">
      <c r="A371" s="14"/>
      <c r="B371" s="246"/>
      <c r="C371" s="247"/>
      <c r="D371" s="236" t="s">
        <v>171</v>
      </c>
      <c r="E371" s="248" t="s">
        <v>1</v>
      </c>
      <c r="F371" s="249" t="s">
        <v>174</v>
      </c>
      <c r="G371" s="247"/>
      <c r="H371" s="250">
        <v>5.9000000000000004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6" t="s">
        <v>171</v>
      </c>
      <c r="AU371" s="256" t="s">
        <v>88</v>
      </c>
      <c r="AV371" s="14" t="s">
        <v>165</v>
      </c>
      <c r="AW371" s="14" t="s">
        <v>34</v>
      </c>
      <c r="AX371" s="14" t="s">
        <v>86</v>
      </c>
      <c r="AY371" s="256" t="s">
        <v>158</v>
      </c>
    </row>
    <row r="372" s="2" customFormat="1" ht="16.5" customHeight="1">
      <c r="A372" s="39"/>
      <c r="B372" s="40"/>
      <c r="C372" s="282" t="s">
        <v>728</v>
      </c>
      <c r="D372" s="282" t="s">
        <v>275</v>
      </c>
      <c r="E372" s="283" t="s">
        <v>1344</v>
      </c>
      <c r="F372" s="284" t="s">
        <v>1345</v>
      </c>
      <c r="G372" s="285" t="s">
        <v>203</v>
      </c>
      <c r="H372" s="286">
        <v>6.4900000000000002</v>
      </c>
      <c r="I372" s="287"/>
      <c r="J372" s="288">
        <f>ROUND(I372*H372,2)</f>
        <v>0</v>
      </c>
      <c r="K372" s="289"/>
      <c r="L372" s="290"/>
      <c r="M372" s="291" t="s">
        <v>1</v>
      </c>
      <c r="N372" s="292" t="s">
        <v>43</v>
      </c>
      <c r="O372" s="92"/>
      <c r="P372" s="230">
        <f>O372*H372</f>
        <v>0</v>
      </c>
      <c r="Q372" s="230">
        <v>0.00035</v>
      </c>
      <c r="R372" s="230">
        <f>Q372*H372</f>
        <v>0.0022715000000000001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332</v>
      </c>
      <c r="AT372" s="232" t="s">
        <v>275</v>
      </c>
      <c r="AU372" s="232" t="s">
        <v>88</v>
      </c>
      <c r="AY372" s="18" t="s">
        <v>158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86</v>
      </c>
      <c r="BK372" s="233">
        <f>ROUND(I372*H372,2)</f>
        <v>0</v>
      </c>
      <c r="BL372" s="18" t="s">
        <v>259</v>
      </c>
      <c r="BM372" s="232" t="s">
        <v>1346</v>
      </c>
    </row>
    <row r="373" s="13" customFormat="1">
      <c r="A373" s="13"/>
      <c r="B373" s="234"/>
      <c r="C373" s="235"/>
      <c r="D373" s="236" t="s">
        <v>171</v>
      </c>
      <c r="E373" s="235"/>
      <c r="F373" s="238" t="s">
        <v>1347</v>
      </c>
      <c r="G373" s="235"/>
      <c r="H373" s="239">
        <v>6.4900000000000002</v>
      </c>
      <c r="I373" s="240"/>
      <c r="J373" s="235"/>
      <c r="K373" s="235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171</v>
      </c>
      <c r="AU373" s="245" t="s">
        <v>88</v>
      </c>
      <c r="AV373" s="13" t="s">
        <v>88</v>
      </c>
      <c r="AW373" s="13" t="s">
        <v>4</v>
      </c>
      <c r="AX373" s="13" t="s">
        <v>86</v>
      </c>
      <c r="AY373" s="245" t="s">
        <v>158</v>
      </c>
    </row>
    <row r="374" s="2" customFormat="1" ht="21.75" customHeight="1">
      <c r="A374" s="39"/>
      <c r="B374" s="40"/>
      <c r="C374" s="220" t="s">
        <v>732</v>
      </c>
      <c r="D374" s="220" t="s">
        <v>161</v>
      </c>
      <c r="E374" s="221" t="s">
        <v>1348</v>
      </c>
      <c r="F374" s="222" t="s">
        <v>1349</v>
      </c>
      <c r="G374" s="223" t="s">
        <v>515</v>
      </c>
      <c r="H374" s="293"/>
      <c r="I374" s="225"/>
      <c r="J374" s="226">
        <f>ROUND(I374*H374,2)</f>
        <v>0</v>
      </c>
      <c r="K374" s="227"/>
      <c r="L374" s="45"/>
      <c r="M374" s="228" t="s">
        <v>1</v>
      </c>
      <c r="N374" s="229" t="s">
        <v>43</v>
      </c>
      <c r="O374" s="92"/>
      <c r="P374" s="230">
        <f>O374*H374</f>
        <v>0</v>
      </c>
      <c r="Q374" s="230">
        <v>0</v>
      </c>
      <c r="R374" s="230">
        <f>Q374*H374</f>
        <v>0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259</v>
      </c>
      <c r="AT374" s="232" t="s">
        <v>161</v>
      </c>
      <c r="AU374" s="232" t="s">
        <v>88</v>
      </c>
      <c r="AY374" s="18" t="s">
        <v>158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86</v>
      </c>
      <c r="BK374" s="233">
        <f>ROUND(I374*H374,2)</f>
        <v>0</v>
      </c>
      <c r="BL374" s="18" t="s">
        <v>259</v>
      </c>
      <c r="BM374" s="232" t="s">
        <v>1350</v>
      </c>
    </row>
    <row r="375" s="12" customFormat="1" ht="22.8" customHeight="1">
      <c r="A375" s="12"/>
      <c r="B375" s="204"/>
      <c r="C375" s="205"/>
      <c r="D375" s="206" t="s">
        <v>77</v>
      </c>
      <c r="E375" s="218" t="s">
        <v>636</v>
      </c>
      <c r="F375" s="218" t="s">
        <v>637</v>
      </c>
      <c r="G375" s="205"/>
      <c r="H375" s="205"/>
      <c r="I375" s="208"/>
      <c r="J375" s="219">
        <f>BK375</f>
        <v>0</v>
      </c>
      <c r="K375" s="205"/>
      <c r="L375" s="210"/>
      <c r="M375" s="211"/>
      <c r="N375" s="212"/>
      <c r="O375" s="212"/>
      <c r="P375" s="213">
        <f>SUM(P376:P390)</f>
        <v>0</v>
      </c>
      <c r="Q375" s="212"/>
      <c r="R375" s="213">
        <f>SUM(R376:R390)</f>
        <v>0.45408720000000002</v>
      </c>
      <c r="S375" s="212"/>
      <c r="T375" s="214">
        <f>SUM(T376:T390)</f>
        <v>0.027199999999999998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5" t="s">
        <v>88</v>
      </c>
      <c r="AT375" s="216" t="s">
        <v>77</v>
      </c>
      <c r="AU375" s="216" t="s">
        <v>86</v>
      </c>
      <c r="AY375" s="215" t="s">
        <v>158</v>
      </c>
      <c r="BK375" s="217">
        <f>SUM(BK376:BK390)</f>
        <v>0</v>
      </c>
    </row>
    <row r="376" s="2" customFormat="1" ht="16.5" customHeight="1">
      <c r="A376" s="39"/>
      <c r="B376" s="40"/>
      <c r="C376" s="220" t="s">
        <v>1351</v>
      </c>
      <c r="D376" s="220" t="s">
        <v>161</v>
      </c>
      <c r="E376" s="221" t="s">
        <v>1352</v>
      </c>
      <c r="F376" s="222" t="s">
        <v>1353</v>
      </c>
      <c r="G376" s="223" t="s">
        <v>186</v>
      </c>
      <c r="H376" s="224">
        <v>21.48</v>
      </c>
      <c r="I376" s="225"/>
      <c r="J376" s="226">
        <f>ROUND(I376*H376,2)</f>
        <v>0</v>
      </c>
      <c r="K376" s="227"/>
      <c r="L376" s="45"/>
      <c r="M376" s="228" t="s">
        <v>1</v>
      </c>
      <c r="N376" s="229" t="s">
        <v>43</v>
      </c>
      <c r="O376" s="92"/>
      <c r="P376" s="230">
        <f>O376*H376</f>
        <v>0</v>
      </c>
      <c r="Q376" s="230">
        <v>0.00029999999999999997</v>
      </c>
      <c r="R376" s="230">
        <f>Q376*H376</f>
        <v>0.0064439999999999992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259</v>
      </c>
      <c r="AT376" s="232" t="s">
        <v>161</v>
      </c>
      <c r="AU376" s="232" t="s">
        <v>88</v>
      </c>
      <c r="AY376" s="18" t="s">
        <v>158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86</v>
      </c>
      <c r="BK376" s="233">
        <f>ROUND(I376*H376,2)</f>
        <v>0</v>
      </c>
      <c r="BL376" s="18" t="s">
        <v>259</v>
      </c>
      <c r="BM376" s="232" t="s">
        <v>1354</v>
      </c>
    </row>
    <row r="377" s="2" customFormat="1" ht="21.75" customHeight="1">
      <c r="A377" s="39"/>
      <c r="B377" s="40"/>
      <c r="C377" s="220" t="s">
        <v>1355</v>
      </c>
      <c r="D377" s="220" t="s">
        <v>161</v>
      </c>
      <c r="E377" s="221" t="s">
        <v>1356</v>
      </c>
      <c r="F377" s="222" t="s">
        <v>1357</v>
      </c>
      <c r="G377" s="223" t="s">
        <v>186</v>
      </c>
      <c r="H377" s="224">
        <v>1</v>
      </c>
      <c r="I377" s="225"/>
      <c r="J377" s="226">
        <f>ROUND(I377*H377,2)</f>
        <v>0</v>
      </c>
      <c r="K377" s="227"/>
      <c r="L377" s="45"/>
      <c r="M377" s="228" t="s">
        <v>1</v>
      </c>
      <c r="N377" s="229" t="s">
        <v>43</v>
      </c>
      <c r="O377" s="92"/>
      <c r="P377" s="230">
        <f>O377*H377</f>
        <v>0</v>
      </c>
      <c r="Q377" s="230">
        <v>0</v>
      </c>
      <c r="R377" s="230">
        <f>Q377*H377</f>
        <v>0</v>
      </c>
      <c r="S377" s="230">
        <v>0.027199999999999998</v>
      </c>
      <c r="T377" s="231">
        <f>S377*H377</f>
        <v>0.027199999999999998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259</v>
      </c>
      <c r="AT377" s="232" t="s">
        <v>161</v>
      </c>
      <c r="AU377" s="232" t="s">
        <v>88</v>
      </c>
      <c r="AY377" s="18" t="s">
        <v>158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86</v>
      </c>
      <c r="BK377" s="233">
        <f>ROUND(I377*H377,2)</f>
        <v>0</v>
      </c>
      <c r="BL377" s="18" t="s">
        <v>259</v>
      </c>
      <c r="BM377" s="232" t="s">
        <v>1358</v>
      </c>
    </row>
    <row r="378" s="2" customFormat="1" ht="21.75" customHeight="1">
      <c r="A378" s="39"/>
      <c r="B378" s="40"/>
      <c r="C378" s="220" t="s">
        <v>1359</v>
      </c>
      <c r="D378" s="220" t="s">
        <v>161</v>
      </c>
      <c r="E378" s="221" t="s">
        <v>1360</v>
      </c>
      <c r="F378" s="222" t="s">
        <v>1361</v>
      </c>
      <c r="G378" s="223" t="s">
        <v>186</v>
      </c>
      <c r="H378" s="224">
        <v>21.48</v>
      </c>
      <c r="I378" s="225"/>
      <c r="J378" s="226">
        <f>ROUND(I378*H378,2)</f>
        <v>0</v>
      </c>
      <c r="K378" s="227"/>
      <c r="L378" s="45"/>
      <c r="M378" s="228" t="s">
        <v>1</v>
      </c>
      <c r="N378" s="229" t="s">
        <v>43</v>
      </c>
      <c r="O378" s="92"/>
      <c r="P378" s="230">
        <f>O378*H378</f>
        <v>0</v>
      </c>
      <c r="Q378" s="230">
        <v>0.0060499999999999998</v>
      </c>
      <c r="R378" s="230">
        <f>Q378*H378</f>
        <v>0.12995399999999999</v>
      </c>
      <c r="S378" s="230">
        <v>0</v>
      </c>
      <c r="T378" s="23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2" t="s">
        <v>259</v>
      </c>
      <c r="AT378" s="232" t="s">
        <v>161</v>
      </c>
      <c r="AU378" s="232" t="s">
        <v>88</v>
      </c>
      <c r="AY378" s="18" t="s">
        <v>158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8" t="s">
        <v>86</v>
      </c>
      <c r="BK378" s="233">
        <f>ROUND(I378*H378,2)</f>
        <v>0</v>
      </c>
      <c r="BL378" s="18" t="s">
        <v>259</v>
      </c>
      <c r="BM378" s="232" t="s">
        <v>1362</v>
      </c>
    </row>
    <row r="379" s="15" customFormat="1">
      <c r="A379" s="15"/>
      <c r="B379" s="257"/>
      <c r="C379" s="258"/>
      <c r="D379" s="236" t="s">
        <v>171</v>
      </c>
      <c r="E379" s="259" t="s">
        <v>1</v>
      </c>
      <c r="F379" s="260" t="s">
        <v>1237</v>
      </c>
      <c r="G379" s="258"/>
      <c r="H379" s="259" t="s">
        <v>1</v>
      </c>
      <c r="I379" s="261"/>
      <c r="J379" s="258"/>
      <c r="K379" s="258"/>
      <c r="L379" s="262"/>
      <c r="M379" s="263"/>
      <c r="N379" s="264"/>
      <c r="O379" s="264"/>
      <c r="P379" s="264"/>
      <c r="Q379" s="264"/>
      <c r="R379" s="264"/>
      <c r="S379" s="264"/>
      <c r="T379" s="26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6" t="s">
        <v>171</v>
      </c>
      <c r="AU379" s="266" t="s">
        <v>88</v>
      </c>
      <c r="AV379" s="15" t="s">
        <v>86</v>
      </c>
      <c r="AW379" s="15" t="s">
        <v>34</v>
      </c>
      <c r="AX379" s="15" t="s">
        <v>78</v>
      </c>
      <c r="AY379" s="266" t="s">
        <v>158</v>
      </c>
    </row>
    <row r="380" s="13" customFormat="1">
      <c r="A380" s="13"/>
      <c r="B380" s="234"/>
      <c r="C380" s="235"/>
      <c r="D380" s="236" t="s">
        <v>171</v>
      </c>
      <c r="E380" s="237" t="s">
        <v>1</v>
      </c>
      <c r="F380" s="238" t="s">
        <v>1363</v>
      </c>
      <c r="G380" s="235"/>
      <c r="H380" s="239">
        <v>7.6799999999999997</v>
      </c>
      <c r="I380" s="240"/>
      <c r="J380" s="235"/>
      <c r="K380" s="235"/>
      <c r="L380" s="241"/>
      <c r="M380" s="242"/>
      <c r="N380" s="243"/>
      <c r="O380" s="243"/>
      <c r="P380" s="243"/>
      <c r="Q380" s="243"/>
      <c r="R380" s="243"/>
      <c r="S380" s="243"/>
      <c r="T380" s="24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5" t="s">
        <v>171</v>
      </c>
      <c r="AU380" s="245" t="s">
        <v>88</v>
      </c>
      <c r="AV380" s="13" t="s">
        <v>88</v>
      </c>
      <c r="AW380" s="13" t="s">
        <v>34</v>
      </c>
      <c r="AX380" s="13" t="s">
        <v>78</v>
      </c>
      <c r="AY380" s="245" t="s">
        <v>158</v>
      </c>
    </row>
    <row r="381" s="15" customFormat="1">
      <c r="A381" s="15"/>
      <c r="B381" s="257"/>
      <c r="C381" s="258"/>
      <c r="D381" s="236" t="s">
        <v>171</v>
      </c>
      <c r="E381" s="259" t="s">
        <v>1</v>
      </c>
      <c r="F381" s="260" t="s">
        <v>1241</v>
      </c>
      <c r="G381" s="258"/>
      <c r="H381" s="259" t="s">
        <v>1</v>
      </c>
      <c r="I381" s="261"/>
      <c r="J381" s="258"/>
      <c r="K381" s="258"/>
      <c r="L381" s="262"/>
      <c r="M381" s="263"/>
      <c r="N381" s="264"/>
      <c r="O381" s="264"/>
      <c r="P381" s="264"/>
      <c r="Q381" s="264"/>
      <c r="R381" s="264"/>
      <c r="S381" s="264"/>
      <c r="T381" s="26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6" t="s">
        <v>171</v>
      </c>
      <c r="AU381" s="266" t="s">
        <v>88</v>
      </c>
      <c r="AV381" s="15" t="s">
        <v>86</v>
      </c>
      <c r="AW381" s="15" t="s">
        <v>34</v>
      </c>
      <c r="AX381" s="15" t="s">
        <v>78</v>
      </c>
      <c r="AY381" s="266" t="s">
        <v>158</v>
      </c>
    </row>
    <row r="382" s="13" customFormat="1">
      <c r="A382" s="13"/>
      <c r="B382" s="234"/>
      <c r="C382" s="235"/>
      <c r="D382" s="236" t="s">
        <v>171</v>
      </c>
      <c r="E382" s="237" t="s">
        <v>1</v>
      </c>
      <c r="F382" s="238" t="s">
        <v>1364</v>
      </c>
      <c r="G382" s="235"/>
      <c r="H382" s="239">
        <v>12</v>
      </c>
      <c r="I382" s="240"/>
      <c r="J382" s="235"/>
      <c r="K382" s="235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171</v>
      </c>
      <c r="AU382" s="245" t="s">
        <v>88</v>
      </c>
      <c r="AV382" s="13" t="s">
        <v>88</v>
      </c>
      <c r="AW382" s="13" t="s">
        <v>34</v>
      </c>
      <c r="AX382" s="13" t="s">
        <v>78</v>
      </c>
      <c r="AY382" s="245" t="s">
        <v>158</v>
      </c>
    </row>
    <row r="383" s="15" customFormat="1">
      <c r="A383" s="15"/>
      <c r="B383" s="257"/>
      <c r="C383" s="258"/>
      <c r="D383" s="236" t="s">
        <v>171</v>
      </c>
      <c r="E383" s="259" t="s">
        <v>1</v>
      </c>
      <c r="F383" s="260" t="s">
        <v>1365</v>
      </c>
      <c r="G383" s="258"/>
      <c r="H383" s="259" t="s">
        <v>1</v>
      </c>
      <c r="I383" s="261"/>
      <c r="J383" s="258"/>
      <c r="K383" s="258"/>
      <c r="L383" s="262"/>
      <c r="M383" s="263"/>
      <c r="N383" s="264"/>
      <c r="O383" s="264"/>
      <c r="P383" s="264"/>
      <c r="Q383" s="264"/>
      <c r="R383" s="264"/>
      <c r="S383" s="264"/>
      <c r="T383" s="26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6" t="s">
        <v>171</v>
      </c>
      <c r="AU383" s="266" t="s">
        <v>88</v>
      </c>
      <c r="AV383" s="15" t="s">
        <v>86</v>
      </c>
      <c r="AW383" s="15" t="s">
        <v>34</v>
      </c>
      <c r="AX383" s="15" t="s">
        <v>78</v>
      </c>
      <c r="AY383" s="266" t="s">
        <v>158</v>
      </c>
    </row>
    <row r="384" s="13" customFormat="1">
      <c r="A384" s="13"/>
      <c r="B384" s="234"/>
      <c r="C384" s="235"/>
      <c r="D384" s="236" t="s">
        <v>171</v>
      </c>
      <c r="E384" s="237" t="s">
        <v>1</v>
      </c>
      <c r="F384" s="238" t="s">
        <v>1366</v>
      </c>
      <c r="G384" s="235"/>
      <c r="H384" s="239">
        <v>1.8</v>
      </c>
      <c r="I384" s="240"/>
      <c r="J384" s="235"/>
      <c r="K384" s="235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171</v>
      </c>
      <c r="AU384" s="245" t="s">
        <v>88</v>
      </c>
      <c r="AV384" s="13" t="s">
        <v>88</v>
      </c>
      <c r="AW384" s="13" t="s">
        <v>34</v>
      </c>
      <c r="AX384" s="13" t="s">
        <v>78</v>
      </c>
      <c r="AY384" s="245" t="s">
        <v>158</v>
      </c>
    </row>
    <row r="385" s="14" customFormat="1">
      <c r="A385" s="14"/>
      <c r="B385" s="246"/>
      <c r="C385" s="247"/>
      <c r="D385" s="236" t="s">
        <v>171</v>
      </c>
      <c r="E385" s="248" t="s">
        <v>1</v>
      </c>
      <c r="F385" s="249" t="s">
        <v>174</v>
      </c>
      <c r="G385" s="247"/>
      <c r="H385" s="250">
        <v>21.48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6" t="s">
        <v>171</v>
      </c>
      <c r="AU385" s="256" t="s">
        <v>88</v>
      </c>
      <c r="AV385" s="14" t="s">
        <v>165</v>
      </c>
      <c r="AW385" s="14" t="s">
        <v>34</v>
      </c>
      <c r="AX385" s="14" t="s">
        <v>86</v>
      </c>
      <c r="AY385" s="256" t="s">
        <v>158</v>
      </c>
    </row>
    <row r="386" s="2" customFormat="1" ht="16.5" customHeight="1">
      <c r="A386" s="39"/>
      <c r="B386" s="40"/>
      <c r="C386" s="282" t="s">
        <v>1367</v>
      </c>
      <c r="D386" s="282" t="s">
        <v>275</v>
      </c>
      <c r="E386" s="283" t="s">
        <v>1368</v>
      </c>
      <c r="F386" s="284" t="s">
        <v>1369</v>
      </c>
      <c r="G386" s="285" t="s">
        <v>186</v>
      </c>
      <c r="H386" s="286">
        <v>23.628</v>
      </c>
      <c r="I386" s="287"/>
      <c r="J386" s="288">
        <f>ROUND(I386*H386,2)</f>
        <v>0</v>
      </c>
      <c r="K386" s="289"/>
      <c r="L386" s="290"/>
      <c r="M386" s="291" t="s">
        <v>1</v>
      </c>
      <c r="N386" s="292" t="s">
        <v>43</v>
      </c>
      <c r="O386" s="92"/>
      <c r="P386" s="230">
        <f>O386*H386</f>
        <v>0</v>
      </c>
      <c r="Q386" s="230">
        <v>0.0126</v>
      </c>
      <c r="R386" s="230">
        <f>Q386*H386</f>
        <v>0.2977128</v>
      </c>
      <c r="S386" s="230">
        <v>0</v>
      </c>
      <c r="T386" s="23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332</v>
      </c>
      <c r="AT386" s="232" t="s">
        <v>275</v>
      </c>
      <c r="AU386" s="232" t="s">
        <v>88</v>
      </c>
      <c r="AY386" s="18" t="s">
        <v>158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86</v>
      </c>
      <c r="BK386" s="233">
        <f>ROUND(I386*H386,2)</f>
        <v>0</v>
      </c>
      <c r="BL386" s="18" t="s">
        <v>259</v>
      </c>
      <c r="BM386" s="232" t="s">
        <v>1370</v>
      </c>
    </row>
    <row r="387" s="13" customFormat="1">
      <c r="A387" s="13"/>
      <c r="B387" s="234"/>
      <c r="C387" s="235"/>
      <c r="D387" s="236" t="s">
        <v>171</v>
      </c>
      <c r="E387" s="235"/>
      <c r="F387" s="238" t="s">
        <v>1371</v>
      </c>
      <c r="G387" s="235"/>
      <c r="H387" s="239">
        <v>23.628</v>
      </c>
      <c r="I387" s="240"/>
      <c r="J387" s="235"/>
      <c r="K387" s="235"/>
      <c r="L387" s="241"/>
      <c r="M387" s="242"/>
      <c r="N387" s="243"/>
      <c r="O387" s="243"/>
      <c r="P387" s="243"/>
      <c r="Q387" s="243"/>
      <c r="R387" s="243"/>
      <c r="S387" s="243"/>
      <c r="T387" s="24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5" t="s">
        <v>171</v>
      </c>
      <c r="AU387" s="245" t="s">
        <v>88</v>
      </c>
      <c r="AV387" s="13" t="s">
        <v>88</v>
      </c>
      <c r="AW387" s="13" t="s">
        <v>4</v>
      </c>
      <c r="AX387" s="13" t="s">
        <v>86</v>
      </c>
      <c r="AY387" s="245" t="s">
        <v>158</v>
      </c>
    </row>
    <row r="388" s="2" customFormat="1" ht="21.75" customHeight="1">
      <c r="A388" s="39"/>
      <c r="B388" s="40"/>
      <c r="C388" s="220" t="s">
        <v>1372</v>
      </c>
      <c r="D388" s="220" t="s">
        <v>161</v>
      </c>
      <c r="E388" s="221" t="s">
        <v>1373</v>
      </c>
      <c r="F388" s="222" t="s">
        <v>1374</v>
      </c>
      <c r="G388" s="223" t="s">
        <v>186</v>
      </c>
      <c r="H388" s="224">
        <v>21.48</v>
      </c>
      <c r="I388" s="225"/>
      <c r="J388" s="226">
        <f>ROUND(I388*H388,2)</f>
        <v>0</v>
      </c>
      <c r="K388" s="227"/>
      <c r="L388" s="45"/>
      <c r="M388" s="228" t="s">
        <v>1</v>
      </c>
      <c r="N388" s="229" t="s">
        <v>43</v>
      </c>
      <c r="O388" s="92"/>
      <c r="P388" s="230">
        <f>O388*H388</f>
        <v>0</v>
      </c>
      <c r="Q388" s="230">
        <v>0.00093000000000000005</v>
      </c>
      <c r="R388" s="230">
        <f>Q388*H388</f>
        <v>0.019976400000000002</v>
      </c>
      <c r="S388" s="230">
        <v>0</v>
      </c>
      <c r="T388" s="23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259</v>
      </c>
      <c r="AT388" s="232" t="s">
        <v>161</v>
      </c>
      <c r="AU388" s="232" t="s">
        <v>88</v>
      </c>
      <c r="AY388" s="18" t="s">
        <v>158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86</v>
      </c>
      <c r="BK388" s="233">
        <f>ROUND(I388*H388,2)</f>
        <v>0</v>
      </c>
      <c r="BL388" s="18" t="s">
        <v>259</v>
      </c>
      <c r="BM388" s="232" t="s">
        <v>1375</v>
      </c>
    </row>
    <row r="389" s="2" customFormat="1" ht="21.75" customHeight="1">
      <c r="A389" s="39"/>
      <c r="B389" s="40"/>
      <c r="C389" s="220" t="s">
        <v>1376</v>
      </c>
      <c r="D389" s="220" t="s">
        <v>161</v>
      </c>
      <c r="E389" s="221" t="s">
        <v>1377</v>
      </c>
      <c r="F389" s="222" t="s">
        <v>1378</v>
      </c>
      <c r="G389" s="223" t="s">
        <v>186</v>
      </c>
      <c r="H389" s="224">
        <v>21.48</v>
      </c>
      <c r="I389" s="225"/>
      <c r="J389" s="226">
        <f>ROUND(I389*H389,2)</f>
        <v>0</v>
      </c>
      <c r="K389" s="227"/>
      <c r="L389" s="45"/>
      <c r="M389" s="228" t="s">
        <v>1</v>
      </c>
      <c r="N389" s="229" t="s">
        <v>43</v>
      </c>
      <c r="O389" s="92"/>
      <c r="P389" s="230">
        <f>O389*H389</f>
        <v>0</v>
      </c>
      <c r="Q389" s="230">
        <v>0</v>
      </c>
      <c r="R389" s="230">
        <f>Q389*H389</f>
        <v>0</v>
      </c>
      <c r="S389" s="230">
        <v>0</v>
      </c>
      <c r="T389" s="23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2" t="s">
        <v>259</v>
      </c>
      <c r="AT389" s="232" t="s">
        <v>161</v>
      </c>
      <c r="AU389" s="232" t="s">
        <v>88</v>
      </c>
      <c r="AY389" s="18" t="s">
        <v>158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8" t="s">
        <v>86</v>
      </c>
      <c r="BK389" s="233">
        <f>ROUND(I389*H389,2)</f>
        <v>0</v>
      </c>
      <c r="BL389" s="18" t="s">
        <v>259</v>
      </c>
      <c r="BM389" s="232" t="s">
        <v>1379</v>
      </c>
    </row>
    <row r="390" s="2" customFormat="1" ht="21.75" customHeight="1">
      <c r="A390" s="39"/>
      <c r="B390" s="40"/>
      <c r="C390" s="220" t="s">
        <v>1380</v>
      </c>
      <c r="D390" s="220" t="s">
        <v>161</v>
      </c>
      <c r="E390" s="221" t="s">
        <v>1381</v>
      </c>
      <c r="F390" s="222" t="s">
        <v>1382</v>
      </c>
      <c r="G390" s="223" t="s">
        <v>515</v>
      </c>
      <c r="H390" s="293"/>
      <c r="I390" s="225"/>
      <c r="J390" s="226">
        <f>ROUND(I390*H390,2)</f>
        <v>0</v>
      </c>
      <c r="K390" s="227"/>
      <c r="L390" s="45"/>
      <c r="M390" s="228" t="s">
        <v>1</v>
      </c>
      <c r="N390" s="229" t="s">
        <v>43</v>
      </c>
      <c r="O390" s="92"/>
      <c r="P390" s="230">
        <f>O390*H390</f>
        <v>0</v>
      </c>
      <c r="Q390" s="230">
        <v>0</v>
      </c>
      <c r="R390" s="230">
        <f>Q390*H390</f>
        <v>0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259</v>
      </c>
      <c r="AT390" s="232" t="s">
        <v>161</v>
      </c>
      <c r="AU390" s="232" t="s">
        <v>88</v>
      </c>
      <c r="AY390" s="18" t="s">
        <v>158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86</v>
      </c>
      <c r="BK390" s="233">
        <f>ROUND(I390*H390,2)</f>
        <v>0</v>
      </c>
      <c r="BL390" s="18" t="s">
        <v>259</v>
      </c>
      <c r="BM390" s="232" t="s">
        <v>1383</v>
      </c>
    </row>
    <row r="391" s="12" customFormat="1" ht="22.8" customHeight="1">
      <c r="A391" s="12"/>
      <c r="B391" s="204"/>
      <c r="C391" s="205"/>
      <c r="D391" s="206" t="s">
        <v>77</v>
      </c>
      <c r="E391" s="218" t="s">
        <v>666</v>
      </c>
      <c r="F391" s="218" t="s">
        <v>667</v>
      </c>
      <c r="G391" s="205"/>
      <c r="H391" s="205"/>
      <c r="I391" s="208"/>
      <c r="J391" s="219">
        <f>BK391</f>
        <v>0</v>
      </c>
      <c r="K391" s="205"/>
      <c r="L391" s="210"/>
      <c r="M391" s="211"/>
      <c r="N391" s="212"/>
      <c r="O391" s="212"/>
      <c r="P391" s="213">
        <f>SUM(P392:P397)</f>
        <v>0</v>
      </c>
      <c r="Q391" s="212"/>
      <c r="R391" s="213">
        <f>SUM(R392:R397)</f>
        <v>0.0059000000000000007</v>
      </c>
      <c r="S391" s="212"/>
      <c r="T391" s="214">
        <f>SUM(T392:T397)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5" t="s">
        <v>88</v>
      </c>
      <c r="AT391" s="216" t="s">
        <v>77</v>
      </c>
      <c r="AU391" s="216" t="s">
        <v>86</v>
      </c>
      <c r="AY391" s="215" t="s">
        <v>158</v>
      </c>
      <c r="BK391" s="217">
        <f>SUM(BK392:BK397)</f>
        <v>0</v>
      </c>
    </row>
    <row r="392" s="2" customFormat="1" ht="21.75" customHeight="1">
      <c r="A392" s="39"/>
      <c r="B392" s="40"/>
      <c r="C392" s="220" t="s">
        <v>1384</v>
      </c>
      <c r="D392" s="220" t="s">
        <v>161</v>
      </c>
      <c r="E392" s="221" t="s">
        <v>1385</v>
      </c>
      <c r="F392" s="222" t="s">
        <v>1386</v>
      </c>
      <c r="G392" s="223" t="s">
        <v>186</v>
      </c>
      <c r="H392" s="224">
        <v>10</v>
      </c>
      <c r="I392" s="225"/>
      <c r="J392" s="226">
        <f>ROUND(I392*H392,2)</f>
        <v>0</v>
      </c>
      <c r="K392" s="227"/>
      <c r="L392" s="45"/>
      <c r="M392" s="228" t="s">
        <v>1</v>
      </c>
      <c r="N392" s="229" t="s">
        <v>43</v>
      </c>
      <c r="O392" s="92"/>
      <c r="P392" s="230">
        <f>O392*H392</f>
        <v>0</v>
      </c>
      <c r="Q392" s="230">
        <v>6.9999999999999994E-05</v>
      </c>
      <c r="R392" s="230">
        <f>Q392*H392</f>
        <v>0.00069999999999999988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259</v>
      </c>
      <c r="AT392" s="232" t="s">
        <v>161</v>
      </c>
      <c r="AU392" s="232" t="s">
        <v>88</v>
      </c>
      <c r="AY392" s="18" t="s">
        <v>158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8" t="s">
        <v>86</v>
      </c>
      <c r="BK392" s="233">
        <f>ROUND(I392*H392,2)</f>
        <v>0</v>
      </c>
      <c r="BL392" s="18" t="s">
        <v>259</v>
      </c>
      <c r="BM392" s="232" t="s">
        <v>1387</v>
      </c>
    </row>
    <row r="393" s="13" customFormat="1">
      <c r="A393" s="13"/>
      <c r="B393" s="234"/>
      <c r="C393" s="235"/>
      <c r="D393" s="236" t="s">
        <v>171</v>
      </c>
      <c r="E393" s="237" t="s">
        <v>1</v>
      </c>
      <c r="F393" s="238" t="s">
        <v>1388</v>
      </c>
      <c r="G393" s="235"/>
      <c r="H393" s="239">
        <v>10</v>
      </c>
      <c r="I393" s="240"/>
      <c r="J393" s="235"/>
      <c r="K393" s="235"/>
      <c r="L393" s="241"/>
      <c r="M393" s="242"/>
      <c r="N393" s="243"/>
      <c r="O393" s="243"/>
      <c r="P393" s="243"/>
      <c r="Q393" s="243"/>
      <c r="R393" s="243"/>
      <c r="S393" s="243"/>
      <c r="T393" s="24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5" t="s">
        <v>171</v>
      </c>
      <c r="AU393" s="245" t="s">
        <v>88</v>
      </c>
      <c r="AV393" s="13" t="s">
        <v>88</v>
      </c>
      <c r="AW393" s="13" t="s">
        <v>34</v>
      </c>
      <c r="AX393" s="13" t="s">
        <v>86</v>
      </c>
      <c r="AY393" s="245" t="s">
        <v>158</v>
      </c>
    </row>
    <row r="394" s="2" customFormat="1" ht="21.75" customHeight="1">
      <c r="A394" s="39"/>
      <c r="B394" s="40"/>
      <c r="C394" s="220" t="s">
        <v>1389</v>
      </c>
      <c r="D394" s="220" t="s">
        <v>161</v>
      </c>
      <c r="E394" s="221" t="s">
        <v>1390</v>
      </c>
      <c r="F394" s="222" t="s">
        <v>1391</v>
      </c>
      <c r="G394" s="223" t="s">
        <v>186</v>
      </c>
      <c r="H394" s="224">
        <v>10</v>
      </c>
      <c r="I394" s="225"/>
      <c r="J394" s="226">
        <f>ROUND(I394*H394,2)</f>
        <v>0</v>
      </c>
      <c r="K394" s="227"/>
      <c r="L394" s="45"/>
      <c r="M394" s="228" t="s">
        <v>1</v>
      </c>
      <c r="N394" s="229" t="s">
        <v>43</v>
      </c>
      <c r="O394" s="92"/>
      <c r="P394" s="230">
        <f>O394*H394</f>
        <v>0</v>
      </c>
      <c r="Q394" s="230">
        <v>0.00011</v>
      </c>
      <c r="R394" s="230">
        <f>Q394*H394</f>
        <v>0.0011000000000000001</v>
      </c>
      <c r="S394" s="230">
        <v>0</v>
      </c>
      <c r="T394" s="23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2" t="s">
        <v>259</v>
      </c>
      <c r="AT394" s="232" t="s">
        <v>161</v>
      </c>
      <c r="AU394" s="232" t="s">
        <v>88</v>
      </c>
      <c r="AY394" s="18" t="s">
        <v>158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8" t="s">
        <v>86</v>
      </c>
      <c r="BK394" s="233">
        <f>ROUND(I394*H394,2)</f>
        <v>0</v>
      </c>
      <c r="BL394" s="18" t="s">
        <v>259</v>
      </c>
      <c r="BM394" s="232" t="s">
        <v>1392</v>
      </c>
    </row>
    <row r="395" s="2" customFormat="1" ht="21.75" customHeight="1">
      <c r="A395" s="39"/>
      <c r="B395" s="40"/>
      <c r="C395" s="220" t="s">
        <v>1393</v>
      </c>
      <c r="D395" s="220" t="s">
        <v>161</v>
      </c>
      <c r="E395" s="221" t="s">
        <v>1394</v>
      </c>
      <c r="F395" s="222" t="s">
        <v>1395</v>
      </c>
      <c r="G395" s="223" t="s">
        <v>186</v>
      </c>
      <c r="H395" s="224">
        <v>10</v>
      </c>
      <c r="I395" s="225"/>
      <c r="J395" s="226">
        <f>ROUND(I395*H395,2)</f>
        <v>0</v>
      </c>
      <c r="K395" s="227"/>
      <c r="L395" s="45"/>
      <c r="M395" s="228" t="s">
        <v>1</v>
      </c>
      <c r="N395" s="229" t="s">
        <v>43</v>
      </c>
      <c r="O395" s="92"/>
      <c r="P395" s="230">
        <f>O395*H395</f>
        <v>0</v>
      </c>
      <c r="Q395" s="230">
        <v>0.00017000000000000001</v>
      </c>
      <c r="R395" s="230">
        <f>Q395*H395</f>
        <v>0.0017000000000000001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259</v>
      </c>
      <c r="AT395" s="232" t="s">
        <v>161</v>
      </c>
      <c r="AU395" s="232" t="s">
        <v>88</v>
      </c>
      <c r="AY395" s="18" t="s">
        <v>158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86</v>
      </c>
      <c r="BK395" s="233">
        <f>ROUND(I395*H395,2)</f>
        <v>0</v>
      </c>
      <c r="BL395" s="18" t="s">
        <v>259</v>
      </c>
      <c r="BM395" s="232" t="s">
        <v>1396</v>
      </c>
    </row>
    <row r="396" s="2" customFormat="1" ht="21.75" customHeight="1">
      <c r="A396" s="39"/>
      <c r="B396" s="40"/>
      <c r="C396" s="220" t="s">
        <v>1397</v>
      </c>
      <c r="D396" s="220" t="s">
        <v>161</v>
      </c>
      <c r="E396" s="221" t="s">
        <v>677</v>
      </c>
      <c r="F396" s="222" t="s">
        <v>678</v>
      </c>
      <c r="G396" s="223" t="s">
        <v>186</v>
      </c>
      <c r="H396" s="224">
        <v>10</v>
      </c>
      <c r="I396" s="225"/>
      <c r="J396" s="226">
        <f>ROUND(I396*H396,2)</f>
        <v>0</v>
      </c>
      <c r="K396" s="227"/>
      <c r="L396" s="45"/>
      <c r="M396" s="228" t="s">
        <v>1</v>
      </c>
      <c r="N396" s="229" t="s">
        <v>43</v>
      </c>
      <c r="O396" s="92"/>
      <c r="P396" s="230">
        <f>O396*H396</f>
        <v>0</v>
      </c>
      <c r="Q396" s="230">
        <v>0.00012</v>
      </c>
      <c r="R396" s="230">
        <f>Q396*H396</f>
        <v>0.0012000000000000001</v>
      </c>
      <c r="S396" s="230">
        <v>0</v>
      </c>
      <c r="T396" s="23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2" t="s">
        <v>259</v>
      </c>
      <c r="AT396" s="232" t="s">
        <v>161</v>
      </c>
      <c r="AU396" s="232" t="s">
        <v>88</v>
      </c>
      <c r="AY396" s="18" t="s">
        <v>158</v>
      </c>
      <c r="BE396" s="233">
        <f>IF(N396="základní",J396,0)</f>
        <v>0</v>
      </c>
      <c r="BF396" s="233">
        <f>IF(N396="snížená",J396,0)</f>
        <v>0</v>
      </c>
      <c r="BG396" s="233">
        <f>IF(N396="zákl. přenesená",J396,0)</f>
        <v>0</v>
      </c>
      <c r="BH396" s="233">
        <f>IF(N396="sníž. přenesená",J396,0)</f>
        <v>0</v>
      </c>
      <c r="BI396" s="233">
        <f>IF(N396="nulová",J396,0)</f>
        <v>0</v>
      </c>
      <c r="BJ396" s="18" t="s">
        <v>86</v>
      </c>
      <c r="BK396" s="233">
        <f>ROUND(I396*H396,2)</f>
        <v>0</v>
      </c>
      <c r="BL396" s="18" t="s">
        <v>259</v>
      </c>
      <c r="BM396" s="232" t="s">
        <v>1398</v>
      </c>
    </row>
    <row r="397" s="2" customFormat="1" ht="21.75" customHeight="1">
      <c r="A397" s="39"/>
      <c r="B397" s="40"/>
      <c r="C397" s="220" t="s">
        <v>1399</v>
      </c>
      <c r="D397" s="220" t="s">
        <v>161</v>
      </c>
      <c r="E397" s="221" t="s">
        <v>681</v>
      </c>
      <c r="F397" s="222" t="s">
        <v>682</v>
      </c>
      <c r="G397" s="223" t="s">
        <v>186</v>
      </c>
      <c r="H397" s="224">
        <v>10</v>
      </c>
      <c r="I397" s="225"/>
      <c r="J397" s="226">
        <f>ROUND(I397*H397,2)</f>
        <v>0</v>
      </c>
      <c r="K397" s="227"/>
      <c r="L397" s="45"/>
      <c r="M397" s="228" t="s">
        <v>1</v>
      </c>
      <c r="N397" s="229" t="s">
        <v>43</v>
      </c>
      <c r="O397" s="92"/>
      <c r="P397" s="230">
        <f>O397*H397</f>
        <v>0</v>
      </c>
      <c r="Q397" s="230">
        <v>0.00012</v>
      </c>
      <c r="R397" s="230">
        <f>Q397*H397</f>
        <v>0.0012000000000000001</v>
      </c>
      <c r="S397" s="230">
        <v>0</v>
      </c>
      <c r="T397" s="23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2" t="s">
        <v>259</v>
      </c>
      <c r="AT397" s="232" t="s">
        <v>161</v>
      </c>
      <c r="AU397" s="232" t="s">
        <v>88</v>
      </c>
      <c r="AY397" s="18" t="s">
        <v>158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8" t="s">
        <v>86</v>
      </c>
      <c r="BK397" s="233">
        <f>ROUND(I397*H397,2)</f>
        <v>0</v>
      </c>
      <c r="BL397" s="18" t="s">
        <v>259</v>
      </c>
      <c r="BM397" s="232" t="s">
        <v>1400</v>
      </c>
    </row>
    <row r="398" s="12" customFormat="1" ht="22.8" customHeight="1">
      <c r="A398" s="12"/>
      <c r="B398" s="204"/>
      <c r="C398" s="205"/>
      <c r="D398" s="206" t="s">
        <v>77</v>
      </c>
      <c r="E398" s="218" t="s">
        <v>933</v>
      </c>
      <c r="F398" s="218" t="s">
        <v>934</v>
      </c>
      <c r="G398" s="205"/>
      <c r="H398" s="205"/>
      <c r="I398" s="208"/>
      <c r="J398" s="219">
        <f>BK398</f>
        <v>0</v>
      </c>
      <c r="K398" s="205"/>
      <c r="L398" s="210"/>
      <c r="M398" s="211"/>
      <c r="N398" s="212"/>
      <c r="O398" s="212"/>
      <c r="P398" s="213">
        <f>SUM(P399:P433)</f>
        <v>0</v>
      </c>
      <c r="Q398" s="212"/>
      <c r="R398" s="213">
        <f>SUM(R399:R433)</f>
        <v>0.090722599999999987</v>
      </c>
      <c r="S398" s="212"/>
      <c r="T398" s="214">
        <f>SUM(T399:T433)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15" t="s">
        <v>88</v>
      </c>
      <c r="AT398" s="216" t="s">
        <v>77</v>
      </c>
      <c r="AU398" s="216" t="s">
        <v>86</v>
      </c>
      <c r="AY398" s="215" t="s">
        <v>158</v>
      </c>
      <c r="BK398" s="217">
        <f>SUM(BK399:BK433)</f>
        <v>0</v>
      </c>
    </row>
    <row r="399" s="2" customFormat="1" ht="21.75" customHeight="1">
      <c r="A399" s="39"/>
      <c r="B399" s="40"/>
      <c r="C399" s="220" t="s">
        <v>1401</v>
      </c>
      <c r="D399" s="220" t="s">
        <v>161</v>
      </c>
      <c r="E399" s="221" t="s">
        <v>935</v>
      </c>
      <c r="F399" s="222" t="s">
        <v>936</v>
      </c>
      <c r="G399" s="223" t="s">
        <v>186</v>
      </c>
      <c r="H399" s="224">
        <v>193.88</v>
      </c>
      <c r="I399" s="225"/>
      <c r="J399" s="226">
        <f>ROUND(I399*H399,2)</f>
        <v>0</v>
      </c>
      <c r="K399" s="227"/>
      <c r="L399" s="45"/>
      <c r="M399" s="228" t="s">
        <v>1</v>
      </c>
      <c r="N399" s="229" t="s">
        <v>43</v>
      </c>
      <c r="O399" s="92"/>
      <c r="P399" s="230">
        <f>O399*H399</f>
        <v>0</v>
      </c>
      <c r="Q399" s="230">
        <v>0</v>
      </c>
      <c r="R399" s="230">
        <f>Q399*H399</f>
        <v>0</v>
      </c>
      <c r="S399" s="230">
        <v>0</v>
      </c>
      <c r="T399" s="23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2" t="s">
        <v>259</v>
      </c>
      <c r="AT399" s="232" t="s">
        <v>161</v>
      </c>
      <c r="AU399" s="232" t="s">
        <v>88</v>
      </c>
      <c r="AY399" s="18" t="s">
        <v>158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8" t="s">
        <v>86</v>
      </c>
      <c r="BK399" s="233">
        <f>ROUND(I399*H399,2)</f>
        <v>0</v>
      </c>
      <c r="BL399" s="18" t="s">
        <v>259</v>
      </c>
      <c r="BM399" s="232" t="s">
        <v>1402</v>
      </c>
    </row>
    <row r="400" s="2" customFormat="1" ht="21.75" customHeight="1">
      <c r="A400" s="39"/>
      <c r="B400" s="40"/>
      <c r="C400" s="220" t="s">
        <v>1403</v>
      </c>
      <c r="D400" s="220" t="s">
        <v>161</v>
      </c>
      <c r="E400" s="221" t="s">
        <v>938</v>
      </c>
      <c r="F400" s="222" t="s">
        <v>939</v>
      </c>
      <c r="G400" s="223" t="s">
        <v>203</v>
      </c>
      <c r="H400" s="224">
        <v>100</v>
      </c>
      <c r="I400" s="225"/>
      <c r="J400" s="226">
        <f>ROUND(I400*H400,2)</f>
        <v>0</v>
      </c>
      <c r="K400" s="227"/>
      <c r="L400" s="45"/>
      <c r="M400" s="228" t="s">
        <v>1</v>
      </c>
      <c r="N400" s="229" t="s">
        <v>43</v>
      </c>
      <c r="O400" s="92"/>
      <c r="P400" s="230">
        <f>O400*H400</f>
        <v>0</v>
      </c>
      <c r="Q400" s="230">
        <v>0</v>
      </c>
      <c r="R400" s="230">
        <f>Q400*H400</f>
        <v>0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259</v>
      </c>
      <c r="AT400" s="232" t="s">
        <v>161</v>
      </c>
      <c r="AU400" s="232" t="s">
        <v>88</v>
      </c>
      <c r="AY400" s="18" t="s">
        <v>158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86</v>
      </c>
      <c r="BK400" s="233">
        <f>ROUND(I400*H400,2)</f>
        <v>0</v>
      </c>
      <c r="BL400" s="18" t="s">
        <v>259</v>
      </c>
      <c r="BM400" s="232" t="s">
        <v>1404</v>
      </c>
    </row>
    <row r="401" s="2" customFormat="1" ht="21.75" customHeight="1">
      <c r="A401" s="39"/>
      <c r="B401" s="40"/>
      <c r="C401" s="282" t="s">
        <v>1405</v>
      </c>
      <c r="D401" s="282" t="s">
        <v>275</v>
      </c>
      <c r="E401" s="283" t="s">
        <v>941</v>
      </c>
      <c r="F401" s="284" t="s">
        <v>942</v>
      </c>
      <c r="G401" s="285" t="s">
        <v>203</v>
      </c>
      <c r="H401" s="286">
        <v>105</v>
      </c>
      <c r="I401" s="287"/>
      <c r="J401" s="288">
        <f>ROUND(I401*H401,2)</f>
        <v>0</v>
      </c>
      <c r="K401" s="289"/>
      <c r="L401" s="290"/>
      <c r="M401" s="291" t="s">
        <v>1</v>
      </c>
      <c r="N401" s="292" t="s">
        <v>43</v>
      </c>
      <c r="O401" s="92"/>
      <c r="P401" s="230">
        <f>O401*H401</f>
        <v>0</v>
      </c>
      <c r="Q401" s="230">
        <v>0</v>
      </c>
      <c r="R401" s="230">
        <f>Q401*H401</f>
        <v>0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332</v>
      </c>
      <c r="AT401" s="232" t="s">
        <v>275</v>
      </c>
      <c r="AU401" s="232" t="s">
        <v>88</v>
      </c>
      <c r="AY401" s="18" t="s">
        <v>158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86</v>
      </c>
      <c r="BK401" s="233">
        <f>ROUND(I401*H401,2)</f>
        <v>0</v>
      </c>
      <c r="BL401" s="18" t="s">
        <v>259</v>
      </c>
      <c r="BM401" s="232" t="s">
        <v>1406</v>
      </c>
    </row>
    <row r="402" s="13" customFormat="1">
      <c r="A402" s="13"/>
      <c r="B402" s="234"/>
      <c r="C402" s="235"/>
      <c r="D402" s="236" t="s">
        <v>171</v>
      </c>
      <c r="E402" s="235"/>
      <c r="F402" s="238" t="s">
        <v>1407</v>
      </c>
      <c r="G402" s="235"/>
      <c r="H402" s="239">
        <v>105</v>
      </c>
      <c r="I402" s="240"/>
      <c r="J402" s="235"/>
      <c r="K402" s="235"/>
      <c r="L402" s="241"/>
      <c r="M402" s="242"/>
      <c r="N402" s="243"/>
      <c r="O402" s="243"/>
      <c r="P402" s="243"/>
      <c r="Q402" s="243"/>
      <c r="R402" s="243"/>
      <c r="S402" s="243"/>
      <c r="T402" s="24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5" t="s">
        <v>171</v>
      </c>
      <c r="AU402" s="245" t="s">
        <v>88</v>
      </c>
      <c r="AV402" s="13" t="s">
        <v>88</v>
      </c>
      <c r="AW402" s="13" t="s">
        <v>4</v>
      </c>
      <c r="AX402" s="13" t="s">
        <v>86</v>
      </c>
      <c r="AY402" s="245" t="s">
        <v>158</v>
      </c>
    </row>
    <row r="403" s="2" customFormat="1" ht="16.5" customHeight="1">
      <c r="A403" s="39"/>
      <c r="B403" s="40"/>
      <c r="C403" s="220" t="s">
        <v>1408</v>
      </c>
      <c r="D403" s="220" t="s">
        <v>161</v>
      </c>
      <c r="E403" s="221" t="s">
        <v>945</v>
      </c>
      <c r="F403" s="222" t="s">
        <v>946</v>
      </c>
      <c r="G403" s="223" t="s">
        <v>186</v>
      </c>
      <c r="H403" s="224">
        <v>64.079999999999998</v>
      </c>
      <c r="I403" s="225"/>
      <c r="J403" s="226">
        <f>ROUND(I403*H403,2)</f>
        <v>0</v>
      </c>
      <c r="K403" s="227"/>
      <c r="L403" s="45"/>
      <c r="M403" s="228" t="s">
        <v>1</v>
      </c>
      <c r="N403" s="229" t="s">
        <v>43</v>
      </c>
      <c r="O403" s="92"/>
      <c r="P403" s="230">
        <f>O403*H403</f>
        <v>0</v>
      </c>
      <c r="Q403" s="230">
        <v>0</v>
      </c>
      <c r="R403" s="230">
        <f>Q403*H403</f>
        <v>0</v>
      </c>
      <c r="S403" s="230">
        <v>0</v>
      </c>
      <c r="T403" s="23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2" t="s">
        <v>259</v>
      </c>
      <c r="AT403" s="232" t="s">
        <v>161</v>
      </c>
      <c r="AU403" s="232" t="s">
        <v>88</v>
      </c>
      <c r="AY403" s="18" t="s">
        <v>158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8" t="s">
        <v>86</v>
      </c>
      <c r="BK403" s="233">
        <f>ROUND(I403*H403,2)</f>
        <v>0</v>
      </c>
      <c r="BL403" s="18" t="s">
        <v>259</v>
      </c>
      <c r="BM403" s="232" t="s">
        <v>1409</v>
      </c>
    </row>
    <row r="404" s="2" customFormat="1" ht="16.5" customHeight="1">
      <c r="A404" s="39"/>
      <c r="B404" s="40"/>
      <c r="C404" s="282" t="s">
        <v>1410</v>
      </c>
      <c r="D404" s="282" t="s">
        <v>275</v>
      </c>
      <c r="E404" s="283" t="s">
        <v>948</v>
      </c>
      <c r="F404" s="284" t="s">
        <v>949</v>
      </c>
      <c r="G404" s="285" t="s">
        <v>186</v>
      </c>
      <c r="H404" s="286">
        <v>67.284000000000006</v>
      </c>
      <c r="I404" s="287"/>
      <c r="J404" s="288">
        <f>ROUND(I404*H404,2)</f>
        <v>0</v>
      </c>
      <c r="K404" s="289"/>
      <c r="L404" s="290"/>
      <c r="M404" s="291" t="s">
        <v>1</v>
      </c>
      <c r="N404" s="292" t="s">
        <v>43</v>
      </c>
      <c r="O404" s="92"/>
      <c r="P404" s="230">
        <f>O404*H404</f>
        <v>0</v>
      </c>
      <c r="Q404" s="230">
        <v>0</v>
      </c>
      <c r="R404" s="230">
        <f>Q404*H404</f>
        <v>0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332</v>
      </c>
      <c r="AT404" s="232" t="s">
        <v>275</v>
      </c>
      <c r="AU404" s="232" t="s">
        <v>88</v>
      </c>
      <c r="AY404" s="18" t="s">
        <v>158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86</v>
      </c>
      <c r="BK404" s="233">
        <f>ROUND(I404*H404,2)</f>
        <v>0</v>
      </c>
      <c r="BL404" s="18" t="s">
        <v>259</v>
      </c>
      <c r="BM404" s="232" t="s">
        <v>1411</v>
      </c>
    </row>
    <row r="405" s="13" customFormat="1">
      <c r="A405" s="13"/>
      <c r="B405" s="234"/>
      <c r="C405" s="235"/>
      <c r="D405" s="236" t="s">
        <v>171</v>
      </c>
      <c r="E405" s="235"/>
      <c r="F405" s="238" t="s">
        <v>1412</v>
      </c>
      <c r="G405" s="235"/>
      <c r="H405" s="239">
        <v>67.284000000000006</v>
      </c>
      <c r="I405" s="240"/>
      <c r="J405" s="235"/>
      <c r="K405" s="235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171</v>
      </c>
      <c r="AU405" s="245" t="s">
        <v>88</v>
      </c>
      <c r="AV405" s="13" t="s">
        <v>88</v>
      </c>
      <c r="AW405" s="13" t="s">
        <v>4</v>
      </c>
      <c r="AX405" s="13" t="s">
        <v>86</v>
      </c>
      <c r="AY405" s="245" t="s">
        <v>158</v>
      </c>
    </row>
    <row r="406" s="2" customFormat="1" ht="21.75" customHeight="1">
      <c r="A406" s="39"/>
      <c r="B406" s="40"/>
      <c r="C406" s="220" t="s">
        <v>1413</v>
      </c>
      <c r="D406" s="220" t="s">
        <v>161</v>
      </c>
      <c r="E406" s="221" t="s">
        <v>1414</v>
      </c>
      <c r="F406" s="222" t="s">
        <v>1415</v>
      </c>
      <c r="G406" s="223" t="s">
        <v>186</v>
      </c>
      <c r="H406" s="224">
        <v>100</v>
      </c>
      <c r="I406" s="225"/>
      <c r="J406" s="226">
        <f>ROUND(I406*H406,2)</f>
        <v>0</v>
      </c>
      <c r="K406" s="227"/>
      <c r="L406" s="45"/>
      <c r="M406" s="228" t="s">
        <v>1</v>
      </c>
      <c r="N406" s="229" t="s">
        <v>43</v>
      </c>
      <c r="O406" s="92"/>
      <c r="P406" s="230">
        <f>O406*H406</f>
        <v>0</v>
      </c>
      <c r="Q406" s="230">
        <v>0</v>
      </c>
      <c r="R406" s="230">
        <f>Q406*H406</f>
        <v>0</v>
      </c>
      <c r="S406" s="230">
        <v>0</v>
      </c>
      <c r="T406" s="23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259</v>
      </c>
      <c r="AT406" s="232" t="s">
        <v>161</v>
      </c>
      <c r="AU406" s="232" t="s">
        <v>88</v>
      </c>
      <c r="AY406" s="18" t="s">
        <v>158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86</v>
      </c>
      <c r="BK406" s="233">
        <f>ROUND(I406*H406,2)</f>
        <v>0</v>
      </c>
      <c r="BL406" s="18" t="s">
        <v>259</v>
      </c>
      <c r="BM406" s="232" t="s">
        <v>1416</v>
      </c>
    </row>
    <row r="407" s="2" customFormat="1" ht="16.5" customHeight="1">
      <c r="A407" s="39"/>
      <c r="B407" s="40"/>
      <c r="C407" s="282" t="s">
        <v>1417</v>
      </c>
      <c r="D407" s="282" t="s">
        <v>275</v>
      </c>
      <c r="E407" s="283" t="s">
        <v>948</v>
      </c>
      <c r="F407" s="284" t="s">
        <v>949</v>
      </c>
      <c r="G407" s="285" t="s">
        <v>186</v>
      </c>
      <c r="H407" s="286">
        <v>105</v>
      </c>
      <c r="I407" s="287"/>
      <c r="J407" s="288">
        <f>ROUND(I407*H407,2)</f>
        <v>0</v>
      </c>
      <c r="K407" s="289"/>
      <c r="L407" s="290"/>
      <c r="M407" s="291" t="s">
        <v>1</v>
      </c>
      <c r="N407" s="292" t="s">
        <v>43</v>
      </c>
      <c r="O407" s="92"/>
      <c r="P407" s="230">
        <f>O407*H407</f>
        <v>0</v>
      </c>
      <c r="Q407" s="230">
        <v>0</v>
      </c>
      <c r="R407" s="230">
        <f>Q407*H407</f>
        <v>0</v>
      </c>
      <c r="S407" s="230">
        <v>0</v>
      </c>
      <c r="T407" s="23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2" t="s">
        <v>332</v>
      </c>
      <c r="AT407" s="232" t="s">
        <v>275</v>
      </c>
      <c r="AU407" s="232" t="s">
        <v>88</v>
      </c>
      <c r="AY407" s="18" t="s">
        <v>158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8" t="s">
        <v>86</v>
      </c>
      <c r="BK407" s="233">
        <f>ROUND(I407*H407,2)</f>
        <v>0</v>
      </c>
      <c r="BL407" s="18" t="s">
        <v>259</v>
      </c>
      <c r="BM407" s="232" t="s">
        <v>1418</v>
      </c>
    </row>
    <row r="408" s="13" customFormat="1">
      <c r="A408" s="13"/>
      <c r="B408" s="234"/>
      <c r="C408" s="235"/>
      <c r="D408" s="236" t="s">
        <v>171</v>
      </c>
      <c r="E408" s="235"/>
      <c r="F408" s="238" t="s">
        <v>1407</v>
      </c>
      <c r="G408" s="235"/>
      <c r="H408" s="239">
        <v>105</v>
      </c>
      <c r="I408" s="240"/>
      <c r="J408" s="235"/>
      <c r="K408" s="235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171</v>
      </c>
      <c r="AU408" s="245" t="s">
        <v>88</v>
      </c>
      <c r="AV408" s="13" t="s">
        <v>88</v>
      </c>
      <c r="AW408" s="13" t="s">
        <v>4</v>
      </c>
      <c r="AX408" s="13" t="s">
        <v>86</v>
      </c>
      <c r="AY408" s="245" t="s">
        <v>158</v>
      </c>
    </row>
    <row r="409" s="2" customFormat="1" ht="21.75" customHeight="1">
      <c r="A409" s="39"/>
      <c r="B409" s="40"/>
      <c r="C409" s="220" t="s">
        <v>1419</v>
      </c>
      <c r="D409" s="220" t="s">
        <v>161</v>
      </c>
      <c r="E409" s="221" t="s">
        <v>957</v>
      </c>
      <c r="F409" s="222" t="s">
        <v>958</v>
      </c>
      <c r="G409" s="223" t="s">
        <v>186</v>
      </c>
      <c r="H409" s="224">
        <v>193.88</v>
      </c>
      <c r="I409" s="225"/>
      <c r="J409" s="226">
        <f>ROUND(I409*H409,2)</f>
        <v>0</v>
      </c>
      <c r="K409" s="227"/>
      <c r="L409" s="45"/>
      <c r="M409" s="228" t="s">
        <v>1</v>
      </c>
      <c r="N409" s="229" t="s">
        <v>43</v>
      </c>
      <c r="O409" s="92"/>
      <c r="P409" s="230">
        <f>O409*H409</f>
        <v>0</v>
      </c>
      <c r="Q409" s="230">
        <v>0.00020000000000000001</v>
      </c>
      <c r="R409" s="230">
        <f>Q409*H409</f>
        <v>0.038775999999999998</v>
      </c>
      <c r="S409" s="230">
        <v>0</v>
      </c>
      <c r="T409" s="231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2" t="s">
        <v>259</v>
      </c>
      <c r="AT409" s="232" t="s">
        <v>161</v>
      </c>
      <c r="AU409" s="232" t="s">
        <v>88</v>
      </c>
      <c r="AY409" s="18" t="s">
        <v>158</v>
      </c>
      <c r="BE409" s="233">
        <f>IF(N409="základní",J409,0)</f>
        <v>0</v>
      </c>
      <c r="BF409" s="233">
        <f>IF(N409="snížená",J409,0)</f>
        <v>0</v>
      </c>
      <c r="BG409" s="233">
        <f>IF(N409="zákl. přenesená",J409,0)</f>
        <v>0</v>
      </c>
      <c r="BH409" s="233">
        <f>IF(N409="sníž. přenesená",J409,0)</f>
        <v>0</v>
      </c>
      <c r="BI409" s="233">
        <f>IF(N409="nulová",J409,0)</f>
        <v>0</v>
      </c>
      <c r="BJ409" s="18" t="s">
        <v>86</v>
      </c>
      <c r="BK409" s="233">
        <f>ROUND(I409*H409,2)</f>
        <v>0</v>
      </c>
      <c r="BL409" s="18" t="s">
        <v>259</v>
      </c>
      <c r="BM409" s="232" t="s">
        <v>1420</v>
      </c>
    </row>
    <row r="410" s="2" customFormat="1" ht="21.75" customHeight="1">
      <c r="A410" s="39"/>
      <c r="B410" s="40"/>
      <c r="C410" s="220" t="s">
        <v>1421</v>
      </c>
      <c r="D410" s="220" t="s">
        <v>161</v>
      </c>
      <c r="E410" s="221" t="s">
        <v>1422</v>
      </c>
      <c r="F410" s="222" t="s">
        <v>1423</v>
      </c>
      <c r="G410" s="223" t="s">
        <v>186</v>
      </c>
      <c r="H410" s="224">
        <v>44.850000000000001</v>
      </c>
      <c r="I410" s="225"/>
      <c r="J410" s="226">
        <f>ROUND(I410*H410,2)</f>
        <v>0</v>
      </c>
      <c r="K410" s="227"/>
      <c r="L410" s="45"/>
      <c r="M410" s="228" t="s">
        <v>1</v>
      </c>
      <c r="N410" s="229" t="s">
        <v>43</v>
      </c>
      <c r="O410" s="92"/>
      <c r="P410" s="230">
        <f>O410*H410</f>
        <v>0</v>
      </c>
      <c r="Q410" s="230">
        <v>2.0000000000000002E-05</v>
      </c>
      <c r="R410" s="230">
        <f>Q410*H410</f>
        <v>0.00089700000000000012</v>
      </c>
      <c r="S410" s="230">
        <v>0</v>
      </c>
      <c r="T410" s="23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2" t="s">
        <v>259</v>
      </c>
      <c r="AT410" s="232" t="s">
        <v>161</v>
      </c>
      <c r="AU410" s="232" t="s">
        <v>88</v>
      </c>
      <c r="AY410" s="18" t="s">
        <v>158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8" t="s">
        <v>86</v>
      </c>
      <c r="BK410" s="233">
        <f>ROUND(I410*H410,2)</f>
        <v>0</v>
      </c>
      <c r="BL410" s="18" t="s">
        <v>259</v>
      </c>
      <c r="BM410" s="232" t="s">
        <v>1424</v>
      </c>
    </row>
    <row r="411" s="2" customFormat="1" ht="21.75" customHeight="1">
      <c r="A411" s="39"/>
      <c r="B411" s="40"/>
      <c r="C411" s="220" t="s">
        <v>1425</v>
      </c>
      <c r="D411" s="220" t="s">
        <v>161</v>
      </c>
      <c r="E411" s="221" t="s">
        <v>1426</v>
      </c>
      <c r="F411" s="222" t="s">
        <v>1427</v>
      </c>
      <c r="G411" s="223" t="s">
        <v>186</v>
      </c>
      <c r="H411" s="224">
        <v>64.079999999999998</v>
      </c>
      <c r="I411" s="225"/>
      <c r="J411" s="226">
        <f>ROUND(I411*H411,2)</f>
        <v>0</v>
      </c>
      <c r="K411" s="227"/>
      <c r="L411" s="45"/>
      <c r="M411" s="228" t="s">
        <v>1</v>
      </c>
      <c r="N411" s="229" t="s">
        <v>43</v>
      </c>
      <c r="O411" s="92"/>
      <c r="P411" s="230">
        <f>O411*H411</f>
        <v>0</v>
      </c>
      <c r="Q411" s="230">
        <v>1.0000000000000001E-05</v>
      </c>
      <c r="R411" s="230">
        <f>Q411*H411</f>
        <v>0.00064080000000000007</v>
      </c>
      <c r="S411" s="230">
        <v>0</v>
      </c>
      <c r="T411" s="23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2" t="s">
        <v>259</v>
      </c>
      <c r="AT411" s="232" t="s">
        <v>161</v>
      </c>
      <c r="AU411" s="232" t="s">
        <v>88</v>
      </c>
      <c r="AY411" s="18" t="s">
        <v>158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8" t="s">
        <v>86</v>
      </c>
      <c r="BK411" s="233">
        <f>ROUND(I411*H411,2)</f>
        <v>0</v>
      </c>
      <c r="BL411" s="18" t="s">
        <v>259</v>
      </c>
      <c r="BM411" s="232" t="s">
        <v>1428</v>
      </c>
    </row>
    <row r="412" s="15" customFormat="1">
      <c r="A412" s="15"/>
      <c r="B412" s="257"/>
      <c r="C412" s="258"/>
      <c r="D412" s="236" t="s">
        <v>171</v>
      </c>
      <c r="E412" s="259" t="s">
        <v>1</v>
      </c>
      <c r="F412" s="260" t="s">
        <v>1014</v>
      </c>
      <c r="G412" s="258"/>
      <c r="H412" s="259" t="s">
        <v>1</v>
      </c>
      <c r="I412" s="261"/>
      <c r="J412" s="258"/>
      <c r="K412" s="258"/>
      <c r="L412" s="262"/>
      <c r="M412" s="263"/>
      <c r="N412" s="264"/>
      <c r="O412" s="264"/>
      <c r="P412" s="264"/>
      <c r="Q412" s="264"/>
      <c r="R412" s="264"/>
      <c r="S412" s="264"/>
      <c r="T412" s="26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6" t="s">
        <v>171</v>
      </c>
      <c r="AU412" s="266" t="s">
        <v>88</v>
      </c>
      <c r="AV412" s="15" t="s">
        <v>86</v>
      </c>
      <c r="AW412" s="15" t="s">
        <v>34</v>
      </c>
      <c r="AX412" s="15" t="s">
        <v>78</v>
      </c>
      <c r="AY412" s="266" t="s">
        <v>158</v>
      </c>
    </row>
    <row r="413" s="13" customFormat="1">
      <c r="A413" s="13"/>
      <c r="B413" s="234"/>
      <c r="C413" s="235"/>
      <c r="D413" s="236" t="s">
        <v>171</v>
      </c>
      <c r="E413" s="237" t="s">
        <v>1</v>
      </c>
      <c r="F413" s="238" t="s">
        <v>1030</v>
      </c>
      <c r="G413" s="235"/>
      <c r="H413" s="239">
        <v>30.710000000000001</v>
      </c>
      <c r="I413" s="240"/>
      <c r="J413" s="235"/>
      <c r="K413" s="235"/>
      <c r="L413" s="241"/>
      <c r="M413" s="242"/>
      <c r="N413" s="243"/>
      <c r="O413" s="243"/>
      <c r="P413" s="243"/>
      <c r="Q413" s="243"/>
      <c r="R413" s="243"/>
      <c r="S413" s="243"/>
      <c r="T413" s="24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5" t="s">
        <v>171</v>
      </c>
      <c r="AU413" s="245" t="s">
        <v>88</v>
      </c>
      <c r="AV413" s="13" t="s">
        <v>88</v>
      </c>
      <c r="AW413" s="13" t="s">
        <v>34</v>
      </c>
      <c r="AX413" s="13" t="s">
        <v>78</v>
      </c>
      <c r="AY413" s="245" t="s">
        <v>158</v>
      </c>
    </row>
    <row r="414" s="15" customFormat="1">
      <c r="A414" s="15"/>
      <c r="B414" s="257"/>
      <c r="C414" s="258"/>
      <c r="D414" s="236" t="s">
        <v>171</v>
      </c>
      <c r="E414" s="259" t="s">
        <v>1</v>
      </c>
      <c r="F414" s="260" t="s">
        <v>1016</v>
      </c>
      <c r="G414" s="258"/>
      <c r="H414" s="259" t="s">
        <v>1</v>
      </c>
      <c r="I414" s="261"/>
      <c r="J414" s="258"/>
      <c r="K414" s="258"/>
      <c r="L414" s="262"/>
      <c r="M414" s="263"/>
      <c r="N414" s="264"/>
      <c r="O414" s="264"/>
      <c r="P414" s="264"/>
      <c r="Q414" s="264"/>
      <c r="R414" s="264"/>
      <c r="S414" s="264"/>
      <c r="T414" s="26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6" t="s">
        <v>171</v>
      </c>
      <c r="AU414" s="266" t="s">
        <v>88</v>
      </c>
      <c r="AV414" s="15" t="s">
        <v>86</v>
      </c>
      <c r="AW414" s="15" t="s">
        <v>34</v>
      </c>
      <c r="AX414" s="15" t="s">
        <v>78</v>
      </c>
      <c r="AY414" s="266" t="s">
        <v>158</v>
      </c>
    </row>
    <row r="415" s="13" customFormat="1">
      <c r="A415" s="13"/>
      <c r="B415" s="234"/>
      <c r="C415" s="235"/>
      <c r="D415" s="236" t="s">
        <v>171</v>
      </c>
      <c r="E415" s="237" t="s">
        <v>1</v>
      </c>
      <c r="F415" s="238" t="s">
        <v>1031</v>
      </c>
      <c r="G415" s="235"/>
      <c r="H415" s="239">
        <v>1.8</v>
      </c>
      <c r="I415" s="240"/>
      <c r="J415" s="235"/>
      <c r="K415" s="235"/>
      <c r="L415" s="241"/>
      <c r="M415" s="242"/>
      <c r="N415" s="243"/>
      <c r="O415" s="243"/>
      <c r="P415" s="243"/>
      <c r="Q415" s="243"/>
      <c r="R415" s="243"/>
      <c r="S415" s="243"/>
      <c r="T415" s="24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5" t="s">
        <v>171</v>
      </c>
      <c r="AU415" s="245" t="s">
        <v>88</v>
      </c>
      <c r="AV415" s="13" t="s">
        <v>88</v>
      </c>
      <c r="AW415" s="13" t="s">
        <v>34</v>
      </c>
      <c r="AX415" s="13" t="s">
        <v>78</v>
      </c>
      <c r="AY415" s="245" t="s">
        <v>158</v>
      </c>
    </row>
    <row r="416" s="15" customFormat="1">
      <c r="A416" s="15"/>
      <c r="B416" s="257"/>
      <c r="C416" s="258"/>
      <c r="D416" s="236" t="s">
        <v>171</v>
      </c>
      <c r="E416" s="259" t="s">
        <v>1</v>
      </c>
      <c r="F416" s="260" t="s">
        <v>1018</v>
      </c>
      <c r="G416" s="258"/>
      <c r="H416" s="259" t="s">
        <v>1</v>
      </c>
      <c r="I416" s="261"/>
      <c r="J416" s="258"/>
      <c r="K416" s="258"/>
      <c r="L416" s="262"/>
      <c r="M416" s="263"/>
      <c r="N416" s="264"/>
      <c r="O416" s="264"/>
      <c r="P416" s="264"/>
      <c r="Q416" s="264"/>
      <c r="R416" s="264"/>
      <c r="S416" s="264"/>
      <c r="T416" s="26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6" t="s">
        <v>171</v>
      </c>
      <c r="AU416" s="266" t="s">
        <v>88</v>
      </c>
      <c r="AV416" s="15" t="s">
        <v>86</v>
      </c>
      <c r="AW416" s="15" t="s">
        <v>34</v>
      </c>
      <c r="AX416" s="15" t="s">
        <v>78</v>
      </c>
      <c r="AY416" s="266" t="s">
        <v>158</v>
      </c>
    </row>
    <row r="417" s="13" customFormat="1">
      <c r="A417" s="13"/>
      <c r="B417" s="234"/>
      <c r="C417" s="235"/>
      <c r="D417" s="236" t="s">
        <v>171</v>
      </c>
      <c r="E417" s="237" t="s">
        <v>1</v>
      </c>
      <c r="F417" s="238" t="s">
        <v>1032</v>
      </c>
      <c r="G417" s="235"/>
      <c r="H417" s="239">
        <v>15.17</v>
      </c>
      <c r="I417" s="240"/>
      <c r="J417" s="235"/>
      <c r="K417" s="235"/>
      <c r="L417" s="241"/>
      <c r="M417" s="242"/>
      <c r="N417" s="243"/>
      <c r="O417" s="243"/>
      <c r="P417" s="243"/>
      <c r="Q417" s="243"/>
      <c r="R417" s="243"/>
      <c r="S417" s="243"/>
      <c r="T417" s="24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171</v>
      </c>
      <c r="AU417" s="245" t="s">
        <v>88</v>
      </c>
      <c r="AV417" s="13" t="s">
        <v>88</v>
      </c>
      <c r="AW417" s="13" t="s">
        <v>34</v>
      </c>
      <c r="AX417" s="13" t="s">
        <v>78</v>
      </c>
      <c r="AY417" s="245" t="s">
        <v>158</v>
      </c>
    </row>
    <row r="418" s="15" customFormat="1">
      <c r="A418" s="15"/>
      <c r="B418" s="257"/>
      <c r="C418" s="258"/>
      <c r="D418" s="236" t="s">
        <v>171</v>
      </c>
      <c r="E418" s="259" t="s">
        <v>1</v>
      </c>
      <c r="F418" s="260" t="s">
        <v>1020</v>
      </c>
      <c r="G418" s="258"/>
      <c r="H418" s="259" t="s">
        <v>1</v>
      </c>
      <c r="I418" s="261"/>
      <c r="J418" s="258"/>
      <c r="K418" s="258"/>
      <c r="L418" s="262"/>
      <c r="M418" s="263"/>
      <c r="N418" s="264"/>
      <c r="O418" s="264"/>
      <c r="P418" s="264"/>
      <c r="Q418" s="264"/>
      <c r="R418" s="264"/>
      <c r="S418" s="264"/>
      <c r="T418" s="26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6" t="s">
        <v>171</v>
      </c>
      <c r="AU418" s="266" t="s">
        <v>88</v>
      </c>
      <c r="AV418" s="15" t="s">
        <v>86</v>
      </c>
      <c r="AW418" s="15" t="s">
        <v>34</v>
      </c>
      <c r="AX418" s="15" t="s">
        <v>78</v>
      </c>
      <c r="AY418" s="266" t="s">
        <v>158</v>
      </c>
    </row>
    <row r="419" s="13" customFormat="1">
      <c r="A419" s="13"/>
      <c r="B419" s="234"/>
      <c r="C419" s="235"/>
      <c r="D419" s="236" t="s">
        <v>171</v>
      </c>
      <c r="E419" s="237" t="s">
        <v>1</v>
      </c>
      <c r="F419" s="238" t="s">
        <v>1033</v>
      </c>
      <c r="G419" s="235"/>
      <c r="H419" s="239">
        <v>16.399999999999999</v>
      </c>
      <c r="I419" s="240"/>
      <c r="J419" s="235"/>
      <c r="K419" s="235"/>
      <c r="L419" s="241"/>
      <c r="M419" s="242"/>
      <c r="N419" s="243"/>
      <c r="O419" s="243"/>
      <c r="P419" s="243"/>
      <c r="Q419" s="243"/>
      <c r="R419" s="243"/>
      <c r="S419" s="243"/>
      <c r="T419" s="24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5" t="s">
        <v>171</v>
      </c>
      <c r="AU419" s="245" t="s">
        <v>88</v>
      </c>
      <c r="AV419" s="13" t="s">
        <v>88</v>
      </c>
      <c r="AW419" s="13" t="s">
        <v>34</v>
      </c>
      <c r="AX419" s="13" t="s">
        <v>78</v>
      </c>
      <c r="AY419" s="245" t="s">
        <v>158</v>
      </c>
    </row>
    <row r="420" s="14" customFormat="1">
      <c r="A420" s="14"/>
      <c r="B420" s="246"/>
      <c r="C420" s="247"/>
      <c r="D420" s="236" t="s">
        <v>171</v>
      </c>
      <c r="E420" s="248" t="s">
        <v>1</v>
      </c>
      <c r="F420" s="249" t="s">
        <v>174</v>
      </c>
      <c r="G420" s="247"/>
      <c r="H420" s="250">
        <v>64.079999999999998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6" t="s">
        <v>171</v>
      </c>
      <c r="AU420" s="256" t="s">
        <v>88</v>
      </c>
      <c r="AV420" s="14" t="s">
        <v>165</v>
      </c>
      <c r="AW420" s="14" t="s">
        <v>34</v>
      </c>
      <c r="AX420" s="14" t="s">
        <v>86</v>
      </c>
      <c r="AY420" s="256" t="s">
        <v>158</v>
      </c>
    </row>
    <row r="421" s="2" customFormat="1" ht="33" customHeight="1">
      <c r="A421" s="39"/>
      <c r="B421" s="40"/>
      <c r="C421" s="220" t="s">
        <v>1429</v>
      </c>
      <c r="D421" s="220" t="s">
        <v>161</v>
      </c>
      <c r="E421" s="221" t="s">
        <v>960</v>
      </c>
      <c r="F421" s="222" t="s">
        <v>961</v>
      </c>
      <c r="G421" s="223" t="s">
        <v>186</v>
      </c>
      <c r="H421" s="224">
        <v>193.88</v>
      </c>
      <c r="I421" s="225"/>
      <c r="J421" s="226">
        <f>ROUND(I421*H421,2)</f>
        <v>0</v>
      </c>
      <c r="K421" s="227"/>
      <c r="L421" s="45"/>
      <c r="M421" s="228" t="s">
        <v>1</v>
      </c>
      <c r="N421" s="229" t="s">
        <v>43</v>
      </c>
      <c r="O421" s="92"/>
      <c r="P421" s="230">
        <f>O421*H421</f>
        <v>0</v>
      </c>
      <c r="Q421" s="230">
        <v>0.00025999999999999998</v>
      </c>
      <c r="R421" s="230">
        <f>Q421*H421</f>
        <v>0.050408799999999997</v>
      </c>
      <c r="S421" s="230">
        <v>0</v>
      </c>
      <c r="T421" s="231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2" t="s">
        <v>259</v>
      </c>
      <c r="AT421" s="232" t="s">
        <v>161</v>
      </c>
      <c r="AU421" s="232" t="s">
        <v>88</v>
      </c>
      <c r="AY421" s="18" t="s">
        <v>158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18" t="s">
        <v>86</v>
      </c>
      <c r="BK421" s="233">
        <f>ROUND(I421*H421,2)</f>
        <v>0</v>
      </c>
      <c r="BL421" s="18" t="s">
        <v>259</v>
      </c>
      <c r="BM421" s="232" t="s">
        <v>1430</v>
      </c>
    </row>
    <row r="422" s="15" customFormat="1">
      <c r="A422" s="15"/>
      <c r="B422" s="257"/>
      <c r="C422" s="258"/>
      <c r="D422" s="236" t="s">
        <v>171</v>
      </c>
      <c r="E422" s="259" t="s">
        <v>1</v>
      </c>
      <c r="F422" s="260" t="s">
        <v>1014</v>
      </c>
      <c r="G422" s="258"/>
      <c r="H422" s="259" t="s">
        <v>1</v>
      </c>
      <c r="I422" s="261"/>
      <c r="J422" s="258"/>
      <c r="K422" s="258"/>
      <c r="L422" s="262"/>
      <c r="M422" s="263"/>
      <c r="N422" s="264"/>
      <c r="O422" s="264"/>
      <c r="P422" s="264"/>
      <c r="Q422" s="264"/>
      <c r="R422" s="264"/>
      <c r="S422" s="264"/>
      <c r="T422" s="26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6" t="s">
        <v>171</v>
      </c>
      <c r="AU422" s="266" t="s">
        <v>88</v>
      </c>
      <c r="AV422" s="15" t="s">
        <v>86</v>
      </c>
      <c r="AW422" s="15" t="s">
        <v>34</v>
      </c>
      <c r="AX422" s="15" t="s">
        <v>78</v>
      </c>
      <c r="AY422" s="266" t="s">
        <v>158</v>
      </c>
    </row>
    <row r="423" s="13" customFormat="1">
      <c r="A423" s="13"/>
      <c r="B423" s="234"/>
      <c r="C423" s="235"/>
      <c r="D423" s="236" t="s">
        <v>171</v>
      </c>
      <c r="E423" s="237" t="s">
        <v>1</v>
      </c>
      <c r="F423" s="238" t="s">
        <v>1431</v>
      </c>
      <c r="G423" s="235"/>
      <c r="H423" s="239">
        <v>72</v>
      </c>
      <c r="I423" s="240"/>
      <c r="J423" s="235"/>
      <c r="K423" s="235"/>
      <c r="L423" s="241"/>
      <c r="M423" s="242"/>
      <c r="N423" s="243"/>
      <c r="O423" s="243"/>
      <c r="P423" s="243"/>
      <c r="Q423" s="243"/>
      <c r="R423" s="243"/>
      <c r="S423" s="243"/>
      <c r="T423" s="24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5" t="s">
        <v>171</v>
      </c>
      <c r="AU423" s="245" t="s">
        <v>88</v>
      </c>
      <c r="AV423" s="13" t="s">
        <v>88</v>
      </c>
      <c r="AW423" s="13" t="s">
        <v>34</v>
      </c>
      <c r="AX423" s="13" t="s">
        <v>78</v>
      </c>
      <c r="AY423" s="245" t="s">
        <v>158</v>
      </c>
    </row>
    <row r="424" s="15" customFormat="1">
      <c r="A424" s="15"/>
      <c r="B424" s="257"/>
      <c r="C424" s="258"/>
      <c r="D424" s="236" t="s">
        <v>171</v>
      </c>
      <c r="E424" s="259" t="s">
        <v>1</v>
      </c>
      <c r="F424" s="260" t="s">
        <v>1016</v>
      </c>
      <c r="G424" s="258"/>
      <c r="H424" s="259" t="s">
        <v>1</v>
      </c>
      <c r="I424" s="261"/>
      <c r="J424" s="258"/>
      <c r="K424" s="258"/>
      <c r="L424" s="262"/>
      <c r="M424" s="263"/>
      <c r="N424" s="264"/>
      <c r="O424" s="264"/>
      <c r="P424" s="264"/>
      <c r="Q424" s="264"/>
      <c r="R424" s="264"/>
      <c r="S424" s="264"/>
      <c r="T424" s="26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6" t="s">
        <v>171</v>
      </c>
      <c r="AU424" s="266" t="s">
        <v>88</v>
      </c>
      <c r="AV424" s="15" t="s">
        <v>86</v>
      </c>
      <c r="AW424" s="15" t="s">
        <v>34</v>
      </c>
      <c r="AX424" s="15" t="s">
        <v>78</v>
      </c>
      <c r="AY424" s="266" t="s">
        <v>158</v>
      </c>
    </row>
    <row r="425" s="13" customFormat="1">
      <c r="A425" s="13"/>
      <c r="B425" s="234"/>
      <c r="C425" s="235"/>
      <c r="D425" s="236" t="s">
        <v>171</v>
      </c>
      <c r="E425" s="237" t="s">
        <v>1</v>
      </c>
      <c r="F425" s="238" t="s">
        <v>1432</v>
      </c>
      <c r="G425" s="235"/>
      <c r="H425" s="239">
        <v>5.4000000000000004</v>
      </c>
      <c r="I425" s="240"/>
      <c r="J425" s="235"/>
      <c r="K425" s="235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171</v>
      </c>
      <c r="AU425" s="245" t="s">
        <v>88</v>
      </c>
      <c r="AV425" s="13" t="s">
        <v>88</v>
      </c>
      <c r="AW425" s="13" t="s">
        <v>34</v>
      </c>
      <c r="AX425" s="13" t="s">
        <v>78</v>
      </c>
      <c r="AY425" s="245" t="s">
        <v>158</v>
      </c>
    </row>
    <row r="426" s="13" customFormat="1">
      <c r="A426" s="13"/>
      <c r="B426" s="234"/>
      <c r="C426" s="235"/>
      <c r="D426" s="236" t="s">
        <v>171</v>
      </c>
      <c r="E426" s="237" t="s">
        <v>1</v>
      </c>
      <c r="F426" s="238" t="s">
        <v>1031</v>
      </c>
      <c r="G426" s="235"/>
      <c r="H426" s="239">
        <v>1.8</v>
      </c>
      <c r="I426" s="240"/>
      <c r="J426" s="235"/>
      <c r="K426" s="235"/>
      <c r="L426" s="241"/>
      <c r="M426" s="242"/>
      <c r="N426" s="243"/>
      <c r="O426" s="243"/>
      <c r="P426" s="243"/>
      <c r="Q426" s="243"/>
      <c r="R426" s="243"/>
      <c r="S426" s="243"/>
      <c r="T426" s="24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5" t="s">
        <v>171</v>
      </c>
      <c r="AU426" s="245" t="s">
        <v>88</v>
      </c>
      <c r="AV426" s="13" t="s">
        <v>88</v>
      </c>
      <c r="AW426" s="13" t="s">
        <v>34</v>
      </c>
      <c r="AX426" s="13" t="s">
        <v>78</v>
      </c>
      <c r="AY426" s="245" t="s">
        <v>158</v>
      </c>
    </row>
    <row r="427" s="15" customFormat="1">
      <c r="A427" s="15"/>
      <c r="B427" s="257"/>
      <c r="C427" s="258"/>
      <c r="D427" s="236" t="s">
        <v>171</v>
      </c>
      <c r="E427" s="259" t="s">
        <v>1</v>
      </c>
      <c r="F427" s="260" t="s">
        <v>1018</v>
      </c>
      <c r="G427" s="258"/>
      <c r="H427" s="259" t="s">
        <v>1</v>
      </c>
      <c r="I427" s="261"/>
      <c r="J427" s="258"/>
      <c r="K427" s="258"/>
      <c r="L427" s="262"/>
      <c r="M427" s="263"/>
      <c r="N427" s="264"/>
      <c r="O427" s="264"/>
      <c r="P427" s="264"/>
      <c r="Q427" s="264"/>
      <c r="R427" s="264"/>
      <c r="S427" s="264"/>
      <c r="T427" s="26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6" t="s">
        <v>171</v>
      </c>
      <c r="AU427" s="266" t="s">
        <v>88</v>
      </c>
      <c r="AV427" s="15" t="s">
        <v>86</v>
      </c>
      <c r="AW427" s="15" t="s">
        <v>34</v>
      </c>
      <c r="AX427" s="15" t="s">
        <v>78</v>
      </c>
      <c r="AY427" s="266" t="s">
        <v>158</v>
      </c>
    </row>
    <row r="428" s="13" customFormat="1">
      <c r="A428" s="13"/>
      <c r="B428" s="234"/>
      <c r="C428" s="235"/>
      <c r="D428" s="236" t="s">
        <v>171</v>
      </c>
      <c r="E428" s="237" t="s">
        <v>1</v>
      </c>
      <c r="F428" s="238" t="s">
        <v>1433</v>
      </c>
      <c r="G428" s="235"/>
      <c r="H428" s="239">
        <v>2.8799999999999999</v>
      </c>
      <c r="I428" s="240"/>
      <c r="J428" s="235"/>
      <c r="K428" s="235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171</v>
      </c>
      <c r="AU428" s="245" t="s">
        <v>88</v>
      </c>
      <c r="AV428" s="13" t="s">
        <v>88</v>
      </c>
      <c r="AW428" s="13" t="s">
        <v>34</v>
      </c>
      <c r="AX428" s="13" t="s">
        <v>78</v>
      </c>
      <c r="AY428" s="245" t="s">
        <v>158</v>
      </c>
    </row>
    <row r="429" s="13" customFormat="1">
      <c r="A429" s="13"/>
      <c r="B429" s="234"/>
      <c r="C429" s="235"/>
      <c r="D429" s="236" t="s">
        <v>171</v>
      </c>
      <c r="E429" s="237" t="s">
        <v>1</v>
      </c>
      <c r="F429" s="238" t="s">
        <v>1434</v>
      </c>
      <c r="G429" s="235"/>
      <c r="H429" s="239">
        <v>46.799999999999997</v>
      </c>
      <c r="I429" s="240"/>
      <c r="J429" s="235"/>
      <c r="K429" s="235"/>
      <c r="L429" s="241"/>
      <c r="M429" s="242"/>
      <c r="N429" s="243"/>
      <c r="O429" s="243"/>
      <c r="P429" s="243"/>
      <c r="Q429" s="243"/>
      <c r="R429" s="243"/>
      <c r="S429" s="243"/>
      <c r="T429" s="24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5" t="s">
        <v>171</v>
      </c>
      <c r="AU429" s="245" t="s">
        <v>88</v>
      </c>
      <c r="AV429" s="13" t="s">
        <v>88</v>
      </c>
      <c r="AW429" s="13" t="s">
        <v>34</v>
      </c>
      <c r="AX429" s="13" t="s">
        <v>78</v>
      </c>
      <c r="AY429" s="245" t="s">
        <v>158</v>
      </c>
    </row>
    <row r="430" s="15" customFormat="1">
      <c r="A430" s="15"/>
      <c r="B430" s="257"/>
      <c r="C430" s="258"/>
      <c r="D430" s="236" t="s">
        <v>171</v>
      </c>
      <c r="E430" s="259" t="s">
        <v>1</v>
      </c>
      <c r="F430" s="260" t="s">
        <v>1020</v>
      </c>
      <c r="G430" s="258"/>
      <c r="H430" s="259" t="s">
        <v>1</v>
      </c>
      <c r="I430" s="261"/>
      <c r="J430" s="258"/>
      <c r="K430" s="258"/>
      <c r="L430" s="262"/>
      <c r="M430" s="263"/>
      <c r="N430" s="264"/>
      <c r="O430" s="264"/>
      <c r="P430" s="264"/>
      <c r="Q430" s="264"/>
      <c r="R430" s="264"/>
      <c r="S430" s="264"/>
      <c r="T430" s="26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6" t="s">
        <v>171</v>
      </c>
      <c r="AU430" s="266" t="s">
        <v>88</v>
      </c>
      <c r="AV430" s="15" t="s">
        <v>86</v>
      </c>
      <c r="AW430" s="15" t="s">
        <v>34</v>
      </c>
      <c r="AX430" s="15" t="s">
        <v>78</v>
      </c>
      <c r="AY430" s="266" t="s">
        <v>158</v>
      </c>
    </row>
    <row r="431" s="13" customFormat="1">
      <c r="A431" s="13"/>
      <c r="B431" s="234"/>
      <c r="C431" s="235"/>
      <c r="D431" s="236" t="s">
        <v>171</v>
      </c>
      <c r="E431" s="237" t="s">
        <v>1</v>
      </c>
      <c r="F431" s="238" t="s">
        <v>1435</v>
      </c>
      <c r="G431" s="235"/>
      <c r="H431" s="239">
        <v>48.600000000000001</v>
      </c>
      <c r="I431" s="240"/>
      <c r="J431" s="235"/>
      <c r="K431" s="235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171</v>
      </c>
      <c r="AU431" s="245" t="s">
        <v>88</v>
      </c>
      <c r="AV431" s="13" t="s">
        <v>88</v>
      </c>
      <c r="AW431" s="13" t="s">
        <v>34</v>
      </c>
      <c r="AX431" s="13" t="s">
        <v>78</v>
      </c>
      <c r="AY431" s="245" t="s">
        <v>158</v>
      </c>
    </row>
    <row r="432" s="13" customFormat="1">
      <c r="A432" s="13"/>
      <c r="B432" s="234"/>
      <c r="C432" s="235"/>
      <c r="D432" s="236" t="s">
        <v>171</v>
      </c>
      <c r="E432" s="237" t="s">
        <v>1</v>
      </c>
      <c r="F432" s="238" t="s">
        <v>1033</v>
      </c>
      <c r="G432" s="235"/>
      <c r="H432" s="239">
        <v>16.399999999999999</v>
      </c>
      <c r="I432" s="240"/>
      <c r="J432" s="235"/>
      <c r="K432" s="235"/>
      <c r="L432" s="241"/>
      <c r="M432" s="242"/>
      <c r="N432" s="243"/>
      <c r="O432" s="243"/>
      <c r="P432" s="243"/>
      <c r="Q432" s="243"/>
      <c r="R432" s="243"/>
      <c r="S432" s="243"/>
      <c r="T432" s="24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5" t="s">
        <v>171</v>
      </c>
      <c r="AU432" s="245" t="s">
        <v>88</v>
      </c>
      <c r="AV432" s="13" t="s">
        <v>88</v>
      </c>
      <c r="AW432" s="13" t="s">
        <v>34</v>
      </c>
      <c r="AX432" s="13" t="s">
        <v>78</v>
      </c>
      <c r="AY432" s="245" t="s">
        <v>158</v>
      </c>
    </row>
    <row r="433" s="14" customFormat="1">
      <c r="A433" s="14"/>
      <c r="B433" s="246"/>
      <c r="C433" s="247"/>
      <c r="D433" s="236" t="s">
        <v>171</v>
      </c>
      <c r="E433" s="248" t="s">
        <v>1</v>
      </c>
      <c r="F433" s="249" t="s">
        <v>174</v>
      </c>
      <c r="G433" s="247"/>
      <c r="H433" s="250">
        <v>193.88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6" t="s">
        <v>171</v>
      </c>
      <c r="AU433" s="256" t="s">
        <v>88</v>
      </c>
      <c r="AV433" s="14" t="s">
        <v>165</v>
      </c>
      <c r="AW433" s="14" t="s">
        <v>34</v>
      </c>
      <c r="AX433" s="14" t="s">
        <v>86</v>
      </c>
      <c r="AY433" s="256" t="s">
        <v>158</v>
      </c>
    </row>
    <row r="434" s="12" customFormat="1" ht="25.92" customHeight="1">
      <c r="A434" s="12"/>
      <c r="B434" s="204"/>
      <c r="C434" s="205"/>
      <c r="D434" s="206" t="s">
        <v>77</v>
      </c>
      <c r="E434" s="207" t="s">
        <v>275</v>
      </c>
      <c r="F434" s="207" t="s">
        <v>1436</v>
      </c>
      <c r="G434" s="205"/>
      <c r="H434" s="205"/>
      <c r="I434" s="208"/>
      <c r="J434" s="209">
        <f>BK434</f>
        <v>0</v>
      </c>
      <c r="K434" s="205"/>
      <c r="L434" s="210"/>
      <c r="M434" s="211"/>
      <c r="N434" s="212"/>
      <c r="O434" s="212"/>
      <c r="P434" s="213">
        <f>P435</f>
        <v>0</v>
      </c>
      <c r="Q434" s="212"/>
      <c r="R434" s="213">
        <f>R435</f>
        <v>0</v>
      </c>
      <c r="S434" s="212"/>
      <c r="T434" s="214">
        <f>T435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5" t="s">
        <v>159</v>
      </c>
      <c r="AT434" s="216" t="s">
        <v>77</v>
      </c>
      <c r="AU434" s="216" t="s">
        <v>78</v>
      </c>
      <c r="AY434" s="215" t="s">
        <v>158</v>
      </c>
      <c r="BK434" s="217">
        <f>BK435</f>
        <v>0</v>
      </c>
    </row>
    <row r="435" s="12" customFormat="1" ht="22.8" customHeight="1">
      <c r="A435" s="12"/>
      <c r="B435" s="204"/>
      <c r="C435" s="205"/>
      <c r="D435" s="206" t="s">
        <v>77</v>
      </c>
      <c r="E435" s="218" t="s">
        <v>704</v>
      </c>
      <c r="F435" s="218" t="s">
        <v>1437</v>
      </c>
      <c r="G435" s="205"/>
      <c r="H435" s="205"/>
      <c r="I435" s="208"/>
      <c r="J435" s="219">
        <f>BK435</f>
        <v>0</v>
      </c>
      <c r="K435" s="205"/>
      <c r="L435" s="210"/>
      <c r="M435" s="211"/>
      <c r="N435" s="212"/>
      <c r="O435" s="212"/>
      <c r="P435" s="213">
        <f>SUM(P436:P437)</f>
        <v>0</v>
      </c>
      <c r="Q435" s="212"/>
      <c r="R435" s="213">
        <f>SUM(R436:R437)</f>
        <v>0</v>
      </c>
      <c r="S435" s="212"/>
      <c r="T435" s="214">
        <f>SUM(T436:T437)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5" t="s">
        <v>159</v>
      </c>
      <c r="AT435" s="216" t="s">
        <v>77</v>
      </c>
      <c r="AU435" s="216" t="s">
        <v>86</v>
      </c>
      <c r="AY435" s="215" t="s">
        <v>158</v>
      </c>
      <c r="BK435" s="217">
        <f>SUM(BK436:BK437)</f>
        <v>0</v>
      </c>
    </row>
    <row r="436" s="2" customFormat="1" ht="21.75" customHeight="1">
      <c r="A436" s="39"/>
      <c r="B436" s="40"/>
      <c r="C436" s="220" t="s">
        <v>1438</v>
      </c>
      <c r="D436" s="220" t="s">
        <v>161</v>
      </c>
      <c r="E436" s="221" t="s">
        <v>1439</v>
      </c>
      <c r="F436" s="222" t="s">
        <v>1440</v>
      </c>
      <c r="G436" s="223" t="s">
        <v>754</v>
      </c>
      <c r="H436" s="224">
        <v>1</v>
      </c>
      <c r="I436" s="225"/>
      <c r="J436" s="226">
        <f>ROUND(I436*H436,2)</f>
        <v>0</v>
      </c>
      <c r="K436" s="227"/>
      <c r="L436" s="45"/>
      <c r="M436" s="228" t="s">
        <v>1</v>
      </c>
      <c r="N436" s="229" t="s">
        <v>43</v>
      </c>
      <c r="O436" s="92"/>
      <c r="P436" s="230">
        <f>O436*H436</f>
        <v>0</v>
      </c>
      <c r="Q436" s="230">
        <v>0</v>
      </c>
      <c r="R436" s="230">
        <f>Q436*H436</f>
        <v>0</v>
      </c>
      <c r="S436" s="230">
        <v>0</v>
      </c>
      <c r="T436" s="23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2" t="s">
        <v>499</v>
      </c>
      <c r="AT436" s="232" t="s">
        <v>161</v>
      </c>
      <c r="AU436" s="232" t="s">
        <v>88</v>
      </c>
      <c r="AY436" s="18" t="s">
        <v>158</v>
      </c>
      <c r="BE436" s="233">
        <f>IF(N436="základní",J436,0)</f>
        <v>0</v>
      </c>
      <c r="BF436" s="233">
        <f>IF(N436="snížená",J436,0)</f>
        <v>0</v>
      </c>
      <c r="BG436" s="233">
        <f>IF(N436="zákl. přenesená",J436,0)</f>
        <v>0</v>
      </c>
      <c r="BH436" s="233">
        <f>IF(N436="sníž. přenesená",J436,0)</f>
        <v>0</v>
      </c>
      <c r="BI436" s="233">
        <f>IF(N436="nulová",J436,0)</f>
        <v>0</v>
      </c>
      <c r="BJ436" s="18" t="s">
        <v>86</v>
      </c>
      <c r="BK436" s="233">
        <f>ROUND(I436*H436,2)</f>
        <v>0</v>
      </c>
      <c r="BL436" s="18" t="s">
        <v>499</v>
      </c>
      <c r="BM436" s="232" t="s">
        <v>1441</v>
      </c>
    </row>
    <row r="437" s="2" customFormat="1">
      <c r="A437" s="39"/>
      <c r="B437" s="40"/>
      <c r="C437" s="41"/>
      <c r="D437" s="236" t="s">
        <v>263</v>
      </c>
      <c r="E437" s="41"/>
      <c r="F437" s="278" t="s">
        <v>1442</v>
      </c>
      <c r="G437" s="41"/>
      <c r="H437" s="41"/>
      <c r="I437" s="279"/>
      <c r="J437" s="41"/>
      <c r="K437" s="41"/>
      <c r="L437" s="45"/>
      <c r="M437" s="280"/>
      <c r="N437" s="281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263</v>
      </c>
      <c r="AU437" s="18" t="s">
        <v>88</v>
      </c>
    </row>
    <row r="438" s="12" customFormat="1" ht="25.92" customHeight="1">
      <c r="A438" s="12"/>
      <c r="B438" s="204"/>
      <c r="C438" s="205"/>
      <c r="D438" s="206" t="s">
        <v>77</v>
      </c>
      <c r="E438" s="207" t="s">
        <v>1443</v>
      </c>
      <c r="F438" s="207" t="s">
        <v>1444</v>
      </c>
      <c r="G438" s="205"/>
      <c r="H438" s="205"/>
      <c r="I438" s="208"/>
      <c r="J438" s="209">
        <f>BK438</f>
        <v>0</v>
      </c>
      <c r="K438" s="205"/>
      <c r="L438" s="210"/>
      <c r="M438" s="211"/>
      <c r="N438" s="212"/>
      <c r="O438" s="212"/>
      <c r="P438" s="213">
        <f>SUM(P439:P440)</f>
        <v>0</v>
      </c>
      <c r="Q438" s="212"/>
      <c r="R438" s="213">
        <f>SUM(R439:R440)</f>
        <v>0</v>
      </c>
      <c r="S438" s="212"/>
      <c r="T438" s="214">
        <f>SUM(T439:T440)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5" t="s">
        <v>165</v>
      </c>
      <c r="AT438" s="216" t="s">
        <v>77</v>
      </c>
      <c r="AU438" s="216" t="s">
        <v>78</v>
      </c>
      <c r="AY438" s="215" t="s">
        <v>158</v>
      </c>
      <c r="BK438" s="217">
        <f>SUM(BK439:BK440)</f>
        <v>0</v>
      </c>
    </row>
    <row r="439" s="2" customFormat="1" ht="16.5" customHeight="1">
      <c r="A439" s="39"/>
      <c r="B439" s="40"/>
      <c r="C439" s="220" t="s">
        <v>1445</v>
      </c>
      <c r="D439" s="220" t="s">
        <v>161</v>
      </c>
      <c r="E439" s="221" t="s">
        <v>1446</v>
      </c>
      <c r="F439" s="222" t="s">
        <v>1</v>
      </c>
      <c r="G439" s="223" t="s">
        <v>1</v>
      </c>
      <c r="H439" s="224">
        <v>0</v>
      </c>
      <c r="I439" s="225"/>
      <c r="J439" s="226">
        <f>ROUND(I439*H439,2)</f>
        <v>0</v>
      </c>
      <c r="K439" s="227"/>
      <c r="L439" s="45"/>
      <c r="M439" s="228" t="s">
        <v>1</v>
      </c>
      <c r="N439" s="229" t="s">
        <v>43</v>
      </c>
      <c r="O439" s="92"/>
      <c r="P439" s="230">
        <f>O439*H439</f>
        <v>0</v>
      </c>
      <c r="Q439" s="230">
        <v>0</v>
      </c>
      <c r="R439" s="230">
        <f>Q439*H439</f>
        <v>0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1447</v>
      </c>
      <c r="AT439" s="232" t="s">
        <v>161</v>
      </c>
      <c r="AU439" s="232" t="s">
        <v>86</v>
      </c>
      <c r="AY439" s="18" t="s">
        <v>158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86</v>
      </c>
      <c r="BK439" s="233">
        <f>ROUND(I439*H439,2)</f>
        <v>0</v>
      </c>
      <c r="BL439" s="18" t="s">
        <v>1447</v>
      </c>
      <c r="BM439" s="232" t="s">
        <v>1448</v>
      </c>
    </row>
    <row r="440" s="2" customFormat="1">
      <c r="A440" s="39"/>
      <c r="B440" s="40"/>
      <c r="C440" s="41"/>
      <c r="D440" s="236" t="s">
        <v>263</v>
      </c>
      <c r="E440" s="41"/>
      <c r="F440" s="278" t="s">
        <v>1449</v>
      </c>
      <c r="G440" s="41"/>
      <c r="H440" s="41"/>
      <c r="I440" s="279"/>
      <c r="J440" s="41"/>
      <c r="K440" s="41"/>
      <c r="L440" s="45"/>
      <c r="M440" s="294"/>
      <c r="N440" s="295"/>
      <c r="O440" s="296"/>
      <c r="P440" s="296"/>
      <c r="Q440" s="296"/>
      <c r="R440" s="296"/>
      <c r="S440" s="296"/>
      <c r="T440" s="297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263</v>
      </c>
      <c r="AU440" s="18" t="s">
        <v>86</v>
      </c>
    </row>
    <row r="441" s="2" customFormat="1" ht="6.96" customHeight="1">
      <c r="A441" s="39"/>
      <c r="B441" s="67"/>
      <c r="C441" s="68"/>
      <c r="D441" s="68"/>
      <c r="E441" s="68"/>
      <c r="F441" s="68"/>
      <c r="G441" s="68"/>
      <c r="H441" s="68"/>
      <c r="I441" s="68"/>
      <c r="J441" s="68"/>
      <c r="K441" s="68"/>
      <c r="L441" s="45"/>
      <c r="M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</row>
  </sheetData>
  <sheetProtection sheet="1" autoFilter="0" formatColumns="0" formatRows="0" objects="1" scenarios="1" spinCount="100000" saltValue="r/Qa9v2Ap5HIZ9RBg0EXLU5SObJ4QBdf8KwDW5owP6yK6xoxHWtQGs8c1WasCpdCnlrc7w0LFLQ36oNDt00gIg==" hashValue="sVJoGzp+mHuaZQOmYzsJHHmkv27/HP2ZS0b5xk7WZv6TZkgF+NnRj15KsskBK9H4GITJAzJCw245yZIb98hNUQ==" algorithmName="SHA-512" password="CC35"/>
  <autoFilter ref="C141:K440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116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Kropáčova Vrutice ON -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1450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1451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ROUND(J175,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ROUND((SUM(BE175:BE345)),  2)</f>
        <v>0</v>
      </c>
      <c r="G33" s="39"/>
      <c r="H33" s="39"/>
      <c r="I33" s="156">
        <v>0.20999999999999999</v>
      </c>
      <c r="J33" s="155">
        <f>ROUND(((SUM(BE175:BE345))*I33),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ROUND((SUM(BF175:BF345)),  2)</f>
        <v>0</v>
      </c>
      <c r="G34" s="39"/>
      <c r="H34" s="39"/>
      <c r="I34" s="156">
        <v>0.14999999999999999</v>
      </c>
      <c r="J34" s="155">
        <f>ROUND(((SUM(BF175:BF345))*I34),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ROUND((SUM(BG175:BG345)),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ROUND((SUM(BH175:BH345)),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ROUND((SUM(BI175:BI345)),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Kropáčova Vrutice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SO.05 - Oprava elektroinstalace a hromosvodu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Kropáčova Vrutice</v>
      </c>
      <c r="G89" s="41"/>
      <c r="H89" s="41"/>
      <c r="I89" s="33" t="s">
        <v>22</v>
      </c>
      <c r="J89" s="80" t="str">
        <f>IF(J12="","",J12)</f>
        <v>23. 3. 2021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SEE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120</v>
      </c>
      <c r="D94" s="177"/>
      <c r="E94" s="177"/>
      <c r="F94" s="177"/>
      <c r="G94" s="177"/>
      <c r="H94" s="177"/>
      <c r="I94" s="177"/>
      <c r="J94" s="178" t="s">
        <v>121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122</v>
      </c>
      <c r="D96" s="41"/>
      <c r="E96" s="41"/>
      <c r="F96" s="41"/>
      <c r="G96" s="41"/>
      <c r="H96" s="41"/>
      <c r="I96" s="41"/>
      <c r="J96" s="111">
        <f>J175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0"/>
      <c r="C97" s="181"/>
      <c r="D97" s="182" t="s">
        <v>1452</v>
      </c>
      <c r="E97" s="183"/>
      <c r="F97" s="183"/>
      <c r="G97" s="183"/>
      <c r="H97" s="183"/>
      <c r="I97" s="183"/>
      <c r="J97" s="184">
        <f>J176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1453</v>
      </c>
      <c r="E98" s="189"/>
      <c r="F98" s="189"/>
      <c r="G98" s="189"/>
      <c r="H98" s="189"/>
      <c r="I98" s="189"/>
      <c r="J98" s="190">
        <f>J177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1454</v>
      </c>
      <c r="E99" s="189"/>
      <c r="F99" s="189"/>
      <c r="G99" s="189"/>
      <c r="H99" s="189"/>
      <c r="I99" s="189"/>
      <c r="J99" s="190">
        <f>J179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1455</v>
      </c>
      <c r="E100" s="189"/>
      <c r="F100" s="189"/>
      <c r="G100" s="189"/>
      <c r="H100" s="189"/>
      <c r="I100" s="189"/>
      <c r="J100" s="190">
        <f>J181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1456</v>
      </c>
      <c r="E101" s="189"/>
      <c r="F101" s="189"/>
      <c r="G101" s="189"/>
      <c r="H101" s="189"/>
      <c r="I101" s="189"/>
      <c r="J101" s="190">
        <f>J183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1457</v>
      </c>
      <c r="E102" s="183"/>
      <c r="F102" s="183"/>
      <c r="G102" s="183"/>
      <c r="H102" s="183"/>
      <c r="I102" s="183"/>
      <c r="J102" s="184">
        <f>J185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1458</v>
      </c>
      <c r="E103" s="189"/>
      <c r="F103" s="189"/>
      <c r="G103" s="189"/>
      <c r="H103" s="189"/>
      <c r="I103" s="189"/>
      <c r="J103" s="190">
        <f>J186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1459</v>
      </c>
      <c r="E104" s="189"/>
      <c r="F104" s="189"/>
      <c r="G104" s="189"/>
      <c r="H104" s="189"/>
      <c r="I104" s="189"/>
      <c r="J104" s="190">
        <f>J188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1460</v>
      </c>
      <c r="E105" s="189"/>
      <c r="F105" s="189"/>
      <c r="G105" s="189"/>
      <c r="H105" s="189"/>
      <c r="I105" s="189"/>
      <c r="J105" s="190">
        <f>J192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1461</v>
      </c>
      <c r="E106" s="189"/>
      <c r="F106" s="189"/>
      <c r="G106" s="189"/>
      <c r="H106" s="189"/>
      <c r="I106" s="189"/>
      <c r="J106" s="190">
        <f>J196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1462</v>
      </c>
      <c r="E107" s="189"/>
      <c r="F107" s="189"/>
      <c r="G107" s="189"/>
      <c r="H107" s="189"/>
      <c r="I107" s="189"/>
      <c r="J107" s="190">
        <f>J199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1463</v>
      </c>
      <c r="E108" s="189"/>
      <c r="F108" s="189"/>
      <c r="G108" s="189"/>
      <c r="H108" s="189"/>
      <c r="I108" s="189"/>
      <c r="J108" s="190">
        <f>J211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1464</v>
      </c>
      <c r="E109" s="189"/>
      <c r="F109" s="189"/>
      <c r="G109" s="189"/>
      <c r="H109" s="189"/>
      <c r="I109" s="189"/>
      <c r="J109" s="190">
        <f>J213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1465</v>
      </c>
      <c r="E110" s="189"/>
      <c r="F110" s="189"/>
      <c r="G110" s="189"/>
      <c r="H110" s="189"/>
      <c r="I110" s="189"/>
      <c r="J110" s="190">
        <f>J222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1466</v>
      </c>
      <c r="E111" s="189"/>
      <c r="F111" s="189"/>
      <c r="G111" s="189"/>
      <c r="H111" s="189"/>
      <c r="I111" s="189"/>
      <c r="J111" s="190">
        <f>J224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1467</v>
      </c>
      <c r="E112" s="189"/>
      <c r="F112" s="189"/>
      <c r="G112" s="189"/>
      <c r="H112" s="189"/>
      <c r="I112" s="189"/>
      <c r="J112" s="190">
        <f>J227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1468</v>
      </c>
      <c r="E113" s="189"/>
      <c r="F113" s="189"/>
      <c r="G113" s="189"/>
      <c r="H113" s="189"/>
      <c r="I113" s="189"/>
      <c r="J113" s="190">
        <f>J230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1469</v>
      </c>
      <c r="E114" s="189"/>
      <c r="F114" s="189"/>
      <c r="G114" s="189"/>
      <c r="H114" s="189"/>
      <c r="I114" s="189"/>
      <c r="J114" s="190">
        <f>J232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1470</v>
      </c>
      <c r="E115" s="189"/>
      <c r="F115" s="189"/>
      <c r="G115" s="189"/>
      <c r="H115" s="189"/>
      <c r="I115" s="189"/>
      <c r="J115" s="190">
        <f>J235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1471</v>
      </c>
      <c r="E116" s="189"/>
      <c r="F116" s="189"/>
      <c r="G116" s="189"/>
      <c r="H116" s="189"/>
      <c r="I116" s="189"/>
      <c r="J116" s="190">
        <f>J237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1472</v>
      </c>
      <c r="E117" s="189"/>
      <c r="F117" s="189"/>
      <c r="G117" s="189"/>
      <c r="H117" s="189"/>
      <c r="I117" s="189"/>
      <c r="J117" s="190">
        <f>J240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1473</v>
      </c>
      <c r="E118" s="189"/>
      <c r="F118" s="189"/>
      <c r="G118" s="189"/>
      <c r="H118" s="189"/>
      <c r="I118" s="189"/>
      <c r="J118" s="190">
        <f>J242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1474</v>
      </c>
      <c r="E119" s="189"/>
      <c r="F119" s="189"/>
      <c r="G119" s="189"/>
      <c r="H119" s="189"/>
      <c r="I119" s="189"/>
      <c r="J119" s="190">
        <f>J245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1475</v>
      </c>
      <c r="E120" s="189"/>
      <c r="F120" s="189"/>
      <c r="G120" s="189"/>
      <c r="H120" s="189"/>
      <c r="I120" s="189"/>
      <c r="J120" s="190">
        <f>J247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1474</v>
      </c>
      <c r="E121" s="189"/>
      <c r="F121" s="189"/>
      <c r="G121" s="189"/>
      <c r="H121" s="189"/>
      <c r="I121" s="189"/>
      <c r="J121" s="190">
        <f>J250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1476</v>
      </c>
      <c r="E122" s="189"/>
      <c r="F122" s="189"/>
      <c r="G122" s="189"/>
      <c r="H122" s="189"/>
      <c r="I122" s="189"/>
      <c r="J122" s="190">
        <f>J252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1477</v>
      </c>
      <c r="E123" s="189"/>
      <c r="F123" s="189"/>
      <c r="G123" s="189"/>
      <c r="H123" s="189"/>
      <c r="I123" s="189"/>
      <c r="J123" s="190">
        <f>J254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1478</v>
      </c>
      <c r="E124" s="189"/>
      <c r="F124" s="189"/>
      <c r="G124" s="189"/>
      <c r="H124" s="189"/>
      <c r="I124" s="189"/>
      <c r="J124" s="190">
        <f>J256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80"/>
      <c r="C125" s="181"/>
      <c r="D125" s="182" t="s">
        <v>1479</v>
      </c>
      <c r="E125" s="183"/>
      <c r="F125" s="183"/>
      <c r="G125" s="183"/>
      <c r="H125" s="183"/>
      <c r="I125" s="183"/>
      <c r="J125" s="184">
        <f>J258</f>
        <v>0</v>
      </c>
      <c r="K125" s="181"/>
      <c r="L125" s="185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86"/>
      <c r="C126" s="187"/>
      <c r="D126" s="188" t="s">
        <v>1480</v>
      </c>
      <c r="E126" s="189"/>
      <c r="F126" s="189"/>
      <c r="G126" s="189"/>
      <c r="H126" s="189"/>
      <c r="I126" s="189"/>
      <c r="J126" s="190">
        <f>J265</f>
        <v>0</v>
      </c>
      <c r="K126" s="187"/>
      <c r="L126" s="19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6"/>
      <c r="C127" s="187"/>
      <c r="D127" s="188" t="s">
        <v>1481</v>
      </c>
      <c r="E127" s="189"/>
      <c r="F127" s="189"/>
      <c r="G127" s="189"/>
      <c r="H127" s="189"/>
      <c r="I127" s="189"/>
      <c r="J127" s="190">
        <f>J273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6"/>
      <c r="C128" s="187"/>
      <c r="D128" s="188" t="s">
        <v>1482</v>
      </c>
      <c r="E128" s="189"/>
      <c r="F128" s="189"/>
      <c r="G128" s="189"/>
      <c r="H128" s="189"/>
      <c r="I128" s="189"/>
      <c r="J128" s="190">
        <f>J275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6"/>
      <c r="C129" s="187"/>
      <c r="D129" s="188" t="s">
        <v>1483</v>
      </c>
      <c r="E129" s="189"/>
      <c r="F129" s="189"/>
      <c r="G129" s="189"/>
      <c r="H129" s="189"/>
      <c r="I129" s="189"/>
      <c r="J129" s="190">
        <f>J278</f>
        <v>0</v>
      </c>
      <c r="K129" s="187"/>
      <c r="L129" s="191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6"/>
      <c r="C130" s="187"/>
      <c r="D130" s="188" t="s">
        <v>1484</v>
      </c>
      <c r="E130" s="189"/>
      <c r="F130" s="189"/>
      <c r="G130" s="189"/>
      <c r="H130" s="189"/>
      <c r="I130" s="189"/>
      <c r="J130" s="190">
        <f>J279</f>
        <v>0</v>
      </c>
      <c r="K130" s="187"/>
      <c r="L130" s="191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9" customFormat="1" ht="24.96" customHeight="1">
      <c r="A131" s="9"/>
      <c r="B131" s="180"/>
      <c r="C131" s="181"/>
      <c r="D131" s="182" t="s">
        <v>1485</v>
      </c>
      <c r="E131" s="183"/>
      <c r="F131" s="183"/>
      <c r="G131" s="183"/>
      <c r="H131" s="183"/>
      <c r="I131" s="183"/>
      <c r="J131" s="184">
        <f>J282</f>
        <v>0</v>
      </c>
      <c r="K131" s="181"/>
      <c r="L131" s="185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="10" customFormat="1" ht="19.92" customHeight="1">
      <c r="A132" s="10"/>
      <c r="B132" s="186"/>
      <c r="C132" s="187"/>
      <c r="D132" s="188" t="s">
        <v>1486</v>
      </c>
      <c r="E132" s="189"/>
      <c r="F132" s="189"/>
      <c r="G132" s="189"/>
      <c r="H132" s="189"/>
      <c r="I132" s="189"/>
      <c r="J132" s="190">
        <f>J283</f>
        <v>0</v>
      </c>
      <c r="K132" s="187"/>
      <c r="L132" s="191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86"/>
      <c r="C133" s="187"/>
      <c r="D133" s="188" t="s">
        <v>1487</v>
      </c>
      <c r="E133" s="189"/>
      <c r="F133" s="189"/>
      <c r="G133" s="189"/>
      <c r="H133" s="189"/>
      <c r="I133" s="189"/>
      <c r="J133" s="190">
        <f>J286</f>
        <v>0</v>
      </c>
      <c r="K133" s="187"/>
      <c r="L133" s="191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86"/>
      <c r="C134" s="187"/>
      <c r="D134" s="188" t="s">
        <v>1488</v>
      </c>
      <c r="E134" s="189"/>
      <c r="F134" s="189"/>
      <c r="G134" s="189"/>
      <c r="H134" s="189"/>
      <c r="I134" s="189"/>
      <c r="J134" s="190">
        <f>J289</f>
        <v>0</v>
      </c>
      <c r="K134" s="187"/>
      <c r="L134" s="191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86"/>
      <c r="C135" s="187"/>
      <c r="D135" s="188" t="s">
        <v>1489</v>
      </c>
      <c r="E135" s="189"/>
      <c r="F135" s="189"/>
      <c r="G135" s="189"/>
      <c r="H135" s="189"/>
      <c r="I135" s="189"/>
      <c r="J135" s="190">
        <f>J292</f>
        <v>0</v>
      </c>
      <c r="K135" s="187"/>
      <c r="L135" s="191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86"/>
      <c r="C136" s="187"/>
      <c r="D136" s="188" t="s">
        <v>1490</v>
      </c>
      <c r="E136" s="189"/>
      <c r="F136" s="189"/>
      <c r="G136" s="189"/>
      <c r="H136" s="189"/>
      <c r="I136" s="189"/>
      <c r="J136" s="190">
        <f>J299</f>
        <v>0</v>
      </c>
      <c r="K136" s="187"/>
      <c r="L136" s="191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19.92" customHeight="1">
      <c r="A137" s="10"/>
      <c r="B137" s="186"/>
      <c r="C137" s="187"/>
      <c r="D137" s="188" t="s">
        <v>1491</v>
      </c>
      <c r="E137" s="189"/>
      <c r="F137" s="189"/>
      <c r="G137" s="189"/>
      <c r="H137" s="189"/>
      <c r="I137" s="189"/>
      <c r="J137" s="190">
        <f>J302</f>
        <v>0</v>
      </c>
      <c r="K137" s="187"/>
      <c r="L137" s="191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19.92" customHeight="1">
      <c r="A138" s="10"/>
      <c r="B138" s="186"/>
      <c r="C138" s="187"/>
      <c r="D138" s="188" t="s">
        <v>1492</v>
      </c>
      <c r="E138" s="189"/>
      <c r="F138" s="189"/>
      <c r="G138" s="189"/>
      <c r="H138" s="189"/>
      <c r="I138" s="189"/>
      <c r="J138" s="190">
        <f>J308</f>
        <v>0</v>
      </c>
      <c r="K138" s="187"/>
      <c r="L138" s="191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186"/>
      <c r="C139" s="187"/>
      <c r="D139" s="188" t="s">
        <v>1493</v>
      </c>
      <c r="E139" s="189"/>
      <c r="F139" s="189"/>
      <c r="G139" s="189"/>
      <c r="H139" s="189"/>
      <c r="I139" s="189"/>
      <c r="J139" s="190">
        <f>J310</f>
        <v>0</v>
      </c>
      <c r="K139" s="187"/>
      <c r="L139" s="191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186"/>
      <c r="C140" s="187"/>
      <c r="D140" s="188" t="s">
        <v>1483</v>
      </c>
      <c r="E140" s="189"/>
      <c r="F140" s="189"/>
      <c r="G140" s="189"/>
      <c r="H140" s="189"/>
      <c r="I140" s="189"/>
      <c r="J140" s="190">
        <f>J312</f>
        <v>0</v>
      </c>
      <c r="K140" s="187"/>
      <c r="L140" s="191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9" customFormat="1" ht="24.96" customHeight="1">
      <c r="A141" s="9"/>
      <c r="B141" s="180"/>
      <c r="C141" s="181"/>
      <c r="D141" s="182" t="s">
        <v>1494</v>
      </c>
      <c r="E141" s="183"/>
      <c r="F141" s="183"/>
      <c r="G141" s="183"/>
      <c r="H141" s="183"/>
      <c r="I141" s="183"/>
      <c r="J141" s="184">
        <f>J316</f>
        <v>0</v>
      </c>
      <c r="K141" s="181"/>
      <c r="L141" s="185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</row>
    <row r="142" s="10" customFormat="1" ht="19.92" customHeight="1">
      <c r="A142" s="10"/>
      <c r="B142" s="186"/>
      <c r="C142" s="187"/>
      <c r="D142" s="188" t="s">
        <v>1495</v>
      </c>
      <c r="E142" s="189"/>
      <c r="F142" s="189"/>
      <c r="G142" s="189"/>
      <c r="H142" s="189"/>
      <c r="I142" s="189"/>
      <c r="J142" s="190">
        <f>J317</f>
        <v>0</v>
      </c>
      <c r="K142" s="187"/>
      <c r="L142" s="191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10" customFormat="1" ht="19.92" customHeight="1">
      <c r="A143" s="10"/>
      <c r="B143" s="186"/>
      <c r="C143" s="187"/>
      <c r="D143" s="188" t="s">
        <v>1496</v>
      </c>
      <c r="E143" s="189"/>
      <c r="F143" s="189"/>
      <c r="G143" s="189"/>
      <c r="H143" s="189"/>
      <c r="I143" s="189"/>
      <c r="J143" s="190">
        <f>J321</f>
        <v>0</v>
      </c>
      <c r="K143" s="187"/>
      <c r="L143" s="191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="10" customFormat="1" ht="19.92" customHeight="1">
      <c r="A144" s="10"/>
      <c r="B144" s="186"/>
      <c r="C144" s="187"/>
      <c r="D144" s="188" t="s">
        <v>1497</v>
      </c>
      <c r="E144" s="189"/>
      <c r="F144" s="189"/>
      <c r="G144" s="189"/>
      <c r="H144" s="189"/>
      <c r="I144" s="189"/>
      <c r="J144" s="190">
        <f>J323</f>
        <v>0</v>
      </c>
      <c r="K144" s="187"/>
      <c r="L144" s="191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="10" customFormat="1" ht="19.92" customHeight="1">
      <c r="A145" s="10"/>
      <c r="B145" s="186"/>
      <c r="C145" s="187"/>
      <c r="D145" s="188" t="s">
        <v>1498</v>
      </c>
      <c r="E145" s="189"/>
      <c r="F145" s="189"/>
      <c r="G145" s="189"/>
      <c r="H145" s="189"/>
      <c r="I145" s="189"/>
      <c r="J145" s="190">
        <f>J325</f>
        <v>0</v>
      </c>
      <c r="K145" s="187"/>
      <c r="L145" s="191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="10" customFormat="1" ht="19.92" customHeight="1">
      <c r="A146" s="10"/>
      <c r="B146" s="186"/>
      <c r="C146" s="187"/>
      <c r="D146" s="188" t="s">
        <v>1499</v>
      </c>
      <c r="E146" s="189"/>
      <c r="F146" s="189"/>
      <c r="G146" s="189"/>
      <c r="H146" s="189"/>
      <c r="I146" s="189"/>
      <c r="J146" s="190">
        <f>J327</f>
        <v>0</v>
      </c>
      <c r="K146" s="187"/>
      <c r="L146" s="191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="9" customFormat="1" ht="24.96" customHeight="1">
      <c r="A147" s="9"/>
      <c r="B147" s="180"/>
      <c r="C147" s="181"/>
      <c r="D147" s="182" t="s">
        <v>1500</v>
      </c>
      <c r="E147" s="183"/>
      <c r="F147" s="183"/>
      <c r="G147" s="183"/>
      <c r="H147" s="183"/>
      <c r="I147" s="183"/>
      <c r="J147" s="184">
        <f>J329</f>
        <v>0</v>
      </c>
      <c r="K147" s="181"/>
      <c r="L147" s="185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</row>
    <row r="148" s="10" customFormat="1" ht="19.92" customHeight="1">
      <c r="A148" s="10"/>
      <c r="B148" s="186"/>
      <c r="C148" s="187"/>
      <c r="D148" s="188" t="s">
        <v>1501</v>
      </c>
      <c r="E148" s="189"/>
      <c r="F148" s="189"/>
      <c r="G148" s="189"/>
      <c r="H148" s="189"/>
      <c r="I148" s="189"/>
      <c r="J148" s="190">
        <f>J330</f>
        <v>0</v>
      </c>
      <c r="K148" s="187"/>
      <c r="L148" s="191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10" customFormat="1" ht="19.92" customHeight="1">
      <c r="A149" s="10"/>
      <c r="B149" s="186"/>
      <c r="C149" s="187"/>
      <c r="D149" s="188" t="s">
        <v>1502</v>
      </c>
      <c r="E149" s="189"/>
      <c r="F149" s="189"/>
      <c r="G149" s="189"/>
      <c r="H149" s="189"/>
      <c r="I149" s="189"/>
      <c r="J149" s="190">
        <f>J332</f>
        <v>0</v>
      </c>
      <c r="K149" s="187"/>
      <c r="L149" s="191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="10" customFormat="1" ht="19.92" customHeight="1">
      <c r="A150" s="10"/>
      <c r="B150" s="186"/>
      <c r="C150" s="187"/>
      <c r="D150" s="188" t="s">
        <v>1503</v>
      </c>
      <c r="E150" s="189"/>
      <c r="F150" s="189"/>
      <c r="G150" s="189"/>
      <c r="H150" s="189"/>
      <c r="I150" s="189"/>
      <c r="J150" s="190">
        <f>J334</f>
        <v>0</v>
      </c>
      <c r="K150" s="187"/>
      <c r="L150" s="191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="9" customFormat="1" ht="24.96" customHeight="1">
      <c r="A151" s="9"/>
      <c r="B151" s="180"/>
      <c r="C151" s="181"/>
      <c r="D151" s="182" t="s">
        <v>1504</v>
      </c>
      <c r="E151" s="183"/>
      <c r="F151" s="183"/>
      <c r="G151" s="183"/>
      <c r="H151" s="183"/>
      <c r="I151" s="183"/>
      <c r="J151" s="184">
        <f>J336</f>
        <v>0</v>
      </c>
      <c r="K151" s="181"/>
      <c r="L151" s="185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</row>
    <row r="152" s="9" customFormat="1" ht="24.96" customHeight="1">
      <c r="A152" s="9"/>
      <c r="B152" s="180"/>
      <c r="C152" s="181"/>
      <c r="D152" s="182" t="s">
        <v>1505</v>
      </c>
      <c r="E152" s="183"/>
      <c r="F152" s="183"/>
      <c r="G152" s="183"/>
      <c r="H152" s="183"/>
      <c r="I152" s="183"/>
      <c r="J152" s="184">
        <f>J338</f>
        <v>0</v>
      </c>
      <c r="K152" s="181"/>
      <c r="L152" s="185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</row>
    <row r="153" s="10" customFormat="1" ht="19.92" customHeight="1">
      <c r="A153" s="10"/>
      <c r="B153" s="186"/>
      <c r="C153" s="187"/>
      <c r="D153" s="188" t="s">
        <v>1506</v>
      </c>
      <c r="E153" s="189"/>
      <c r="F153" s="189"/>
      <c r="G153" s="189"/>
      <c r="H153" s="189"/>
      <c r="I153" s="189"/>
      <c r="J153" s="190">
        <f>J339</f>
        <v>0</v>
      </c>
      <c r="K153" s="187"/>
      <c r="L153" s="191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="10" customFormat="1" ht="19.92" customHeight="1">
      <c r="A154" s="10"/>
      <c r="B154" s="186"/>
      <c r="C154" s="187"/>
      <c r="D154" s="188" t="s">
        <v>1507</v>
      </c>
      <c r="E154" s="189"/>
      <c r="F154" s="189"/>
      <c r="G154" s="189"/>
      <c r="H154" s="189"/>
      <c r="I154" s="189"/>
      <c r="J154" s="190">
        <f>J341</f>
        <v>0</v>
      </c>
      <c r="K154" s="187"/>
      <c r="L154" s="191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="10" customFormat="1" ht="19.92" customHeight="1">
      <c r="A155" s="10"/>
      <c r="B155" s="186"/>
      <c r="C155" s="187"/>
      <c r="D155" s="188" t="s">
        <v>1508</v>
      </c>
      <c r="E155" s="189"/>
      <c r="F155" s="189"/>
      <c r="G155" s="189"/>
      <c r="H155" s="189"/>
      <c r="I155" s="189"/>
      <c r="J155" s="190">
        <f>J343</f>
        <v>0</v>
      </c>
      <c r="K155" s="187"/>
      <c r="L155" s="191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="2" customFormat="1" ht="21.84" customHeight="1">
      <c r="A156" s="39"/>
      <c r="B156" s="40"/>
      <c r="C156" s="41"/>
      <c r="D156" s="41"/>
      <c r="E156" s="41"/>
      <c r="F156" s="41"/>
      <c r="G156" s="41"/>
      <c r="H156" s="41"/>
      <c r="I156" s="41"/>
      <c r="J156" s="41"/>
      <c r="K156" s="41"/>
      <c r="L156" s="64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  <row r="157" s="2" customFormat="1" ht="6.96" customHeight="1">
      <c r="A157" s="39"/>
      <c r="B157" s="67"/>
      <c r="C157" s="68"/>
      <c r="D157" s="68"/>
      <c r="E157" s="68"/>
      <c r="F157" s="68"/>
      <c r="G157" s="68"/>
      <c r="H157" s="68"/>
      <c r="I157" s="68"/>
      <c r="J157" s="68"/>
      <c r="K157" s="68"/>
      <c r="L157" s="64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  <row r="161" s="2" customFormat="1" ht="6.96" customHeight="1">
      <c r="A161" s="39"/>
      <c r="B161" s="69"/>
      <c r="C161" s="70"/>
      <c r="D161" s="70"/>
      <c r="E161" s="70"/>
      <c r="F161" s="70"/>
      <c r="G161" s="70"/>
      <c r="H161" s="70"/>
      <c r="I161" s="70"/>
      <c r="J161" s="70"/>
      <c r="K161" s="70"/>
      <c r="L161" s="64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  <row r="162" s="2" customFormat="1" ht="24.96" customHeight="1">
      <c r="A162" s="39"/>
      <c r="B162" s="40"/>
      <c r="C162" s="24" t="s">
        <v>143</v>
      </c>
      <c r="D162" s="41"/>
      <c r="E162" s="41"/>
      <c r="F162" s="41"/>
      <c r="G162" s="41"/>
      <c r="H162" s="41"/>
      <c r="I162" s="41"/>
      <c r="J162" s="41"/>
      <c r="K162" s="41"/>
      <c r="L162" s="64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  <row r="163" s="2" customFormat="1" ht="6.96" customHeight="1">
      <c r="A163" s="39"/>
      <c r="B163" s="40"/>
      <c r="C163" s="41"/>
      <c r="D163" s="41"/>
      <c r="E163" s="41"/>
      <c r="F163" s="41"/>
      <c r="G163" s="41"/>
      <c r="H163" s="41"/>
      <c r="I163" s="41"/>
      <c r="J163" s="41"/>
      <c r="K163" s="41"/>
      <c r="L163" s="64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  <row r="164" s="2" customFormat="1" ht="12" customHeight="1">
      <c r="A164" s="39"/>
      <c r="B164" s="40"/>
      <c r="C164" s="33" t="s">
        <v>16</v>
      </c>
      <c r="D164" s="41"/>
      <c r="E164" s="41"/>
      <c r="F164" s="41"/>
      <c r="G164" s="41"/>
      <c r="H164" s="41"/>
      <c r="I164" s="41"/>
      <c r="J164" s="41"/>
      <c r="K164" s="41"/>
      <c r="L164" s="64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  <row r="165" s="2" customFormat="1" ht="16.5" customHeight="1">
      <c r="A165" s="39"/>
      <c r="B165" s="40"/>
      <c r="C165" s="41"/>
      <c r="D165" s="41"/>
      <c r="E165" s="175" t="str">
        <f>E7</f>
        <v>Kropáčova Vrutice ON - oprava</v>
      </c>
      <c r="F165" s="33"/>
      <c r="G165" s="33"/>
      <c r="H165" s="33"/>
      <c r="I165" s="41"/>
      <c r="J165" s="41"/>
      <c r="K165" s="41"/>
      <c r="L165" s="64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  <row r="166" s="2" customFormat="1" ht="12" customHeight="1">
      <c r="A166" s="39"/>
      <c r="B166" s="40"/>
      <c r="C166" s="33" t="s">
        <v>117</v>
      </c>
      <c r="D166" s="41"/>
      <c r="E166" s="41"/>
      <c r="F166" s="41"/>
      <c r="G166" s="41"/>
      <c r="H166" s="41"/>
      <c r="I166" s="41"/>
      <c r="J166" s="41"/>
      <c r="K166" s="41"/>
      <c r="L166" s="64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  <row r="167" s="2" customFormat="1" ht="16.5" customHeight="1">
      <c r="A167" s="39"/>
      <c r="B167" s="40"/>
      <c r="C167" s="41"/>
      <c r="D167" s="41"/>
      <c r="E167" s="77" t="str">
        <f>E9</f>
        <v>SO.05 - Oprava elektroinstalace a hromosvodu</v>
      </c>
      <c r="F167" s="41"/>
      <c r="G167" s="41"/>
      <c r="H167" s="41"/>
      <c r="I167" s="41"/>
      <c r="J167" s="41"/>
      <c r="K167" s="41"/>
      <c r="L167" s="64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  <row r="168" s="2" customFormat="1" ht="6.96" customHeight="1">
      <c r="A168" s="39"/>
      <c r="B168" s="40"/>
      <c r="C168" s="41"/>
      <c r="D168" s="41"/>
      <c r="E168" s="41"/>
      <c r="F168" s="41"/>
      <c r="G168" s="41"/>
      <c r="H168" s="41"/>
      <c r="I168" s="41"/>
      <c r="J168" s="41"/>
      <c r="K168" s="41"/>
      <c r="L168" s="64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  <row r="169" s="2" customFormat="1" ht="12" customHeight="1">
      <c r="A169" s="39"/>
      <c r="B169" s="40"/>
      <c r="C169" s="33" t="s">
        <v>20</v>
      </c>
      <c r="D169" s="41"/>
      <c r="E169" s="41"/>
      <c r="F169" s="28" t="str">
        <f>F12</f>
        <v>Kropáčova Vrutice</v>
      </c>
      <c r="G169" s="41"/>
      <c r="H169" s="41"/>
      <c r="I169" s="33" t="s">
        <v>22</v>
      </c>
      <c r="J169" s="80" t="str">
        <f>IF(J12="","",J12)</f>
        <v>23. 3. 2021</v>
      </c>
      <c r="K169" s="41"/>
      <c r="L169" s="64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  <row r="170" s="2" customFormat="1" ht="6.96" customHeight="1">
      <c r="A170" s="39"/>
      <c r="B170" s="40"/>
      <c r="C170" s="41"/>
      <c r="D170" s="41"/>
      <c r="E170" s="41"/>
      <c r="F170" s="41"/>
      <c r="G170" s="41"/>
      <c r="H170" s="41"/>
      <c r="I170" s="41"/>
      <c r="J170" s="41"/>
      <c r="K170" s="41"/>
      <c r="L170" s="64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</row>
    <row r="171" s="2" customFormat="1" ht="15.15" customHeight="1">
      <c r="A171" s="39"/>
      <c r="B171" s="40"/>
      <c r="C171" s="33" t="s">
        <v>24</v>
      </c>
      <c r="D171" s="41"/>
      <c r="E171" s="41"/>
      <c r="F171" s="28" t="str">
        <f>E15</f>
        <v>Správa železnic, státní organizace</v>
      </c>
      <c r="G171" s="41"/>
      <c r="H171" s="41"/>
      <c r="I171" s="33" t="s">
        <v>32</v>
      </c>
      <c r="J171" s="37" t="str">
        <f>E21</f>
        <v xml:space="preserve"> </v>
      </c>
      <c r="K171" s="41"/>
      <c r="L171" s="64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  <row r="172" s="2" customFormat="1" ht="15.15" customHeight="1">
      <c r="A172" s="39"/>
      <c r="B172" s="40"/>
      <c r="C172" s="33" t="s">
        <v>30</v>
      </c>
      <c r="D172" s="41"/>
      <c r="E172" s="41"/>
      <c r="F172" s="28" t="str">
        <f>IF(E18="","",E18)</f>
        <v>Vyplň údaj</v>
      </c>
      <c r="G172" s="41"/>
      <c r="H172" s="41"/>
      <c r="I172" s="33" t="s">
        <v>35</v>
      </c>
      <c r="J172" s="37" t="str">
        <f>E24</f>
        <v>SEE</v>
      </c>
      <c r="K172" s="41"/>
      <c r="L172" s="64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  <row r="173" s="2" customFormat="1" ht="10.32" customHeight="1">
      <c r="A173" s="39"/>
      <c r="B173" s="40"/>
      <c r="C173" s="41"/>
      <c r="D173" s="41"/>
      <c r="E173" s="41"/>
      <c r="F173" s="41"/>
      <c r="G173" s="41"/>
      <c r="H173" s="41"/>
      <c r="I173" s="41"/>
      <c r="J173" s="41"/>
      <c r="K173" s="41"/>
      <c r="L173" s="64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  <row r="174" s="11" customFormat="1" ht="29.28" customHeight="1">
      <c r="A174" s="192"/>
      <c r="B174" s="193"/>
      <c r="C174" s="194" t="s">
        <v>144</v>
      </c>
      <c r="D174" s="195" t="s">
        <v>63</v>
      </c>
      <c r="E174" s="195" t="s">
        <v>59</v>
      </c>
      <c r="F174" s="195" t="s">
        <v>60</v>
      </c>
      <c r="G174" s="195" t="s">
        <v>145</v>
      </c>
      <c r="H174" s="195" t="s">
        <v>146</v>
      </c>
      <c r="I174" s="195" t="s">
        <v>147</v>
      </c>
      <c r="J174" s="196" t="s">
        <v>121</v>
      </c>
      <c r="K174" s="197" t="s">
        <v>148</v>
      </c>
      <c r="L174" s="198"/>
      <c r="M174" s="101" t="s">
        <v>1</v>
      </c>
      <c r="N174" s="102" t="s">
        <v>42</v>
      </c>
      <c r="O174" s="102" t="s">
        <v>149</v>
      </c>
      <c r="P174" s="102" t="s">
        <v>150</v>
      </c>
      <c r="Q174" s="102" t="s">
        <v>151</v>
      </c>
      <c r="R174" s="102" t="s">
        <v>152</v>
      </c>
      <c r="S174" s="102" t="s">
        <v>153</v>
      </c>
      <c r="T174" s="103" t="s">
        <v>154</v>
      </c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192"/>
    </row>
    <row r="175" s="2" customFormat="1" ht="22.8" customHeight="1">
      <c r="A175" s="39"/>
      <c r="B175" s="40"/>
      <c r="C175" s="108" t="s">
        <v>155</v>
      </c>
      <c r="D175" s="41"/>
      <c r="E175" s="41"/>
      <c r="F175" s="41"/>
      <c r="G175" s="41"/>
      <c r="H175" s="41"/>
      <c r="I175" s="41"/>
      <c r="J175" s="199">
        <f>BK175</f>
        <v>0</v>
      </c>
      <c r="K175" s="41"/>
      <c r="L175" s="45"/>
      <c r="M175" s="104"/>
      <c r="N175" s="200"/>
      <c r="O175" s="105"/>
      <c r="P175" s="201">
        <f>P176+P185+P258+P282+P316+P329+P336+P338</f>
        <v>0</v>
      </c>
      <c r="Q175" s="105"/>
      <c r="R175" s="201">
        <f>R176+R185+R258+R282+R316+R329+R336+R338</f>
        <v>0</v>
      </c>
      <c r="S175" s="105"/>
      <c r="T175" s="202">
        <f>T176+T185+T258+T282+T316+T329+T336+T338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77</v>
      </c>
      <c r="AU175" s="18" t="s">
        <v>123</v>
      </c>
      <c r="BK175" s="203">
        <f>BK176+BK185+BK258+BK282+BK316+BK329+BK336+BK338</f>
        <v>0</v>
      </c>
    </row>
    <row r="176" s="12" customFormat="1" ht="25.92" customHeight="1">
      <c r="A176" s="12"/>
      <c r="B176" s="204"/>
      <c r="C176" s="205"/>
      <c r="D176" s="206" t="s">
        <v>77</v>
      </c>
      <c r="E176" s="207" t="s">
        <v>1509</v>
      </c>
      <c r="F176" s="207" t="s">
        <v>1510</v>
      </c>
      <c r="G176" s="205"/>
      <c r="H176" s="205"/>
      <c r="I176" s="208"/>
      <c r="J176" s="209">
        <f>BK176</f>
        <v>0</v>
      </c>
      <c r="K176" s="205"/>
      <c r="L176" s="210"/>
      <c r="M176" s="211"/>
      <c r="N176" s="212"/>
      <c r="O176" s="212"/>
      <c r="P176" s="213">
        <f>P177+P179+P181+P183</f>
        <v>0</v>
      </c>
      <c r="Q176" s="212"/>
      <c r="R176" s="213">
        <f>R177+R179+R181+R183</f>
        <v>0</v>
      </c>
      <c r="S176" s="212"/>
      <c r="T176" s="214">
        <f>T177+T179+T181+T183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86</v>
      </c>
      <c r="AT176" s="216" t="s">
        <v>77</v>
      </c>
      <c r="AU176" s="216" t="s">
        <v>78</v>
      </c>
      <c r="AY176" s="215" t="s">
        <v>158</v>
      </c>
      <c r="BK176" s="217">
        <f>BK177+BK179+BK181+BK183</f>
        <v>0</v>
      </c>
    </row>
    <row r="177" s="12" customFormat="1" ht="22.8" customHeight="1">
      <c r="A177" s="12"/>
      <c r="B177" s="204"/>
      <c r="C177" s="205"/>
      <c r="D177" s="206" t="s">
        <v>77</v>
      </c>
      <c r="E177" s="218" t="s">
        <v>1511</v>
      </c>
      <c r="F177" s="218" t="s">
        <v>1512</v>
      </c>
      <c r="G177" s="205"/>
      <c r="H177" s="205"/>
      <c r="I177" s="208"/>
      <c r="J177" s="219">
        <f>BK177</f>
        <v>0</v>
      </c>
      <c r="K177" s="205"/>
      <c r="L177" s="210"/>
      <c r="M177" s="211"/>
      <c r="N177" s="212"/>
      <c r="O177" s="212"/>
      <c r="P177" s="213">
        <f>P178</f>
        <v>0</v>
      </c>
      <c r="Q177" s="212"/>
      <c r="R177" s="213">
        <f>R178</f>
        <v>0</v>
      </c>
      <c r="S177" s="212"/>
      <c r="T177" s="214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5" t="s">
        <v>86</v>
      </c>
      <c r="AT177" s="216" t="s">
        <v>77</v>
      </c>
      <c r="AU177" s="216" t="s">
        <v>86</v>
      </c>
      <c r="AY177" s="215" t="s">
        <v>158</v>
      </c>
      <c r="BK177" s="217">
        <f>BK178</f>
        <v>0</v>
      </c>
    </row>
    <row r="178" s="2" customFormat="1" ht="21.75" customHeight="1">
      <c r="A178" s="39"/>
      <c r="B178" s="40"/>
      <c r="C178" s="220" t="s">
        <v>86</v>
      </c>
      <c r="D178" s="220" t="s">
        <v>161</v>
      </c>
      <c r="E178" s="221" t="s">
        <v>1513</v>
      </c>
      <c r="F178" s="222" t="s">
        <v>1514</v>
      </c>
      <c r="G178" s="223" t="s">
        <v>283</v>
      </c>
      <c r="H178" s="224">
        <v>1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43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165</v>
      </c>
      <c r="AT178" s="232" t="s">
        <v>161</v>
      </c>
      <c r="AU178" s="232" t="s">
        <v>88</v>
      </c>
      <c r="AY178" s="18" t="s">
        <v>158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86</v>
      </c>
      <c r="BK178" s="233">
        <f>ROUND(I178*H178,2)</f>
        <v>0</v>
      </c>
      <c r="BL178" s="18" t="s">
        <v>165</v>
      </c>
      <c r="BM178" s="232" t="s">
        <v>88</v>
      </c>
    </row>
    <row r="179" s="12" customFormat="1" ht="22.8" customHeight="1">
      <c r="A179" s="12"/>
      <c r="B179" s="204"/>
      <c r="C179" s="205"/>
      <c r="D179" s="206" t="s">
        <v>77</v>
      </c>
      <c r="E179" s="218" t="s">
        <v>1515</v>
      </c>
      <c r="F179" s="218" t="s">
        <v>1516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P180</f>
        <v>0</v>
      </c>
      <c r="Q179" s="212"/>
      <c r="R179" s="213">
        <f>R180</f>
        <v>0</v>
      </c>
      <c r="S179" s="212"/>
      <c r="T179" s="214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86</v>
      </c>
      <c r="AT179" s="216" t="s">
        <v>77</v>
      </c>
      <c r="AU179" s="216" t="s">
        <v>86</v>
      </c>
      <c r="AY179" s="215" t="s">
        <v>158</v>
      </c>
      <c r="BK179" s="217">
        <f>BK180</f>
        <v>0</v>
      </c>
    </row>
    <row r="180" s="2" customFormat="1" ht="21.75" customHeight="1">
      <c r="A180" s="39"/>
      <c r="B180" s="40"/>
      <c r="C180" s="220" t="s">
        <v>88</v>
      </c>
      <c r="D180" s="220" t="s">
        <v>161</v>
      </c>
      <c r="E180" s="221" t="s">
        <v>1517</v>
      </c>
      <c r="F180" s="222" t="s">
        <v>1518</v>
      </c>
      <c r="G180" s="223" t="s">
        <v>283</v>
      </c>
      <c r="H180" s="224">
        <v>1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43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165</v>
      </c>
      <c r="AT180" s="232" t="s">
        <v>161</v>
      </c>
      <c r="AU180" s="232" t="s">
        <v>88</v>
      </c>
      <c r="AY180" s="18" t="s">
        <v>158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86</v>
      </c>
      <c r="BK180" s="233">
        <f>ROUND(I180*H180,2)</f>
        <v>0</v>
      </c>
      <c r="BL180" s="18" t="s">
        <v>165</v>
      </c>
      <c r="BM180" s="232" t="s">
        <v>165</v>
      </c>
    </row>
    <row r="181" s="12" customFormat="1" ht="22.8" customHeight="1">
      <c r="A181" s="12"/>
      <c r="B181" s="204"/>
      <c r="C181" s="205"/>
      <c r="D181" s="206" t="s">
        <v>77</v>
      </c>
      <c r="E181" s="218" t="s">
        <v>1519</v>
      </c>
      <c r="F181" s="218" t="s">
        <v>1520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P182</f>
        <v>0</v>
      </c>
      <c r="Q181" s="212"/>
      <c r="R181" s="213">
        <f>R182</f>
        <v>0</v>
      </c>
      <c r="S181" s="212"/>
      <c r="T181" s="214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86</v>
      </c>
      <c r="AT181" s="216" t="s">
        <v>77</v>
      </c>
      <c r="AU181" s="216" t="s">
        <v>86</v>
      </c>
      <c r="AY181" s="215" t="s">
        <v>158</v>
      </c>
      <c r="BK181" s="217">
        <f>BK182</f>
        <v>0</v>
      </c>
    </row>
    <row r="182" s="2" customFormat="1" ht="16.5" customHeight="1">
      <c r="A182" s="39"/>
      <c r="B182" s="40"/>
      <c r="C182" s="220" t="s">
        <v>159</v>
      </c>
      <c r="D182" s="220" t="s">
        <v>161</v>
      </c>
      <c r="E182" s="221" t="s">
        <v>1521</v>
      </c>
      <c r="F182" s="222" t="s">
        <v>1522</v>
      </c>
      <c r="G182" s="223" t="s">
        <v>283</v>
      </c>
      <c r="H182" s="224">
        <v>1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43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165</v>
      </c>
      <c r="AT182" s="232" t="s">
        <v>161</v>
      </c>
      <c r="AU182" s="232" t="s">
        <v>88</v>
      </c>
      <c r="AY182" s="18" t="s">
        <v>158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86</v>
      </c>
      <c r="BK182" s="233">
        <f>ROUND(I182*H182,2)</f>
        <v>0</v>
      </c>
      <c r="BL182" s="18" t="s">
        <v>165</v>
      </c>
      <c r="BM182" s="232" t="s">
        <v>181</v>
      </c>
    </row>
    <row r="183" s="12" customFormat="1" ht="22.8" customHeight="1">
      <c r="A183" s="12"/>
      <c r="B183" s="204"/>
      <c r="C183" s="205"/>
      <c r="D183" s="206" t="s">
        <v>77</v>
      </c>
      <c r="E183" s="218" t="s">
        <v>1523</v>
      </c>
      <c r="F183" s="218" t="s">
        <v>1524</v>
      </c>
      <c r="G183" s="205"/>
      <c r="H183" s="205"/>
      <c r="I183" s="208"/>
      <c r="J183" s="219">
        <f>BK183</f>
        <v>0</v>
      </c>
      <c r="K183" s="205"/>
      <c r="L183" s="210"/>
      <c r="M183" s="211"/>
      <c r="N183" s="212"/>
      <c r="O183" s="212"/>
      <c r="P183" s="213">
        <f>P184</f>
        <v>0</v>
      </c>
      <c r="Q183" s="212"/>
      <c r="R183" s="213">
        <f>R184</f>
        <v>0</v>
      </c>
      <c r="S183" s="212"/>
      <c r="T183" s="214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5" t="s">
        <v>86</v>
      </c>
      <c r="AT183" s="216" t="s">
        <v>77</v>
      </c>
      <c r="AU183" s="216" t="s">
        <v>86</v>
      </c>
      <c r="AY183" s="215" t="s">
        <v>158</v>
      </c>
      <c r="BK183" s="217">
        <f>BK184</f>
        <v>0</v>
      </c>
    </row>
    <row r="184" s="2" customFormat="1" ht="16.5" customHeight="1">
      <c r="A184" s="39"/>
      <c r="B184" s="40"/>
      <c r="C184" s="220" t="s">
        <v>165</v>
      </c>
      <c r="D184" s="220" t="s">
        <v>161</v>
      </c>
      <c r="E184" s="221" t="s">
        <v>1525</v>
      </c>
      <c r="F184" s="222" t="s">
        <v>1526</v>
      </c>
      <c r="G184" s="223" t="s">
        <v>283</v>
      </c>
      <c r="H184" s="224">
        <v>1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43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165</v>
      </c>
      <c r="AT184" s="232" t="s">
        <v>161</v>
      </c>
      <c r="AU184" s="232" t="s">
        <v>88</v>
      </c>
      <c r="AY184" s="18" t="s">
        <v>158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86</v>
      </c>
      <c r="BK184" s="233">
        <f>ROUND(I184*H184,2)</f>
        <v>0</v>
      </c>
      <c r="BL184" s="18" t="s">
        <v>165</v>
      </c>
      <c r="BM184" s="232" t="s">
        <v>195</v>
      </c>
    </row>
    <row r="185" s="12" customFormat="1" ht="25.92" customHeight="1">
      <c r="A185" s="12"/>
      <c r="B185" s="204"/>
      <c r="C185" s="205"/>
      <c r="D185" s="206" t="s">
        <v>77</v>
      </c>
      <c r="E185" s="207" t="s">
        <v>1527</v>
      </c>
      <c r="F185" s="207" t="s">
        <v>1528</v>
      </c>
      <c r="G185" s="205"/>
      <c r="H185" s="205"/>
      <c r="I185" s="208"/>
      <c r="J185" s="209">
        <f>BK185</f>
        <v>0</v>
      </c>
      <c r="K185" s="205"/>
      <c r="L185" s="210"/>
      <c r="M185" s="211"/>
      <c r="N185" s="212"/>
      <c r="O185" s="212"/>
      <c r="P185" s="213">
        <f>P186+P188+P192+P196+P199+P211+P213+P222+P224+P227+P230+P232+P235+P237+P240+P242+P245+P247+P250+P252+P254+P256</f>
        <v>0</v>
      </c>
      <c r="Q185" s="212"/>
      <c r="R185" s="213">
        <f>R186+R188+R192+R196+R199+R211+R213+R222+R224+R227+R230+R232+R235+R237+R240+R242+R245+R247+R250+R252+R254+R256</f>
        <v>0</v>
      </c>
      <c r="S185" s="212"/>
      <c r="T185" s="214">
        <f>T186+T188+T192+T196+T199+T211+T213+T222+T224+T227+T230+T232+T235+T237+T240+T242+T245+T247+T250+T252+T254+T256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5" t="s">
        <v>86</v>
      </c>
      <c r="AT185" s="216" t="s">
        <v>77</v>
      </c>
      <c r="AU185" s="216" t="s">
        <v>78</v>
      </c>
      <c r="AY185" s="215" t="s">
        <v>158</v>
      </c>
      <c r="BK185" s="217">
        <f>BK186+BK188+BK192+BK196+BK199+BK211+BK213+BK222+BK224+BK227+BK230+BK232+BK235+BK237+BK240+BK242+BK245+BK247+BK250+BK252+BK254+BK256</f>
        <v>0</v>
      </c>
    </row>
    <row r="186" s="12" customFormat="1" ht="22.8" customHeight="1">
      <c r="A186" s="12"/>
      <c r="B186" s="204"/>
      <c r="C186" s="205"/>
      <c r="D186" s="206" t="s">
        <v>77</v>
      </c>
      <c r="E186" s="218" t="s">
        <v>1529</v>
      </c>
      <c r="F186" s="218" t="s">
        <v>1530</v>
      </c>
      <c r="G186" s="205"/>
      <c r="H186" s="205"/>
      <c r="I186" s="208"/>
      <c r="J186" s="219">
        <f>BK186</f>
        <v>0</v>
      </c>
      <c r="K186" s="205"/>
      <c r="L186" s="210"/>
      <c r="M186" s="211"/>
      <c r="N186" s="212"/>
      <c r="O186" s="212"/>
      <c r="P186" s="213">
        <f>P187</f>
        <v>0</v>
      </c>
      <c r="Q186" s="212"/>
      <c r="R186" s="213">
        <f>R187</f>
        <v>0</v>
      </c>
      <c r="S186" s="212"/>
      <c r="T186" s="214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5" t="s">
        <v>86</v>
      </c>
      <c r="AT186" s="216" t="s">
        <v>77</v>
      </c>
      <c r="AU186" s="216" t="s">
        <v>86</v>
      </c>
      <c r="AY186" s="215" t="s">
        <v>158</v>
      </c>
      <c r="BK186" s="217">
        <f>BK187</f>
        <v>0</v>
      </c>
    </row>
    <row r="187" s="2" customFormat="1" ht="21.75" customHeight="1">
      <c r="A187" s="39"/>
      <c r="B187" s="40"/>
      <c r="C187" s="220" t="s">
        <v>183</v>
      </c>
      <c r="D187" s="220" t="s">
        <v>161</v>
      </c>
      <c r="E187" s="221" t="s">
        <v>1531</v>
      </c>
      <c r="F187" s="222" t="s">
        <v>1532</v>
      </c>
      <c r="G187" s="223" t="s">
        <v>969</v>
      </c>
      <c r="H187" s="224">
        <v>10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43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165</v>
      </c>
      <c r="AT187" s="232" t="s">
        <v>161</v>
      </c>
      <c r="AU187" s="232" t="s">
        <v>88</v>
      </c>
      <c r="AY187" s="18" t="s">
        <v>158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86</v>
      </c>
      <c r="BK187" s="233">
        <f>ROUND(I187*H187,2)</f>
        <v>0</v>
      </c>
      <c r="BL187" s="18" t="s">
        <v>165</v>
      </c>
      <c r="BM187" s="232" t="s">
        <v>224</v>
      </c>
    </row>
    <row r="188" s="12" customFormat="1" ht="22.8" customHeight="1">
      <c r="A188" s="12"/>
      <c r="B188" s="204"/>
      <c r="C188" s="205"/>
      <c r="D188" s="206" t="s">
        <v>77</v>
      </c>
      <c r="E188" s="218" t="s">
        <v>1533</v>
      </c>
      <c r="F188" s="218" t="s">
        <v>1534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SUM(P189:P191)</f>
        <v>0</v>
      </c>
      <c r="Q188" s="212"/>
      <c r="R188" s="213">
        <f>SUM(R189:R191)</f>
        <v>0</v>
      </c>
      <c r="S188" s="212"/>
      <c r="T188" s="214">
        <f>SUM(T189:T191)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86</v>
      </c>
      <c r="AT188" s="216" t="s">
        <v>77</v>
      </c>
      <c r="AU188" s="216" t="s">
        <v>86</v>
      </c>
      <c r="AY188" s="215" t="s">
        <v>158</v>
      </c>
      <c r="BK188" s="217">
        <f>SUM(BK189:BK191)</f>
        <v>0</v>
      </c>
    </row>
    <row r="189" s="2" customFormat="1" ht="16.5" customHeight="1">
      <c r="A189" s="39"/>
      <c r="B189" s="40"/>
      <c r="C189" s="220" t="s">
        <v>181</v>
      </c>
      <c r="D189" s="220" t="s">
        <v>161</v>
      </c>
      <c r="E189" s="221" t="s">
        <v>1535</v>
      </c>
      <c r="F189" s="222" t="s">
        <v>1536</v>
      </c>
      <c r="G189" s="223" t="s">
        <v>969</v>
      </c>
      <c r="H189" s="224">
        <v>7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43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165</v>
      </c>
      <c r="AT189" s="232" t="s">
        <v>161</v>
      </c>
      <c r="AU189" s="232" t="s">
        <v>88</v>
      </c>
      <c r="AY189" s="18" t="s">
        <v>158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86</v>
      </c>
      <c r="BK189" s="233">
        <f>ROUND(I189*H189,2)</f>
        <v>0</v>
      </c>
      <c r="BL189" s="18" t="s">
        <v>165</v>
      </c>
      <c r="BM189" s="232" t="s">
        <v>233</v>
      </c>
    </row>
    <row r="190" s="2" customFormat="1" ht="21.75" customHeight="1">
      <c r="A190" s="39"/>
      <c r="B190" s="40"/>
      <c r="C190" s="220" t="s">
        <v>191</v>
      </c>
      <c r="D190" s="220" t="s">
        <v>161</v>
      </c>
      <c r="E190" s="221" t="s">
        <v>1537</v>
      </c>
      <c r="F190" s="222" t="s">
        <v>1538</v>
      </c>
      <c r="G190" s="223" t="s">
        <v>969</v>
      </c>
      <c r="H190" s="224">
        <v>7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43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165</v>
      </c>
      <c r="AT190" s="232" t="s">
        <v>161</v>
      </c>
      <c r="AU190" s="232" t="s">
        <v>88</v>
      </c>
      <c r="AY190" s="18" t="s">
        <v>158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86</v>
      </c>
      <c r="BK190" s="233">
        <f>ROUND(I190*H190,2)</f>
        <v>0</v>
      </c>
      <c r="BL190" s="18" t="s">
        <v>165</v>
      </c>
      <c r="BM190" s="232" t="s">
        <v>259</v>
      </c>
    </row>
    <row r="191" s="2" customFormat="1" ht="16.5" customHeight="1">
      <c r="A191" s="39"/>
      <c r="B191" s="40"/>
      <c r="C191" s="220" t="s">
        <v>195</v>
      </c>
      <c r="D191" s="220" t="s">
        <v>161</v>
      </c>
      <c r="E191" s="221" t="s">
        <v>1539</v>
      </c>
      <c r="F191" s="222" t="s">
        <v>1540</v>
      </c>
      <c r="G191" s="223" t="s">
        <v>969</v>
      </c>
      <c r="H191" s="224">
        <v>1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43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165</v>
      </c>
      <c r="AT191" s="232" t="s">
        <v>161</v>
      </c>
      <c r="AU191" s="232" t="s">
        <v>88</v>
      </c>
      <c r="AY191" s="18" t="s">
        <v>158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86</v>
      </c>
      <c r="BK191" s="233">
        <f>ROUND(I191*H191,2)</f>
        <v>0</v>
      </c>
      <c r="BL191" s="18" t="s">
        <v>165</v>
      </c>
      <c r="BM191" s="232" t="s">
        <v>270</v>
      </c>
    </row>
    <row r="192" s="12" customFormat="1" ht="22.8" customHeight="1">
      <c r="A192" s="12"/>
      <c r="B192" s="204"/>
      <c r="C192" s="205"/>
      <c r="D192" s="206" t="s">
        <v>77</v>
      </c>
      <c r="E192" s="218" t="s">
        <v>1541</v>
      </c>
      <c r="F192" s="218" t="s">
        <v>1542</v>
      </c>
      <c r="G192" s="205"/>
      <c r="H192" s="205"/>
      <c r="I192" s="208"/>
      <c r="J192" s="219">
        <f>BK192</f>
        <v>0</v>
      </c>
      <c r="K192" s="205"/>
      <c r="L192" s="210"/>
      <c r="M192" s="211"/>
      <c r="N192" s="212"/>
      <c r="O192" s="212"/>
      <c r="P192" s="213">
        <f>SUM(P193:P195)</f>
        <v>0</v>
      </c>
      <c r="Q192" s="212"/>
      <c r="R192" s="213">
        <f>SUM(R193:R195)</f>
        <v>0</v>
      </c>
      <c r="S192" s="212"/>
      <c r="T192" s="214">
        <f>SUM(T193:T195)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5" t="s">
        <v>86</v>
      </c>
      <c r="AT192" s="216" t="s">
        <v>77</v>
      </c>
      <c r="AU192" s="216" t="s">
        <v>86</v>
      </c>
      <c r="AY192" s="215" t="s">
        <v>158</v>
      </c>
      <c r="BK192" s="217">
        <f>SUM(BK193:BK195)</f>
        <v>0</v>
      </c>
    </row>
    <row r="193" s="2" customFormat="1" ht="21.75" customHeight="1">
      <c r="A193" s="39"/>
      <c r="B193" s="40"/>
      <c r="C193" s="220" t="s">
        <v>200</v>
      </c>
      <c r="D193" s="220" t="s">
        <v>161</v>
      </c>
      <c r="E193" s="221" t="s">
        <v>1543</v>
      </c>
      <c r="F193" s="222" t="s">
        <v>1544</v>
      </c>
      <c r="G193" s="223" t="s">
        <v>969</v>
      </c>
      <c r="H193" s="224">
        <v>1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43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165</v>
      </c>
      <c r="AT193" s="232" t="s">
        <v>161</v>
      </c>
      <c r="AU193" s="232" t="s">
        <v>88</v>
      </c>
      <c r="AY193" s="18" t="s">
        <v>158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86</v>
      </c>
      <c r="BK193" s="233">
        <f>ROUND(I193*H193,2)</f>
        <v>0</v>
      </c>
      <c r="BL193" s="18" t="s">
        <v>165</v>
      </c>
      <c r="BM193" s="232" t="s">
        <v>280</v>
      </c>
    </row>
    <row r="194" s="2" customFormat="1" ht="21.75" customHeight="1">
      <c r="A194" s="39"/>
      <c r="B194" s="40"/>
      <c r="C194" s="220" t="s">
        <v>209</v>
      </c>
      <c r="D194" s="220" t="s">
        <v>161</v>
      </c>
      <c r="E194" s="221" t="s">
        <v>1545</v>
      </c>
      <c r="F194" s="222" t="s">
        <v>1546</v>
      </c>
      <c r="G194" s="223" t="s">
        <v>969</v>
      </c>
      <c r="H194" s="224">
        <v>2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43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165</v>
      </c>
      <c r="AT194" s="232" t="s">
        <v>161</v>
      </c>
      <c r="AU194" s="232" t="s">
        <v>88</v>
      </c>
      <c r="AY194" s="18" t="s">
        <v>158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86</v>
      </c>
      <c r="BK194" s="233">
        <f>ROUND(I194*H194,2)</f>
        <v>0</v>
      </c>
      <c r="BL194" s="18" t="s">
        <v>165</v>
      </c>
      <c r="BM194" s="232" t="s">
        <v>289</v>
      </c>
    </row>
    <row r="195" s="2" customFormat="1" ht="21.75" customHeight="1">
      <c r="A195" s="39"/>
      <c r="B195" s="40"/>
      <c r="C195" s="220" t="s">
        <v>218</v>
      </c>
      <c r="D195" s="220" t="s">
        <v>161</v>
      </c>
      <c r="E195" s="221" t="s">
        <v>1547</v>
      </c>
      <c r="F195" s="222" t="s">
        <v>1548</v>
      </c>
      <c r="G195" s="223" t="s">
        <v>969</v>
      </c>
      <c r="H195" s="224">
        <v>1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43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165</v>
      </c>
      <c r="AT195" s="232" t="s">
        <v>161</v>
      </c>
      <c r="AU195" s="232" t="s">
        <v>88</v>
      </c>
      <c r="AY195" s="18" t="s">
        <v>158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86</v>
      </c>
      <c r="BK195" s="233">
        <f>ROUND(I195*H195,2)</f>
        <v>0</v>
      </c>
      <c r="BL195" s="18" t="s">
        <v>165</v>
      </c>
      <c r="BM195" s="232" t="s">
        <v>297</v>
      </c>
    </row>
    <row r="196" s="12" customFormat="1" ht="22.8" customHeight="1">
      <c r="A196" s="12"/>
      <c r="B196" s="204"/>
      <c r="C196" s="205"/>
      <c r="D196" s="206" t="s">
        <v>77</v>
      </c>
      <c r="E196" s="218" t="s">
        <v>1549</v>
      </c>
      <c r="F196" s="218" t="s">
        <v>1550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SUM(P197:P198)</f>
        <v>0</v>
      </c>
      <c r="Q196" s="212"/>
      <c r="R196" s="213">
        <f>SUM(R197:R198)</f>
        <v>0</v>
      </c>
      <c r="S196" s="212"/>
      <c r="T196" s="214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86</v>
      </c>
      <c r="AT196" s="216" t="s">
        <v>77</v>
      </c>
      <c r="AU196" s="216" t="s">
        <v>86</v>
      </c>
      <c r="AY196" s="215" t="s">
        <v>158</v>
      </c>
      <c r="BK196" s="217">
        <f>SUM(BK197:BK198)</f>
        <v>0</v>
      </c>
    </row>
    <row r="197" s="2" customFormat="1" ht="21.75" customHeight="1">
      <c r="A197" s="39"/>
      <c r="B197" s="40"/>
      <c r="C197" s="220" t="s">
        <v>224</v>
      </c>
      <c r="D197" s="220" t="s">
        <v>161</v>
      </c>
      <c r="E197" s="221" t="s">
        <v>1551</v>
      </c>
      <c r="F197" s="222" t="s">
        <v>1552</v>
      </c>
      <c r="G197" s="223" t="s">
        <v>969</v>
      </c>
      <c r="H197" s="224">
        <v>9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43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165</v>
      </c>
      <c r="AT197" s="232" t="s">
        <v>161</v>
      </c>
      <c r="AU197" s="232" t="s">
        <v>88</v>
      </c>
      <c r="AY197" s="18" t="s">
        <v>158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86</v>
      </c>
      <c r="BK197" s="233">
        <f>ROUND(I197*H197,2)</f>
        <v>0</v>
      </c>
      <c r="BL197" s="18" t="s">
        <v>165</v>
      </c>
      <c r="BM197" s="232" t="s">
        <v>306</v>
      </c>
    </row>
    <row r="198" s="2" customFormat="1" ht="16.5" customHeight="1">
      <c r="A198" s="39"/>
      <c r="B198" s="40"/>
      <c r="C198" s="220" t="s">
        <v>228</v>
      </c>
      <c r="D198" s="220" t="s">
        <v>161</v>
      </c>
      <c r="E198" s="221" t="s">
        <v>1553</v>
      </c>
      <c r="F198" s="222" t="s">
        <v>1554</v>
      </c>
      <c r="G198" s="223" t="s">
        <v>969</v>
      </c>
      <c r="H198" s="224">
        <v>9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43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165</v>
      </c>
      <c r="AT198" s="232" t="s">
        <v>161</v>
      </c>
      <c r="AU198" s="232" t="s">
        <v>88</v>
      </c>
      <c r="AY198" s="18" t="s">
        <v>158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86</v>
      </c>
      <c r="BK198" s="233">
        <f>ROUND(I198*H198,2)</f>
        <v>0</v>
      </c>
      <c r="BL198" s="18" t="s">
        <v>165</v>
      </c>
      <c r="BM198" s="232" t="s">
        <v>315</v>
      </c>
    </row>
    <row r="199" s="12" customFormat="1" ht="22.8" customHeight="1">
      <c r="A199" s="12"/>
      <c r="B199" s="204"/>
      <c r="C199" s="205"/>
      <c r="D199" s="206" t="s">
        <v>77</v>
      </c>
      <c r="E199" s="218" t="s">
        <v>1555</v>
      </c>
      <c r="F199" s="218" t="s">
        <v>1556</v>
      </c>
      <c r="G199" s="205"/>
      <c r="H199" s="205"/>
      <c r="I199" s="208"/>
      <c r="J199" s="219">
        <f>BK199</f>
        <v>0</v>
      </c>
      <c r="K199" s="205"/>
      <c r="L199" s="210"/>
      <c r="M199" s="211"/>
      <c r="N199" s="212"/>
      <c r="O199" s="212"/>
      <c r="P199" s="213">
        <f>SUM(P200:P210)</f>
        <v>0</v>
      </c>
      <c r="Q199" s="212"/>
      <c r="R199" s="213">
        <f>SUM(R200:R210)</f>
        <v>0</v>
      </c>
      <c r="S199" s="212"/>
      <c r="T199" s="214">
        <f>SUM(T200:T210)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5" t="s">
        <v>86</v>
      </c>
      <c r="AT199" s="216" t="s">
        <v>77</v>
      </c>
      <c r="AU199" s="216" t="s">
        <v>86</v>
      </c>
      <c r="AY199" s="215" t="s">
        <v>158</v>
      </c>
      <c r="BK199" s="217">
        <f>SUM(BK200:BK210)</f>
        <v>0</v>
      </c>
    </row>
    <row r="200" s="2" customFormat="1" ht="16.5" customHeight="1">
      <c r="A200" s="39"/>
      <c r="B200" s="40"/>
      <c r="C200" s="220" t="s">
        <v>233</v>
      </c>
      <c r="D200" s="220" t="s">
        <v>161</v>
      </c>
      <c r="E200" s="221" t="s">
        <v>1557</v>
      </c>
      <c r="F200" s="222" t="s">
        <v>1558</v>
      </c>
      <c r="G200" s="223" t="s">
        <v>969</v>
      </c>
      <c r="H200" s="224">
        <v>6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43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165</v>
      </c>
      <c r="AT200" s="232" t="s">
        <v>161</v>
      </c>
      <c r="AU200" s="232" t="s">
        <v>88</v>
      </c>
      <c r="AY200" s="18" t="s">
        <v>158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86</v>
      </c>
      <c r="BK200" s="233">
        <f>ROUND(I200*H200,2)</f>
        <v>0</v>
      </c>
      <c r="BL200" s="18" t="s">
        <v>165</v>
      </c>
      <c r="BM200" s="232" t="s">
        <v>324</v>
      </c>
    </row>
    <row r="201" s="2" customFormat="1">
      <c r="A201" s="39"/>
      <c r="B201" s="40"/>
      <c r="C201" s="41"/>
      <c r="D201" s="236" t="s">
        <v>263</v>
      </c>
      <c r="E201" s="41"/>
      <c r="F201" s="278" t="s">
        <v>1559</v>
      </c>
      <c r="G201" s="41"/>
      <c r="H201" s="41"/>
      <c r="I201" s="279"/>
      <c r="J201" s="41"/>
      <c r="K201" s="41"/>
      <c r="L201" s="45"/>
      <c r="M201" s="280"/>
      <c r="N201" s="281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263</v>
      </c>
      <c r="AU201" s="18" t="s">
        <v>88</v>
      </c>
    </row>
    <row r="202" s="2" customFormat="1" ht="16.5" customHeight="1">
      <c r="A202" s="39"/>
      <c r="B202" s="40"/>
      <c r="C202" s="220" t="s">
        <v>8</v>
      </c>
      <c r="D202" s="220" t="s">
        <v>161</v>
      </c>
      <c r="E202" s="221" t="s">
        <v>1560</v>
      </c>
      <c r="F202" s="222" t="s">
        <v>1561</v>
      </c>
      <c r="G202" s="223" t="s">
        <v>969</v>
      </c>
      <c r="H202" s="224">
        <v>4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43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165</v>
      </c>
      <c r="AT202" s="232" t="s">
        <v>161</v>
      </c>
      <c r="AU202" s="232" t="s">
        <v>88</v>
      </c>
      <c r="AY202" s="18" t="s">
        <v>158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86</v>
      </c>
      <c r="BK202" s="233">
        <f>ROUND(I202*H202,2)</f>
        <v>0</v>
      </c>
      <c r="BL202" s="18" t="s">
        <v>165</v>
      </c>
      <c r="BM202" s="232" t="s">
        <v>332</v>
      </c>
    </row>
    <row r="203" s="2" customFormat="1">
      <c r="A203" s="39"/>
      <c r="B203" s="40"/>
      <c r="C203" s="41"/>
      <c r="D203" s="236" t="s">
        <v>263</v>
      </c>
      <c r="E203" s="41"/>
      <c r="F203" s="278" t="s">
        <v>1559</v>
      </c>
      <c r="G203" s="41"/>
      <c r="H203" s="41"/>
      <c r="I203" s="279"/>
      <c r="J203" s="41"/>
      <c r="K203" s="41"/>
      <c r="L203" s="45"/>
      <c r="M203" s="280"/>
      <c r="N203" s="281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263</v>
      </c>
      <c r="AU203" s="18" t="s">
        <v>88</v>
      </c>
    </row>
    <row r="204" s="2" customFormat="1" ht="16.5" customHeight="1">
      <c r="A204" s="39"/>
      <c r="B204" s="40"/>
      <c r="C204" s="220" t="s">
        <v>259</v>
      </c>
      <c r="D204" s="220" t="s">
        <v>161</v>
      </c>
      <c r="E204" s="221" t="s">
        <v>1562</v>
      </c>
      <c r="F204" s="222" t="s">
        <v>1563</v>
      </c>
      <c r="G204" s="223" t="s">
        <v>969</v>
      </c>
      <c r="H204" s="224">
        <v>3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43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165</v>
      </c>
      <c r="AT204" s="232" t="s">
        <v>161</v>
      </c>
      <c r="AU204" s="232" t="s">
        <v>88</v>
      </c>
      <c r="AY204" s="18" t="s">
        <v>158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86</v>
      </c>
      <c r="BK204" s="233">
        <f>ROUND(I204*H204,2)</f>
        <v>0</v>
      </c>
      <c r="BL204" s="18" t="s">
        <v>165</v>
      </c>
      <c r="BM204" s="232" t="s">
        <v>340</v>
      </c>
    </row>
    <row r="205" s="2" customFormat="1">
      <c r="A205" s="39"/>
      <c r="B205" s="40"/>
      <c r="C205" s="41"/>
      <c r="D205" s="236" t="s">
        <v>263</v>
      </c>
      <c r="E205" s="41"/>
      <c r="F205" s="278" t="s">
        <v>1559</v>
      </c>
      <c r="G205" s="41"/>
      <c r="H205" s="41"/>
      <c r="I205" s="279"/>
      <c r="J205" s="41"/>
      <c r="K205" s="41"/>
      <c r="L205" s="45"/>
      <c r="M205" s="280"/>
      <c r="N205" s="281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263</v>
      </c>
      <c r="AU205" s="18" t="s">
        <v>88</v>
      </c>
    </row>
    <row r="206" s="2" customFormat="1" ht="16.5" customHeight="1">
      <c r="A206" s="39"/>
      <c r="B206" s="40"/>
      <c r="C206" s="220" t="s">
        <v>266</v>
      </c>
      <c r="D206" s="220" t="s">
        <v>161</v>
      </c>
      <c r="E206" s="221" t="s">
        <v>1564</v>
      </c>
      <c r="F206" s="222" t="s">
        <v>1565</v>
      </c>
      <c r="G206" s="223" t="s">
        <v>969</v>
      </c>
      <c r="H206" s="224">
        <v>5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43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165</v>
      </c>
      <c r="AT206" s="232" t="s">
        <v>161</v>
      </c>
      <c r="AU206" s="232" t="s">
        <v>88</v>
      </c>
      <c r="AY206" s="18" t="s">
        <v>158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86</v>
      </c>
      <c r="BK206" s="233">
        <f>ROUND(I206*H206,2)</f>
        <v>0</v>
      </c>
      <c r="BL206" s="18" t="s">
        <v>165</v>
      </c>
      <c r="BM206" s="232" t="s">
        <v>350</v>
      </c>
    </row>
    <row r="207" s="2" customFormat="1">
      <c r="A207" s="39"/>
      <c r="B207" s="40"/>
      <c r="C207" s="41"/>
      <c r="D207" s="236" t="s">
        <v>263</v>
      </c>
      <c r="E207" s="41"/>
      <c r="F207" s="278" t="s">
        <v>1559</v>
      </c>
      <c r="G207" s="41"/>
      <c r="H207" s="41"/>
      <c r="I207" s="279"/>
      <c r="J207" s="41"/>
      <c r="K207" s="41"/>
      <c r="L207" s="45"/>
      <c r="M207" s="280"/>
      <c r="N207" s="281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263</v>
      </c>
      <c r="AU207" s="18" t="s">
        <v>88</v>
      </c>
    </row>
    <row r="208" s="2" customFormat="1" ht="21.75" customHeight="1">
      <c r="A208" s="39"/>
      <c r="B208" s="40"/>
      <c r="C208" s="220" t="s">
        <v>270</v>
      </c>
      <c r="D208" s="220" t="s">
        <v>161</v>
      </c>
      <c r="E208" s="221" t="s">
        <v>1566</v>
      </c>
      <c r="F208" s="222" t="s">
        <v>1567</v>
      </c>
      <c r="G208" s="223" t="s">
        <v>969</v>
      </c>
      <c r="H208" s="224">
        <v>5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43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165</v>
      </c>
      <c r="AT208" s="232" t="s">
        <v>161</v>
      </c>
      <c r="AU208" s="232" t="s">
        <v>88</v>
      </c>
      <c r="AY208" s="18" t="s">
        <v>158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86</v>
      </c>
      <c r="BK208" s="233">
        <f>ROUND(I208*H208,2)</f>
        <v>0</v>
      </c>
      <c r="BL208" s="18" t="s">
        <v>165</v>
      </c>
      <c r="BM208" s="232" t="s">
        <v>361</v>
      </c>
    </row>
    <row r="209" s="2" customFormat="1">
      <c r="A209" s="39"/>
      <c r="B209" s="40"/>
      <c r="C209" s="41"/>
      <c r="D209" s="236" t="s">
        <v>263</v>
      </c>
      <c r="E209" s="41"/>
      <c r="F209" s="278" t="s">
        <v>1559</v>
      </c>
      <c r="G209" s="41"/>
      <c r="H209" s="41"/>
      <c r="I209" s="279"/>
      <c r="J209" s="41"/>
      <c r="K209" s="41"/>
      <c r="L209" s="45"/>
      <c r="M209" s="280"/>
      <c r="N209" s="281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263</v>
      </c>
      <c r="AU209" s="18" t="s">
        <v>88</v>
      </c>
    </row>
    <row r="210" s="2" customFormat="1" ht="16.5" customHeight="1">
      <c r="A210" s="39"/>
      <c r="B210" s="40"/>
      <c r="C210" s="220" t="s">
        <v>274</v>
      </c>
      <c r="D210" s="220" t="s">
        <v>161</v>
      </c>
      <c r="E210" s="221" t="s">
        <v>1568</v>
      </c>
      <c r="F210" s="222" t="s">
        <v>1569</v>
      </c>
      <c r="G210" s="223" t="s">
        <v>969</v>
      </c>
      <c r="H210" s="224">
        <v>5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43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165</v>
      </c>
      <c r="AT210" s="232" t="s">
        <v>161</v>
      </c>
      <c r="AU210" s="232" t="s">
        <v>88</v>
      </c>
      <c r="AY210" s="18" t="s">
        <v>158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86</v>
      </c>
      <c r="BK210" s="233">
        <f>ROUND(I210*H210,2)</f>
        <v>0</v>
      </c>
      <c r="BL210" s="18" t="s">
        <v>165</v>
      </c>
      <c r="BM210" s="232" t="s">
        <v>370</v>
      </c>
    </row>
    <row r="211" s="12" customFormat="1" ht="22.8" customHeight="1">
      <c r="A211" s="12"/>
      <c r="B211" s="204"/>
      <c r="C211" s="205"/>
      <c r="D211" s="206" t="s">
        <v>77</v>
      </c>
      <c r="E211" s="218" t="s">
        <v>1570</v>
      </c>
      <c r="F211" s="218" t="s">
        <v>1571</v>
      </c>
      <c r="G211" s="205"/>
      <c r="H211" s="205"/>
      <c r="I211" s="208"/>
      <c r="J211" s="219">
        <f>BK211</f>
        <v>0</v>
      </c>
      <c r="K211" s="205"/>
      <c r="L211" s="210"/>
      <c r="M211" s="211"/>
      <c r="N211" s="212"/>
      <c r="O211" s="212"/>
      <c r="P211" s="213">
        <f>P212</f>
        <v>0</v>
      </c>
      <c r="Q211" s="212"/>
      <c r="R211" s="213">
        <f>R212</f>
        <v>0</v>
      </c>
      <c r="S211" s="212"/>
      <c r="T211" s="214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5" t="s">
        <v>86</v>
      </c>
      <c r="AT211" s="216" t="s">
        <v>77</v>
      </c>
      <c r="AU211" s="216" t="s">
        <v>86</v>
      </c>
      <c r="AY211" s="215" t="s">
        <v>158</v>
      </c>
      <c r="BK211" s="217">
        <f>BK212</f>
        <v>0</v>
      </c>
    </row>
    <row r="212" s="2" customFormat="1" ht="21.75" customHeight="1">
      <c r="A212" s="39"/>
      <c r="B212" s="40"/>
      <c r="C212" s="220" t="s">
        <v>280</v>
      </c>
      <c r="D212" s="220" t="s">
        <v>161</v>
      </c>
      <c r="E212" s="221" t="s">
        <v>1572</v>
      </c>
      <c r="F212" s="222" t="s">
        <v>1573</v>
      </c>
      <c r="G212" s="223" t="s">
        <v>283</v>
      </c>
      <c r="H212" s="224">
        <v>1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43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165</v>
      </c>
      <c r="AT212" s="232" t="s">
        <v>161</v>
      </c>
      <c r="AU212" s="232" t="s">
        <v>88</v>
      </c>
      <c r="AY212" s="18" t="s">
        <v>158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86</v>
      </c>
      <c r="BK212" s="233">
        <f>ROUND(I212*H212,2)</f>
        <v>0</v>
      </c>
      <c r="BL212" s="18" t="s">
        <v>165</v>
      </c>
      <c r="BM212" s="232" t="s">
        <v>380</v>
      </c>
    </row>
    <row r="213" s="12" customFormat="1" ht="22.8" customHeight="1">
      <c r="A213" s="12"/>
      <c r="B213" s="204"/>
      <c r="C213" s="205"/>
      <c r="D213" s="206" t="s">
        <v>77</v>
      </c>
      <c r="E213" s="218" t="s">
        <v>1574</v>
      </c>
      <c r="F213" s="218" t="s">
        <v>1575</v>
      </c>
      <c r="G213" s="205"/>
      <c r="H213" s="205"/>
      <c r="I213" s="208"/>
      <c r="J213" s="219">
        <f>BK213</f>
        <v>0</v>
      </c>
      <c r="K213" s="205"/>
      <c r="L213" s="210"/>
      <c r="M213" s="211"/>
      <c r="N213" s="212"/>
      <c r="O213" s="212"/>
      <c r="P213" s="213">
        <f>SUM(P214:P221)</f>
        <v>0</v>
      </c>
      <c r="Q213" s="212"/>
      <c r="R213" s="213">
        <f>SUM(R214:R221)</f>
        <v>0</v>
      </c>
      <c r="S213" s="212"/>
      <c r="T213" s="214">
        <f>SUM(T214:T221)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5" t="s">
        <v>86</v>
      </c>
      <c r="AT213" s="216" t="s">
        <v>77</v>
      </c>
      <c r="AU213" s="216" t="s">
        <v>86</v>
      </c>
      <c r="AY213" s="215" t="s">
        <v>158</v>
      </c>
      <c r="BK213" s="217">
        <f>SUM(BK214:BK221)</f>
        <v>0</v>
      </c>
    </row>
    <row r="214" s="2" customFormat="1" ht="16.5" customHeight="1">
      <c r="A214" s="39"/>
      <c r="B214" s="40"/>
      <c r="C214" s="220" t="s">
        <v>7</v>
      </c>
      <c r="D214" s="220" t="s">
        <v>161</v>
      </c>
      <c r="E214" s="221" t="s">
        <v>1576</v>
      </c>
      <c r="F214" s="222" t="s">
        <v>1577</v>
      </c>
      <c r="G214" s="223" t="s">
        <v>203</v>
      </c>
      <c r="H214" s="224">
        <v>20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43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165</v>
      </c>
      <c r="AT214" s="232" t="s">
        <v>161</v>
      </c>
      <c r="AU214" s="232" t="s">
        <v>88</v>
      </c>
      <c r="AY214" s="18" t="s">
        <v>158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86</v>
      </c>
      <c r="BK214" s="233">
        <f>ROUND(I214*H214,2)</f>
        <v>0</v>
      </c>
      <c r="BL214" s="18" t="s">
        <v>165</v>
      </c>
      <c r="BM214" s="232" t="s">
        <v>390</v>
      </c>
    </row>
    <row r="215" s="2" customFormat="1" ht="16.5" customHeight="1">
      <c r="A215" s="39"/>
      <c r="B215" s="40"/>
      <c r="C215" s="220" t="s">
        <v>289</v>
      </c>
      <c r="D215" s="220" t="s">
        <v>161</v>
      </c>
      <c r="E215" s="221" t="s">
        <v>1578</v>
      </c>
      <c r="F215" s="222" t="s">
        <v>1579</v>
      </c>
      <c r="G215" s="223" t="s">
        <v>203</v>
      </c>
      <c r="H215" s="224">
        <v>350</v>
      </c>
      <c r="I215" s="225"/>
      <c r="J215" s="226">
        <f>ROUND(I215*H215,2)</f>
        <v>0</v>
      </c>
      <c r="K215" s="227"/>
      <c r="L215" s="45"/>
      <c r="M215" s="228" t="s">
        <v>1</v>
      </c>
      <c r="N215" s="229" t="s">
        <v>43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165</v>
      </c>
      <c r="AT215" s="232" t="s">
        <v>161</v>
      </c>
      <c r="AU215" s="232" t="s">
        <v>88</v>
      </c>
      <c r="AY215" s="18" t="s">
        <v>158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86</v>
      </c>
      <c r="BK215" s="233">
        <f>ROUND(I215*H215,2)</f>
        <v>0</v>
      </c>
      <c r="BL215" s="18" t="s">
        <v>165</v>
      </c>
      <c r="BM215" s="232" t="s">
        <v>400</v>
      </c>
    </row>
    <row r="216" s="2" customFormat="1" ht="16.5" customHeight="1">
      <c r="A216" s="39"/>
      <c r="B216" s="40"/>
      <c r="C216" s="220" t="s">
        <v>293</v>
      </c>
      <c r="D216" s="220" t="s">
        <v>161</v>
      </c>
      <c r="E216" s="221" t="s">
        <v>1580</v>
      </c>
      <c r="F216" s="222" t="s">
        <v>1581</v>
      </c>
      <c r="G216" s="223" t="s">
        <v>203</v>
      </c>
      <c r="H216" s="224">
        <v>670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43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165</v>
      </c>
      <c r="AT216" s="232" t="s">
        <v>161</v>
      </c>
      <c r="AU216" s="232" t="s">
        <v>88</v>
      </c>
      <c r="AY216" s="18" t="s">
        <v>158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86</v>
      </c>
      <c r="BK216" s="233">
        <f>ROUND(I216*H216,2)</f>
        <v>0</v>
      </c>
      <c r="BL216" s="18" t="s">
        <v>165</v>
      </c>
      <c r="BM216" s="232" t="s">
        <v>409</v>
      </c>
    </row>
    <row r="217" s="2" customFormat="1" ht="16.5" customHeight="1">
      <c r="A217" s="39"/>
      <c r="B217" s="40"/>
      <c r="C217" s="220" t="s">
        <v>297</v>
      </c>
      <c r="D217" s="220" t="s">
        <v>161</v>
      </c>
      <c r="E217" s="221" t="s">
        <v>1582</v>
      </c>
      <c r="F217" s="222" t="s">
        <v>1583</v>
      </c>
      <c r="G217" s="223" t="s">
        <v>203</v>
      </c>
      <c r="H217" s="224">
        <v>45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43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165</v>
      </c>
      <c r="AT217" s="232" t="s">
        <v>161</v>
      </c>
      <c r="AU217" s="232" t="s">
        <v>88</v>
      </c>
      <c r="AY217" s="18" t="s">
        <v>158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86</v>
      </c>
      <c r="BK217" s="233">
        <f>ROUND(I217*H217,2)</f>
        <v>0</v>
      </c>
      <c r="BL217" s="18" t="s">
        <v>165</v>
      </c>
      <c r="BM217" s="232" t="s">
        <v>422</v>
      </c>
    </row>
    <row r="218" s="2" customFormat="1" ht="16.5" customHeight="1">
      <c r="A218" s="39"/>
      <c r="B218" s="40"/>
      <c r="C218" s="220" t="s">
        <v>302</v>
      </c>
      <c r="D218" s="220" t="s">
        <v>161</v>
      </c>
      <c r="E218" s="221" t="s">
        <v>1584</v>
      </c>
      <c r="F218" s="222" t="s">
        <v>1585</v>
      </c>
      <c r="G218" s="223" t="s">
        <v>203</v>
      </c>
      <c r="H218" s="224">
        <v>30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43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165</v>
      </c>
      <c r="AT218" s="232" t="s">
        <v>161</v>
      </c>
      <c r="AU218" s="232" t="s">
        <v>88</v>
      </c>
      <c r="AY218" s="18" t="s">
        <v>158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86</v>
      </c>
      <c r="BK218" s="233">
        <f>ROUND(I218*H218,2)</f>
        <v>0</v>
      </c>
      <c r="BL218" s="18" t="s">
        <v>165</v>
      </c>
      <c r="BM218" s="232" t="s">
        <v>436</v>
      </c>
    </row>
    <row r="219" s="2" customFormat="1" ht="16.5" customHeight="1">
      <c r="A219" s="39"/>
      <c r="B219" s="40"/>
      <c r="C219" s="220" t="s">
        <v>306</v>
      </c>
      <c r="D219" s="220" t="s">
        <v>161</v>
      </c>
      <c r="E219" s="221" t="s">
        <v>1586</v>
      </c>
      <c r="F219" s="222" t="s">
        <v>1587</v>
      </c>
      <c r="G219" s="223" t="s">
        <v>203</v>
      </c>
      <c r="H219" s="224">
        <v>60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43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165</v>
      </c>
      <c r="AT219" s="232" t="s">
        <v>161</v>
      </c>
      <c r="AU219" s="232" t="s">
        <v>88</v>
      </c>
      <c r="AY219" s="18" t="s">
        <v>158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86</v>
      </c>
      <c r="BK219" s="233">
        <f>ROUND(I219*H219,2)</f>
        <v>0</v>
      </c>
      <c r="BL219" s="18" t="s">
        <v>165</v>
      </c>
      <c r="BM219" s="232" t="s">
        <v>444</v>
      </c>
    </row>
    <row r="220" s="2" customFormat="1" ht="16.5" customHeight="1">
      <c r="A220" s="39"/>
      <c r="B220" s="40"/>
      <c r="C220" s="220" t="s">
        <v>310</v>
      </c>
      <c r="D220" s="220" t="s">
        <v>161</v>
      </c>
      <c r="E220" s="221" t="s">
        <v>1588</v>
      </c>
      <c r="F220" s="222" t="s">
        <v>1589</v>
      </c>
      <c r="G220" s="223" t="s">
        <v>203</v>
      </c>
      <c r="H220" s="224">
        <v>17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43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165</v>
      </c>
      <c r="AT220" s="232" t="s">
        <v>161</v>
      </c>
      <c r="AU220" s="232" t="s">
        <v>88</v>
      </c>
      <c r="AY220" s="18" t="s">
        <v>158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86</v>
      </c>
      <c r="BK220" s="233">
        <f>ROUND(I220*H220,2)</f>
        <v>0</v>
      </c>
      <c r="BL220" s="18" t="s">
        <v>165</v>
      </c>
      <c r="BM220" s="232" t="s">
        <v>452</v>
      </c>
    </row>
    <row r="221" s="2" customFormat="1" ht="16.5" customHeight="1">
      <c r="A221" s="39"/>
      <c r="B221" s="40"/>
      <c r="C221" s="220" t="s">
        <v>315</v>
      </c>
      <c r="D221" s="220" t="s">
        <v>161</v>
      </c>
      <c r="E221" s="221" t="s">
        <v>1590</v>
      </c>
      <c r="F221" s="222" t="s">
        <v>1591</v>
      </c>
      <c r="G221" s="223" t="s">
        <v>203</v>
      </c>
      <c r="H221" s="224">
        <v>45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43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165</v>
      </c>
      <c r="AT221" s="232" t="s">
        <v>161</v>
      </c>
      <c r="AU221" s="232" t="s">
        <v>88</v>
      </c>
      <c r="AY221" s="18" t="s">
        <v>158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86</v>
      </c>
      <c r="BK221" s="233">
        <f>ROUND(I221*H221,2)</f>
        <v>0</v>
      </c>
      <c r="BL221" s="18" t="s">
        <v>165</v>
      </c>
      <c r="BM221" s="232" t="s">
        <v>462</v>
      </c>
    </row>
    <row r="222" s="12" customFormat="1" ht="22.8" customHeight="1">
      <c r="A222" s="12"/>
      <c r="B222" s="204"/>
      <c r="C222" s="205"/>
      <c r="D222" s="206" t="s">
        <v>77</v>
      </c>
      <c r="E222" s="218" t="s">
        <v>1592</v>
      </c>
      <c r="F222" s="218" t="s">
        <v>1593</v>
      </c>
      <c r="G222" s="205"/>
      <c r="H222" s="205"/>
      <c r="I222" s="208"/>
      <c r="J222" s="219">
        <f>BK222</f>
        <v>0</v>
      </c>
      <c r="K222" s="205"/>
      <c r="L222" s="210"/>
      <c r="M222" s="211"/>
      <c r="N222" s="212"/>
      <c r="O222" s="212"/>
      <c r="P222" s="213">
        <f>P223</f>
        <v>0</v>
      </c>
      <c r="Q222" s="212"/>
      <c r="R222" s="213">
        <f>R223</f>
        <v>0</v>
      </c>
      <c r="S222" s="212"/>
      <c r="T222" s="214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5" t="s">
        <v>86</v>
      </c>
      <c r="AT222" s="216" t="s">
        <v>77</v>
      </c>
      <c r="AU222" s="216" t="s">
        <v>86</v>
      </c>
      <c r="AY222" s="215" t="s">
        <v>158</v>
      </c>
      <c r="BK222" s="217">
        <f>BK223</f>
        <v>0</v>
      </c>
    </row>
    <row r="223" s="2" customFormat="1" ht="16.5" customHeight="1">
      <c r="A223" s="39"/>
      <c r="B223" s="40"/>
      <c r="C223" s="220" t="s">
        <v>320</v>
      </c>
      <c r="D223" s="220" t="s">
        <v>161</v>
      </c>
      <c r="E223" s="221" t="s">
        <v>1594</v>
      </c>
      <c r="F223" s="222" t="s">
        <v>1595</v>
      </c>
      <c r="G223" s="223" t="s">
        <v>203</v>
      </c>
      <c r="H223" s="224">
        <v>45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43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165</v>
      </c>
      <c r="AT223" s="232" t="s">
        <v>161</v>
      </c>
      <c r="AU223" s="232" t="s">
        <v>88</v>
      </c>
      <c r="AY223" s="18" t="s">
        <v>158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86</v>
      </c>
      <c r="BK223" s="233">
        <f>ROUND(I223*H223,2)</f>
        <v>0</v>
      </c>
      <c r="BL223" s="18" t="s">
        <v>165</v>
      </c>
      <c r="BM223" s="232" t="s">
        <v>473</v>
      </c>
    </row>
    <row r="224" s="12" customFormat="1" ht="22.8" customHeight="1">
      <c r="A224" s="12"/>
      <c r="B224" s="204"/>
      <c r="C224" s="205"/>
      <c r="D224" s="206" t="s">
        <v>77</v>
      </c>
      <c r="E224" s="218" t="s">
        <v>1596</v>
      </c>
      <c r="F224" s="218" t="s">
        <v>1597</v>
      </c>
      <c r="G224" s="205"/>
      <c r="H224" s="205"/>
      <c r="I224" s="208"/>
      <c r="J224" s="219">
        <f>BK224</f>
        <v>0</v>
      </c>
      <c r="K224" s="205"/>
      <c r="L224" s="210"/>
      <c r="M224" s="211"/>
      <c r="N224" s="212"/>
      <c r="O224" s="212"/>
      <c r="P224" s="213">
        <f>SUM(P225:P226)</f>
        <v>0</v>
      </c>
      <c r="Q224" s="212"/>
      <c r="R224" s="213">
        <f>SUM(R225:R226)</f>
        <v>0</v>
      </c>
      <c r="S224" s="212"/>
      <c r="T224" s="214">
        <f>SUM(T225:T226)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5" t="s">
        <v>86</v>
      </c>
      <c r="AT224" s="216" t="s">
        <v>77</v>
      </c>
      <c r="AU224" s="216" t="s">
        <v>86</v>
      </c>
      <c r="AY224" s="215" t="s">
        <v>158</v>
      </c>
      <c r="BK224" s="217">
        <f>SUM(BK225:BK226)</f>
        <v>0</v>
      </c>
    </row>
    <row r="225" s="2" customFormat="1" ht="16.5" customHeight="1">
      <c r="A225" s="39"/>
      <c r="B225" s="40"/>
      <c r="C225" s="220" t="s">
        <v>324</v>
      </c>
      <c r="D225" s="220" t="s">
        <v>161</v>
      </c>
      <c r="E225" s="221" t="s">
        <v>1598</v>
      </c>
      <c r="F225" s="222" t="s">
        <v>1599</v>
      </c>
      <c r="G225" s="223" t="s">
        <v>969</v>
      </c>
      <c r="H225" s="224">
        <v>69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43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165</v>
      </c>
      <c r="AT225" s="232" t="s">
        <v>161</v>
      </c>
      <c r="AU225" s="232" t="s">
        <v>88</v>
      </c>
      <c r="AY225" s="18" t="s">
        <v>158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86</v>
      </c>
      <c r="BK225" s="233">
        <f>ROUND(I225*H225,2)</f>
        <v>0</v>
      </c>
      <c r="BL225" s="18" t="s">
        <v>165</v>
      </c>
      <c r="BM225" s="232" t="s">
        <v>484</v>
      </c>
    </row>
    <row r="226" s="2" customFormat="1" ht="16.5" customHeight="1">
      <c r="A226" s="39"/>
      <c r="B226" s="40"/>
      <c r="C226" s="220" t="s">
        <v>328</v>
      </c>
      <c r="D226" s="220" t="s">
        <v>161</v>
      </c>
      <c r="E226" s="221" t="s">
        <v>1600</v>
      </c>
      <c r="F226" s="222" t="s">
        <v>1601</v>
      </c>
      <c r="G226" s="223" t="s">
        <v>969</v>
      </c>
      <c r="H226" s="224">
        <v>10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43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165</v>
      </c>
      <c r="AT226" s="232" t="s">
        <v>161</v>
      </c>
      <c r="AU226" s="232" t="s">
        <v>88</v>
      </c>
      <c r="AY226" s="18" t="s">
        <v>158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86</v>
      </c>
      <c r="BK226" s="233">
        <f>ROUND(I226*H226,2)</f>
        <v>0</v>
      </c>
      <c r="BL226" s="18" t="s">
        <v>165</v>
      </c>
      <c r="BM226" s="232" t="s">
        <v>499</v>
      </c>
    </row>
    <row r="227" s="12" customFormat="1" ht="22.8" customHeight="1">
      <c r="A227" s="12"/>
      <c r="B227" s="204"/>
      <c r="C227" s="205"/>
      <c r="D227" s="206" t="s">
        <v>77</v>
      </c>
      <c r="E227" s="218" t="s">
        <v>1602</v>
      </c>
      <c r="F227" s="218" t="s">
        <v>1603</v>
      </c>
      <c r="G227" s="205"/>
      <c r="H227" s="205"/>
      <c r="I227" s="208"/>
      <c r="J227" s="219">
        <f>BK227</f>
        <v>0</v>
      </c>
      <c r="K227" s="205"/>
      <c r="L227" s="210"/>
      <c r="M227" s="211"/>
      <c r="N227" s="212"/>
      <c r="O227" s="212"/>
      <c r="P227" s="213">
        <f>SUM(P228:P229)</f>
        <v>0</v>
      </c>
      <c r="Q227" s="212"/>
      <c r="R227" s="213">
        <f>SUM(R228:R229)</f>
        <v>0</v>
      </c>
      <c r="S227" s="212"/>
      <c r="T227" s="214">
        <f>SUM(T228:T229)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5" t="s">
        <v>86</v>
      </c>
      <c r="AT227" s="216" t="s">
        <v>77</v>
      </c>
      <c r="AU227" s="216" t="s">
        <v>86</v>
      </c>
      <c r="AY227" s="215" t="s">
        <v>158</v>
      </c>
      <c r="BK227" s="217">
        <f>SUM(BK228:BK229)</f>
        <v>0</v>
      </c>
    </row>
    <row r="228" s="2" customFormat="1" ht="21.75" customHeight="1">
      <c r="A228" s="39"/>
      <c r="B228" s="40"/>
      <c r="C228" s="220" t="s">
        <v>332</v>
      </c>
      <c r="D228" s="220" t="s">
        <v>161</v>
      </c>
      <c r="E228" s="221" t="s">
        <v>1604</v>
      </c>
      <c r="F228" s="222" t="s">
        <v>1605</v>
      </c>
      <c r="G228" s="223" t="s">
        <v>969</v>
      </c>
      <c r="H228" s="224">
        <v>4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43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165</v>
      </c>
      <c r="AT228" s="232" t="s">
        <v>161</v>
      </c>
      <c r="AU228" s="232" t="s">
        <v>88</v>
      </c>
      <c r="AY228" s="18" t="s">
        <v>158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86</v>
      </c>
      <c r="BK228" s="233">
        <f>ROUND(I228*H228,2)</f>
        <v>0</v>
      </c>
      <c r="BL228" s="18" t="s">
        <v>165</v>
      </c>
      <c r="BM228" s="232" t="s">
        <v>508</v>
      </c>
    </row>
    <row r="229" s="2" customFormat="1" ht="21.75" customHeight="1">
      <c r="A229" s="39"/>
      <c r="B229" s="40"/>
      <c r="C229" s="220" t="s">
        <v>336</v>
      </c>
      <c r="D229" s="220" t="s">
        <v>161</v>
      </c>
      <c r="E229" s="221" t="s">
        <v>1606</v>
      </c>
      <c r="F229" s="222" t="s">
        <v>1607</v>
      </c>
      <c r="G229" s="223" t="s">
        <v>969</v>
      </c>
      <c r="H229" s="224">
        <v>1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43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165</v>
      </c>
      <c r="AT229" s="232" t="s">
        <v>161</v>
      </c>
      <c r="AU229" s="232" t="s">
        <v>88</v>
      </c>
      <c r="AY229" s="18" t="s">
        <v>158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86</v>
      </c>
      <c r="BK229" s="233">
        <f>ROUND(I229*H229,2)</f>
        <v>0</v>
      </c>
      <c r="BL229" s="18" t="s">
        <v>165</v>
      </c>
      <c r="BM229" s="232" t="s">
        <v>519</v>
      </c>
    </row>
    <row r="230" s="12" customFormat="1" ht="22.8" customHeight="1">
      <c r="A230" s="12"/>
      <c r="B230" s="204"/>
      <c r="C230" s="205"/>
      <c r="D230" s="206" t="s">
        <v>77</v>
      </c>
      <c r="E230" s="218" t="s">
        <v>1608</v>
      </c>
      <c r="F230" s="218" t="s">
        <v>1609</v>
      </c>
      <c r="G230" s="205"/>
      <c r="H230" s="205"/>
      <c r="I230" s="208"/>
      <c r="J230" s="219">
        <f>BK230</f>
        <v>0</v>
      </c>
      <c r="K230" s="205"/>
      <c r="L230" s="210"/>
      <c r="M230" s="211"/>
      <c r="N230" s="212"/>
      <c r="O230" s="212"/>
      <c r="P230" s="213">
        <f>P231</f>
        <v>0</v>
      </c>
      <c r="Q230" s="212"/>
      <c r="R230" s="213">
        <f>R231</f>
        <v>0</v>
      </c>
      <c r="S230" s="212"/>
      <c r="T230" s="214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5" t="s">
        <v>86</v>
      </c>
      <c r="AT230" s="216" t="s">
        <v>77</v>
      </c>
      <c r="AU230" s="216" t="s">
        <v>86</v>
      </c>
      <c r="AY230" s="215" t="s">
        <v>158</v>
      </c>
      <c r="BK230" s="217">
        <f>BK231</f>
        <v>0</v>
      </c>
    </row>
    <row r="231" s="2" customFormat="1" ht="21.75" customHeight="1">
      <c r="A231" s="39"/>
      <c r="B231" s="40"/>
      <c r="C231" s="220" t="s">
        <v>340</v>
      </c>
      <c r="D231" s="220" t="s">
        <v>161</v>
      </c>
      <c r="E231" s="221" t="s">
        <v>1610</v>
      </c>
      <c r="F231" s="222" t="s">
        <v>1611</v>
      </c>
      <c r="G231" s="223" t="s">
        <v>969</v>
      </c>
      <c r="H231" s="224">
        <v>2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43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165</v>
      </c>
      <c r="AT231" s="232" t="s">
        <v>161</v>
      </c>
      <c r="AU231" s="232" t="s">
        <v>88</v>
      </c>
      <c r="AY231" s="18" t="s">
        <v>158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86</v>
      </c>
      <c r="BK231" s="233">
        <f>ROUND(I231*H231,2)</f>
        <v>0</v>
      </c>
      <c r="BL231" s="18" t="s">
        <v>165</v>
      </c>
      <c r="BM231" s="232" t="s">
        <v>528</v>
      </c>
    </row>
    <row r="232" s="12" customFormat="1" ht="22.8" customHeight="1">
      <c r="A232" s="12"/>
      <c r="B232" s="204"/>
      <c r="C232" s="205"/>
      <c r="D232" s="206" t="s">
        <v>77</v>
      </c>
      <c r="E232" s="218" t="s">
        <v>1612</v>
      </c>
      <c r="F232" s="218" t="s">
        <v>1613</v>
      </c>
      <c r="G232" s="205"/>
      <c r="H232" s="205"/>
      <c r="I232" s="208"/>
      <c r="J232" s="219">
        <f>BK232</f>
        <v>0</v>
      </c>
      <c r="K232" s="205"/>
      <c r="L232" s="210"/>
      <c r="M232" s="211"/>
      <c r="N232" s="212"/>
      <c r="O232" s="212"/>
      <c r="P232" s="213">
        <f>SUM(P233:P234)</f>
        <v>0</v>
      </c>
      <c r="Q232" s="212"/>
      <c r="R232" s="213">
        <f>SUM(R233:R234)</f>
        <v>0</v>
      </c>
      <c r="S232" s="212"/>
      <c r="T232" s="214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5" t="s">
        <v>86</v>
      </c>
      <c r="AT232" s="216" t="s">
        <v>77</v>
      </c>
      <c r="AU232" s="216" t="s">
        <v>86</v>
      </c>
      <c r="AY232" s="215" t="s">
        <v>158</v>
      </c>
      <c r="BK232" s="217">
        <f>SUM(BK233:BK234)</f>
        <v>0</v>
      </c>
    </row>
    <row r="233" s="2" customFormat="1" ht="16.5" customHeight="1">
      <c r="A233" s="39"/>
      <c r="B233" s="40"/>
      <c r="C233" s="220" t="s">
        <v>345</v>
      </c>
      <c r="D233" s="220" t="s">
        <v>161</v>
      </c>
      <c r="E233" s="221" t="s">
        <v>1614</v>
      </c>
      <c r="F233" s="222" t="s">
        <v>1615</v>
      </c>
      <c r="G233" s="223" t="s">
        <v>969</v>
      </c>
      <c r="H233" s="224">
        <v>4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43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165</v>
      </c>
      <c r="AT233" s="232" t="s">
        <v>161</v>
      </c>
      <c r="AU233" s="232" t="s">
        <v>88</v>
      </c>
      <c r="AY233" s="18" t="s">
        <v>158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86</v>
      </c>
      <c r="BK233" s="233">
        <f>ROUND(I233*H233,2)</f>
        <v>0</v>
      </c>
      <c r="BL233" s="18" t="s">
        <v>165</v>
      </c>
      <c r="BM233" s="232" t="s">
        <v>538</v>
      </c>
    </row>
    <row r="234" s="2" customFormat="1" ht="16.5" customHeight="1">
      <c r="A234" s="39"/>
      <c r="B234" s="40"/>
      <c r="C234" s="220" t="s">
        <v>350</v>
      </c>
      <c r="D234" s="220" t="s">
        <v>161</v>
      </c>
      <c r="E234" s="221" t="s">
        <v>1616</v>
      </c>
      <c r="F234" s="222" t="s">
        <v>1617</v>
      </c>
      <c r="G234" s="223" t="s">
        <v>969</v>
      </c>
      <c r="H234" s="224">
        <v>1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43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165</v>
      </c>
      <c r="AT234" s="232" t="s">
        <v>161</v>
      </c>
      <c r="AU234" s="232" t="s">
        <v>88</v>
      </c>
      <c r="AY234" s="18" t="s">
        <v>158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86</v>
      </c>
      <c r="BK234" s="233">
        <f>ROUND(I234*H234,2)</f>
        <v>0</v>
      </c>
      <c r="BL234" s="18" t="s">
        <v>165</v>
      </c>
      <c r="BM234" s="232" t="s">
        <v>549</v>
      </c>
    </row>
    <row r="235" s="12" customFormat="1" ht="22.8" customHeight="1">
      <c r="A235" s="12"/>
      <c r="B235" s="204"/>
      <c r="C235" s="205"/>
      <c r="D235" s="206" t="s">
        <v>77</v>
      </c>
      <c r="E235" s="218" t="s">
        <v>1618</v>
      </c>
      <c r="F235" s="218" t="s">
        <v>1619</v>
      </c>
      <c r="G235" s="205"/>
      <c r="H235" s="205"/>
      <c r="I235" s="208"/>
      <c r="J235" s="219">
        <f>BK235</f>
        <v>0</v>
      </c>
      <c r="K235" s="205"/>
      <c r="L235" s="210"/>
      <c r="M235" s="211"/>
      <c r="N235" s="212"/>
      <c r="O235" s="212"/>
      <c r="P235" s="213">
        <f>P236</f>
        <v>0</v>
      </c>
      <c r="Q235" s="212"/>
      <c r="R235" s="213">
        <f>R236</f>
        <v>0</v>
      </c>
      <c r="S235" s="212"/>
      <c r="T235" s="214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86</v>
      </c>
      <c r="AT235" s="216" t="s">
        <v>77</v>
      </c>
      <c r="AU235" s="216" t="s">
        <v>86</v>
      </c>
      <c r="AY235" s="215" t="s">
        <v>158</v>
      </c>
      <c r="BK235" s="217">
        <f>BK236</f>
        <v>0</v>
      </c>
    </row>
    <row r="236" s="2" customFormat="1" ht="21.75" customHeight="1">
      <c r="A236" s="39"/>
      <c r="B236" s="40"/>
      <c r="C236" s="220" t="s">
        <v>355</v>
      </c>
      <c r="D236" s="220" t="s">
        <v>161</v>
      </c>
      <c r="E236" s="221" t="s">
        <v>1620</v>
      </c>
      <c r="F236" s="222" t="s">
        <v>1621</v>
      </c>
      <c r="G236" s="223" t="s">
        <v>969</v>
      </c>
      <c r="H236" s="224">
        <v>16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43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165</v>
      </c>
      <c r="AT236" s="232" t="s">
        <v>161</v>
      </c>
      <c r="AU236" s="232" t="s">
        <v>88</v>
      </c>
      <c r="AY236" s="18" t="s">
        <v>158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86</v>
      </c>
      <c r="BK236" s="233">
        <f>ROUND(I236*H236,2)</f>
        <v>0</v>
      </c>
      <c r="BL236" s="18" t="s">
        <v>165</v>
      </c>
      <c r="BM236" s="232" t="s">
        <v>558</v>
      </c>
    </row>
    <row r="237" s="12" customFormat="1" ht="22.8" customHeight="1">
      <c r="A237" s="12"/>
      <c r="B237" s="204"/>
      <c r="C237" s="205"/>
      <c r="D237" s="206" t="s">
        <v>77</v>
      </c>
      <c r="E237" s="218" t="s">
        <v>1622</v>
      </c>
      <c r="F237" s="218" t="s">
        <v>1623</v>
      </c>
      <c r="G237" s="205"/>
      <c r="H237" s="205"/>
      <c r="I237" s="208"/>
      <c r="J237" s="219">
        <f>BK237</f>
        <v>0</v>
      </c>
      <c r="K237" s="205"/>
      <c r="L237" s="210"/>
      <c r="M237" s="211"/>
      <c r="N237" s="212"/>
      <c r="O237" s="212"/>
      <c r="P237" s="213">
        <f>SUM(P238:P239)</f>
        <v>0</v>
      </c>
      <c r="Q237" s="212"/>
      <c r="R237" s="213">
        <f>SUM(R238:R239)</f>
        <v>0</v>
      </c>
      <c r="S237" s="212"/>
      <c r="T237" s="214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5" t="s">
        <v>86</v>
      </c>
      <c r="AT237" s="216" t="s">
        <v>77</v>
      </c>
      <c r="AU237" s="216" t="s">
        <v>86</v>
      </c>
      <c r="AY237" s="215" t="s">
        <v>158</v>
      </c>
      <c r="BK237" s="217">
        <f>SUM(BK238:BK239)</f>
        <v>0</v>
      </c>
    </row>
    <row r="238" s="2" customFormat="1" ht="16.5" customHeight="1">
      <c r="A238" s="39"/>
      <c r="B238" s="40"/>
      <c r="C238" s="220" t="s">
        <v>361</v>
      </c>
      <c r="D238" s="220" t="s">
        <v>161</v>
      </c>
      <c r="E238" s="221" t="s">
        <v>1624</v>
      </c>
      <c r="F238" s="222" t="s">
        <v>1625</v>
      </c>
      <c r="G238" s="223" t="s">
        <v>969</v>
      </c>
      <c r="H238" s="224">
        <v>8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43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165</v>
      </c>
      <c r="AT238" s="232" t="s">
        <v>161</v>
      </c>
      <c r="AU238" s="232" t="s">
        <v>88</v>
      </c>
      <c r="AY238" s="18" t="s">
        <v>158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86</v>
      </c>
      <c r="BK238" s="233">
        <f>ROUND(I238*H238,2)</f>
        <v>0</v>
      </c>
      <c r="BL238" s="18" t="s">
        <v>165</v>
      </c>
      <c r="BM238" s="232" t="s">
        <v>566</v>
      </c>
    </row>
    <row r="239" s="2" customFormat="1" ht="21.75" customHeight="1">
      <c r="A239" s="39"/>
      <c r="B239" s="40"/>
      <c r="C239" s="220" t="s">
        <v>365</v>
      </c>
      <c r="D239" s="220" t="s">
        <v>161</v>
      </c>
      <c r="E239" s="221" t="s">
        <v>1626</v>
      </c>
      <c r="F239" s="222" t="s">
        <v>1627</v>
      </c>
      <c r="G239" s="223" t="s">
        <v>969</v>
      </c>
      <c r="H239" s="224">
        <v>27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43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165</v>
      </c>
      <c r="AT239" s="232" t="s">
        <v>161</v>
      </c>
      <c r="AU239" s="232" t="s">
        <v>88</v>
      </c>
      <c r="AY239" s="18" t="s">
        <v>158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86</v>
      </c>
      <c r="BK239" s="233">
        <f>ROUND(I239*H239,2)</f>
        <v>0</v>
      </c>
      <c r="BL239" s="18" t="s">
        <v>165</v>
      </c>
      <c r="BM239" s="232" t="s">
        <v>578</v>
      </c>
    </row>
    <row r="240" s="12" customFormat="1" ht="22.8" customHeight="1">
      <c r="A240" s="12"/>
      <c r="B240" s="204"/>
      <c r="C240" s="205"/>
      <c r="D240" s="206" t="s">
        <v>77</v>
      </c>
      <c r="E240" s="218" t="s">
        <v>1628</v>
      </c>
      <c r="F240" s="218" t="s">
        <v>1629</v>
      </c>
      <c r="G240" s="205"/>
      <c r="H240" s="205"/>
      <c r="I240" s="208"/>
      <c r="J240" s="219">
        <f>BK240</f>
        <v>0</v>
      </c>
      <c r="K240" s="205"/>
      <c r="L240" s="210"/>
      <c r="M240" s="211"/>
      <c r="N240" s="212"/>
      <c r="O240" s="212"/>
      <c r="P240" s="213">
        <f>P241</f>
        <v>0</v>
      </c>
      <c r="Q240" s="212"/>
      <c r="R240" s="213">
        <f>R241</f>
        <v>0</v>
      </c>
      <c r="S240" s="212"/>
      <c r="T240" s="214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5" t="s">
        <v>86</v>
      </c>
      <c r="AT240" s="216" t="s">
        <v>77</v>
      </c>
      <c r="AU240" s="216" t="s">
        <v>86</v>
      </c>
      <c r="AY240" s="215" t="s">
        <v>158</v>
      </c>
      <c r="BK240" s="217">
        <f>BK241</f>
        <v>0</v>
      </c>
    </row>
    <row r="241" s="2" customFormat="1" ht="21.75" customHeight="1">
      <c r="A241" s="39"/>
      <c r="B241" s="40"/>
      <c r="C241" s="220" t="s">
        <v>370</v>
      </c>
      <c r="D241" s="220" t="s">
        <v>161</v>
      </c>
      <c r="E241" s="221" t="s">
        <v>1630</v>
      </c>
      <c r="F241" s="222" t="s">
        <v>1631</v>
      </c>
      <c r="G241" s="223" t="s">
        <v>969</v>
      </c>
      <c r="H241" s="224">
        <v>1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43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165</v>
      </c>
      <c r="AT241" s="232" t="s">
        <v>161</v>
      </c>
      <c r="AU241" s="232" t="s">
        <v>88</v>
      </c>
      <c r="AY241" s="18" t="s">
        <v>158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86</v>
      </c>
      <c r="BK241" s="233">
        <f>ROUND(I241*H241,2)</f>
        <v>0</v>
      </c>
      <c r="BL241" s="18" t="s">
        <v>165</v>
      </c>
      <c r="BM241" s="232" t="s">
        <v>588</v>
      </c>
    </row>
    <row r="242" s="12" customFormat="1" ht="22.8" customHeight="1">
      <c r="A242" s="12"/>
      <c r="B242" s="204"/>
      <c r="C242" s="205"/>
      <c r="D242" s="206" t="s">
        <v>77</v>
      </c>
      <c r="E242" s="218" t="s">
        <v>1632</v>
      </c>
      <c r="F242" s="218" t="s">
        <v>1633</v>
      </c>
      <c r="G242" s="205"/>
      <c r="H242" s="205"/>
      <c r="I242" s="208"/>
      <c r="J242" s="219">
        <f>BK242</f>
        <v>0</v>
      </c>
      <c r="K242" s="205"/>
      <c r="L242" s="210"/>
      <c r="M242" s="211"/>
      <c r="N242" s="212"/>
      <c r="O242" s="212"/>
      <c r="P242" s="213">
        <f>SUM(P243:P244)</f>
        <v>0</v>
      </c>
      <c r="Q242" s="212"/>
      <c r="R242" s="213">
        <f>SUM(R243:R244)</f>
        <v>0</v>
      </c>
      <c r="S242" s="212"/>
      <c r="T242" s="214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5" t="s">
        <v>86</v>
      </c>
      <c r="AT242" s="216" t="s">
        <v>77</v>
      </c>
      <c r="AU242" s="216" t="s">
        <v>86</v>
      </c>
      <c r="AY242" s="215" t="s">
        <v>158</v>
      </c>
      <c r="BK242" s="217">
        <f>SUM(BK243:BK244)</f>
        <v>0</v>
      </c>
    </row>
    <row r="243" s="2" customFormat="1" ht="21.75" customHeight="1">
      <c r="A243" s="39"/>
      <c r="B243" s="40"/>
      <c r="C243" s="220" t="s">
        <v>376</v>
      </c>
      <c r="D243" s="220" t="s">
        <v>161</v>
      </c>
      <c r="E243" s="221" t="s">
        <v>1634</v>
      </c>
      <c r="F243" s="222" t="s">
        <v>1635</v>
      </c>
      <c r="G243" s="223" t="s">
        <v>969</v>
      </c>
      <c r="H243" s="224">
        <v>1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43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165</v>
      </c>
      <c r="AT243" s="232" t="s">
        <v>161</v>
      </c>
      <c r="AU243" s="232" t="s">
        <v>88</v>
      </c>
      <c r="AY243" s="18" t="s">
        <v>158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86</v>
      </c>
      <c r="BK243" s="233">
        <f>ROUND(I243*H243,2)</f>
        <v>0</v>
      </c>
      <c r="BL243" s="18" t="s">
        <v>165</v>
      </c>
      <c r="BM243" s="232" t="s">
        <v>598</v>
      </c>
    </row>
    <row r="244" s="2" customFormat="1" ht="21.75" customHeight="1">
      <c r="A244" s="39"/>
      <c r="B244" s="40"/>
      <c r="C244" s="220" t="s">
        <v>380</v>
      </c>
      <c r="D244" s="220" t="s">
        <v>161</v>
      </c>
      <c r="E244" s="221" t="s">
        <v>1636</v>
      </c>
      <c r="F244" s="222" t="s">
        <v>1637</v>
      </c>
      <c r="G244" s="223" t="s">
        <v>969</v>
      </c>
      <c r="H244" s="224">
        <v>1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43</v>
      </c>
      <c r="O244" s="92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165</v>
      </c>
      <c r="AT244" s="232" t="s">
        <v>161</v>
      </c>
      <c r="AU244" s="232" t="s">
        <v>88</v>
      </c>
      <c r="AY244" s="18" t="s">
        <v>158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86</v>
      </c>
      <c r="BK244" s="233">
        <f>ROUND(I244*H244,2)</f>
        <v>0</v>
      </c>
      <c r="BL244" s="18" t="s">
        <v>165</v>
      </c>
      <c r="BM244" s="232" t="s">
        <v>607</v>
      </c>
    </row>
    <row r="245" s="12" customFormat="1" ht="22.8" customHeight="1">
      <c r="A245" s="12"/>
      <c r="B245" s="204"/>
      <c r="C245" s="205"/>
      <c r="D245" s="206" t="s">
        <v>77</v>
      </c>
      <c r="E245" s="218" t="s">
        <v>1638</v>
      </c>
      <c r="F245" s="218" t="s">
        <v>1639</v>
      </c>
      <c r="G245" s="205"/>
      <c r="H245" s="205"/>
      <c r="I245" s="208"/>
      <c r="J245" s="219">
        <f>BK245</f>
        <v>0</v>
      </c>
      <c r="K245" s="205"/>
      <c r="L245" s="210"/>
      <c r="M245" s="211"/>
      <c r="N245" s="212"/>
      <c r="O245" s="212"/>
      <c r="P245" s="213">
        <f>P246</f>
        <v>0</v>
      </c>
      <c r="Q245" s="212"/>
      <c r="R245" s="213">
        <f>R246</f>
        <v>0</v>
      </c>
      <c r="S245" s="212"/>
      <c r="T245" s="214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5" t="s">
        <v>86</v>
      </c>
      <c r="AT245" s="216" t="s">
        <v>77</v>
      </c>
      <c r="AU245" s="216" t="s">
        <v>86</v>
      </c>
      <c r="AY245" s="215" t="s">
        <v>158</v>
      </c>
      <c r="BK245" s="217">
        <f>BK246</f>
        <v>0</v>
      </c>
    </row>
    <row r="246" s="2" customFormat="1" ht="16.5" customHeight="1">
      <c r="A246" s="39"/>
      <c r="B246" s="40"/>
      <c r="C246" s="220" t="s">
        <v>384</v>
      </c>
      <c r="D246" s="220" t="s">
        <v>161</v>
      </c>
      <c r="E246" s="221" t="s">
        <v>1640</v>
      </c>
      <c r="F246" s="222" t="s">
        <v>1641</v>
      </c>
      <c r="G246" s="223" t="s">
        <v>969</v>
      </c>
      <c r="H246" s="224">
        <v>300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43</v>
      </c>
      <c r="O246" s="92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165</v>
      </c>
      <c r="AT246" s="232" t="s">
        <v>161</v>
      </c>
      <c r="AU246" s="232" t="s">
        <v>88</v>
      </c>
      <c r="AY246" s="18" t="s">
        <v>158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86</v>
      </c>
      <c r="BK246" s="233">
        <f>ROUND(I246*H246,2)</f>
        <v>0</v>
      </c>
      <c r="BL246" s="18" t="s">
        <v>165</v>
      </c>
      <c r="BM246" s="232" t="s">
        <v>615</v>
      </c>
    </row>
    <row r="247" s="12" customFormat="1" ht="22.8" customHeight="1">
      <c r="A247" s="12"/>
      <c r="B247" s="204"/>
      <c r="C247" s="205"/>
      <c r="D247" s="206" t="s">
        <v>77</v>
      </c>
      <c r="E247" s="218" t="s">
        <v>1642</v>
      </c>
      <c r="F247" s="218" t="s">
        <v>1643</v>
      </c>
      <c r="G247" s="205"/>
      <c r="H247" s="205"/>
      <c r="I247" s="208"/>
      <c r="J247" s="219">
        <f>BK247</f>
        <v>0</v>
      </c>
      <c r="K247" s="205"/>
      <c r="L247" s="210"/>
      <c r="M247" s="211"/>
      <c r="N247" s="212"/>
      <c r="O247" s="212"/>
      <c r="P247" s="213">
        <f>SUM(P248:P249)</f>
        <v>0</v>
      </c>
      <c r="Q247" s="212"/>
      <c r="R247" s="213">
        <f>SUM(R248:R249)</f>
        <v>0</v>
      </c>
      <c r="S247" s="212"/>
      <c r="T247" s="214">
        <f>SUM(T248:T249)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5" t="s">
        <v>86</v>
      </c>
      <c r="AT247" s="216" t="s">
        <v>77</v>
      </c>
      <c r="AU247" s="216" t="s">
        <v>86</v>
      </c>
      <c r="AY247" s="215" t="s">
        <v>158</v>
      </c>
      <c r="BK247" s="217">
        <f>SUM(BK248:BK249)</f>
        <v>0</v>
      </c>
    </row>
    <row r="248" s="2" customFormat="1" ht="21.75" customHeight="1">
      <c r="A248" s="39"/>
      <c r="B248" s="40"/>
      <c r="C248" s="220" t="s">
        <v>390</v>
      </c>
      <c r="D248" s="220" t="s">
        <v>161</v>
      </c>
      <c r="E248" s="221" t="s">
        <v>1644</v>
      </c>
      <c r="F248" s="222" t="s">
        <v>1645</v>
      </c>
      <c r="G248" s="223" t="s">
        <v>969</v>
      </c>
      <c r="H248" s="224">
        <v>1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43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165</v>
      </c>
      <c r="AT248" s="232" t="s">
        <v>161</v>
      </c>
      <c r="AU248" s="232" t="s">
        <v>88</v>
      </c>
      <c r="AY248" s="18" t="s">
        <v>158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86</v>
      </c>
      <c r="BK248" s="233">
        <f>ROUND(I248*H248,2)</f>
        <v>0</v>
      </c>
      <c r="BL248" s="18" t="s">
        <v>165</v>
      </c>
      <c r="BM248" s="232" t="s">
        <v>626</v>
      </c>
    </row>
    <row r="249" s="2" customFormat="1" ht="21.75" customHeight="1">
      <c r="A249" s="39"/>
      <c r="B249" s="40"/>
      <c r="C249" s="220" t="s">
        <v>396</v>
      </c>
      <c r="D249" s="220" t="s">
        <v>161</v>
      </c>
      <c r="E249" s="221" t="s">
        <v>1646</v>
      </c>
      <c r="F249" s="222" t="s">
        <v>1647</v>
      </c>
      <c r="G249" s="223" t="s">
        <v>969</v>
      </c>
      <c r="H249" s="224">
        <v>1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43</v>
      </c>
      <c r="O249" s="92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165</v>
      </c>
      <c r="AT249" s="232" t="s">
        <v>161</v>
      </c>
      <c r="AU249" s="232" t="s">
        <v>88</v>
      </c>
      <c r="AY249" s="18" t="s">
        <v>158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86</v>
      </c>
      <c r="BK249" s="233">
        <f>ROUND(I249*H249,2)</f>
        <v>0</v>
      </c>
      <c r="BL249" s="18" t="s">
        <v>165</v>
      </c>
      <c r="BM249" s="232" t="s">
        <v>638</v>
      </c>
    </row>
    <row r="250" s="12" customFormat="1" ht="22.8" customHeight="1">
      <c r="A250" s="12"/>
      <c r="B250" s="204"/>
      <c r="C250" s="205"/>
      <c r="D250" s="206" t="s">
        <v>77</v>
      </c>
      <c r="E250" s="218" t="s">
        <v>1638</v>
      </c>
      <c r="F250" s="218" t="s">
        <v>1639</v>
      </c>
      <c r="G250" s="205"/>
      <c r="H250" s="205"/>
      <c r="I250" s="208"/>
      <c r="J250" s="219">
        <f>BK250</f>
        <v>0</v>
      </c>
      <c r="K250" s="205"/>
      <c r="L250" s="210"/>
      <c r="M250" s="211"/>
      <c r="N250" s="212"/>
      <c r="O250" s="212"/>
      <c r="P250" s="213">
        <f>P251</f>
        <v>0</v>
      </c>
      <c r="Q250" s="212"/>
      <c r="R250" s="213">
        <f>R251</f>
        <v>0</v>
      </c>
      <c r="S250" s="212"/>
      <c r="T250" s="214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5" t="s">
        <v>86</v>
      </c>
      <c r="AT250" s="216" t="s">
        <v>77</v>
      </c>
      <c r="AU250" s="216" t="s">
        <v>86</v>
      </c>
      <c r="AY250" s="215" t="s">
        <v>158</v>
      </c>
      <c r="BK250" s="217">
        <f>BK251</f>
        <v>0</v>
      </c>
    </row>
    <row r="251" s="2" customFormat="1" ht="16.5" customHeight="1">
      <c r="A251" s="39"/>
      <c r="B251" s="40"/>
      <c r="C251" s="220" t="s">
        <v>400</v>
      </c>
      <c r="D251" s="220" t="s">
        <v>161</v>
      </c>
      <c r="E251" s="221" t="s">
        <v>1640</v>
      </c>
      <c r="F251" s="222" t="s">
        <v>1641</v>
      </c>
      <c r="G251" s="223" t="s">
        <v>969</v>
      </c>
      <c r="H251" s="224">
        <v>306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43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165</v>
      </c>
      <c r="AT251" s="232" t="s">
        <v>161</v>
      </c>
      <c r="AU251" s="232" t="s">
        <v>88</v>
      </c>
      <c r="AY251" s="18" t="s">
        <v>158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86</v>
      </c>
      <c r="BK251" s="233">
        <f>ROUND(I251*H251,2)</f>
        <v>0</v>
      </c>
      <c r="BL251" s="18" t="s">
        <v>165</v>
      </c>
      <c r="BM251" s="232" t="s">
        <v>649</v>
      </c>
    </row>
    <row r="252" s="12" customFormat="1" ht="22.8" customHeight="1">
      <c r="A252" s="12"/>
      <c r="B252" s="204"/>
      <c r="C252" s="205"/>
      <c r="D252" s="206" t="s">
        <v>77</v>
      </c>
      <c r="E252" s="218" t="s">
        <v>1648</v>
      </c>
      <c r="F252" s="218" t="s">
        <v>1649</v>
      </c>
      <c r="G252" s="205"/>
      <c r="H252" s="205"/>
      <c r="I252" s="208"/>
      <c r="J252" s="219">
        <f>BK252</f>
        <v>0</v>
      </c>
      <c r="K252" s="205"/>
      <c r="L252" s="210"/>
      <c r="M252" s="211"/>
      <c r="N252" s="212"/>
      <c r="O252" s="212"/>
      <c r="P252" s="213">
        <f>P253</f>
        <v>0</v>
      </c>
      <c r="Q252" s="212"/>
      <c r="R252" s="213">
        <f>R253</f>
        <v>0</v>
      </c>
      <c r="S252" s="212"/>
      <c r="T252" s="214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5" t="s">
        <v>86</v>
      </c>
      <c r="AT252" s="216" t="s">
        <v>77</v>
      </c>
      <c r="AU252" s="216" t="s">
        <v>86</v>
      </c>
      <c r="AY252" s="215" t="s">
        <v>158</v>
      </c>
      <c r="BK252" s="217">
        <f>BK253</f>
        <v>0</v>
      </c>
    </row>
    <row r="253" s="2" customFormat="1" ht="21.75" customHeight="1">
      <c r="A253" s="39"/>
      <c r="B253" s="40"/>
      <c r="C253" s="220" t="s">
        <v>404</v>
      </c>
      <c r="D253" s="220" t="s">
        <v>161</v>
      </c>
      <c r="E253" s="221" t="s">
        <v>1650</v>
      </c>
      <c r="F253" s="222" t="s">
        <v>1651</v>
      </c>
      <c r="G253" s="223" t="s">
        <v>969</v>
      </c>
      <c r="H253" s="224">
        <v>1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43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165</v>
      </c>
      <c r="AT253" s="232" t="s">
        <v>161</v>
      </c>
      <c r="AU253" s="232" t="s">
        <v>88</v>
      </c>
      <c r="AY253" s="18" t="s">
        <v>158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86</v>
      </c>
      <c r="BK253" s="233">
        <f>ROUND(I253*H253,2)</f>
        <v>0</v>
      </c>
      <c r="BL253" s="18" t="s">
        <v>165</v>
      </c>
      <c r="BM253" s="232" t="s">
        <v>658</v>
      </c>
    </row>
    <row r="254" s="12" customFormat="1" ht="22.8" customHeight="1">
      <c r="A254" s="12"/>
      <c r="B254" s="204"/>
      <c r="C254" s="205"/>
      <c r="D254" s="206" t="s">
        <v>77</v>
      </c>
      <c r="E254" s="218" t="s">
        <v>1652</v>
      </c>
      <c r="F254" s="218" t="s">
        <v>1653</v>
      </c>
      <c r="G254" s="205"/>
      <c r="H254" s="205"/>
      <c r="I254" s="208"/>
      <c r="J254" s="219">
        <f>BK254</f>
        <v>0</v>
      </c>
      <c r="K254" s="205"/>
      <c r="L254" s="210"/>
      <c r="M254" s="211"/>
      <c r="N254" s="212"/>
      <c r="O254" s="212"/>
      <c r="P254" s="213">
        <f>P255</f>
        <v>0</v>
      </c>
      <c r="Q254" s="212"/>
      <c r="R254" s="213">
        <f>R255</f>
        <v>0</v>
      </c>
      <c r="S254" s="212"/>
      <c r="T254" s="214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5" t="s">
        <v>86</v>
      </c>
      <c r="AT254" s="216" t="s">
        <v>77</v>
      </c>
      <c r="AU254" s="216" t="s">
        <v>86</v>
      </c>
      <c r="AY254" s="215" t="s">
        <v>158</v>
      </c>
      <c r="BK254" s="217">
        <f>BK255</f>
        <v>0</v>
      </c>
    </row>
    <row r="255" s="2" customFormat="1" ht="21.75" customHeight="1">
      <c r="A255" s="39"/>
      <c r="B255" s="40"/>
      <c r="C255" s="220" t="s">
        <v>409</v>
      </c>
      <c r="D255" s="220" t="s">
        <v>161</v>
      </c>
      <c r="E255" s="221" t="s">
        <v>1654</v>
      </c>
      <c r="F255" s="222" t="s">
        <v>1655</v>
      </c>
      <c r="G255" s="223" t="s">
        <v>969</v>
      </c>
      <c r="H255" s="224">
        <v>1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43</v>
      </c>
      <c r="O255" s="92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165</v>
      </c>
      <c r="AT255" s="232" t="s">
        <v>161</v>
      </c>
      <c r="AU255" s="232" t="s">
        <v>88</v>
      </c>
      <c r="AY255" s="18" t="s">
        <v>158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86</v>
      </c>
      <c r="BK255" s="233">
        <f>ROUND(I255*H255,2)</f>
        <v>0</v>
      </c>
      <c r="BL255" s="18" t="s">
        <v>165</v>
      </c>
      <c r="BM255" s="232" t="s">
        <v>668</v>
      </c>
    </row>
    <row r="256" s="12" customFormat="1" ht="22.8" customHeight="1">
      <c r="A256" s="12"/>
      <c r="B256" s="204"/>
      <c r="C256" s="205"/>
      <c r="D256" s="206" t="s">
        <v>77</v>
      </c>
      <c r="E256" s="218" t="s">
        <v>1656</v>
      </c>
      <c r="F256" s="218" t="s">
        <v>1657</v>
      </c>
      <c r="G256" s="205"/>
      <c r="H256" s="205"/>
      <c r="I256" s="208"/>
      <c r="J256" s="219">
        <f>BK256</f>
        <v>0</v>
      </c>
      <c r="K256" s="205"/>
      <c r="L256" s="210"/>
      <c r="M256" s="211"/>
      <c r="N256" s="212"/>
      <c r="O256" s="212"/>
      <c r="P256" s="213">
        <f>P257</f>
        <v>0</v>
      </c>
      <c r="Q256" s="212"/>
      <c r="R256" s="213">
        <f>R257</f>
        <v>0</v>
      </c>
      <c r="S256" s="212"/>
      <c r="T256" s="214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5" t="s">
        <v>86</v>
      </c>
      <c r="AT256" s="216" t="s">
        <v>77</v>
      </c>
      <c r="AU256" s="216" t="s">
        <v>86</v>
      </c>
      <c r="AY256" s="215" t="s">
        <v>158</v>
      </c>
      <c r="BK256" s="217">
        <f>BK257</f>
        <v>0</v>
      </c>
    </row>
    <row r="257" s="2" customFormat="1" ht="21.75" customHeight="1">
      <c r="A257" s="39"/>
      <c r="B257" s="40"/>
      <c r="C257" s="220" t="s">
        <v>415</v>
      </c>
      <c r="D257" s="220" t="s">
        <v>161</v>
      </c>
      <c r="E257" s="221" t="s">
        <v>1658</v>
      </c>
      <c r="F257" s="222" t="s">
        <v>1659</v>
      </c>
      <c r="G257" s="223" t="s">
        <v>203</v>
      </c>
      <c r="H257" s="224">
        <v>12</v>
      </c>
      <c r="I257" s="225"/>
      <c r="J257" s="226">
        <f>ROUND(I257*H257,2)</f>
        <v>0</v>
      </c>
      <c r="K257" s="227"/>
      <c r="L257" s="45"/>
      <c r="M257" s="228" t="s">
        <v>1</v>
      </c>
      <c r="N257" s="229" t="s">
        <v>43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165</v>
      </c>
      <c r="AT257" s="232" t="s">
        <v>161</v>
      </c>
      <c r="AU257" s="232" t="s">
        <v>88</v>
      </c>
      <c r="AY257" s="18" t="s">
        <v>158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86</v>
      </c>
      <c r="BK257" s="233">
        <f>ROUND(I257*H257,2)</f>
        <v>0</v>
      </c>
      <c r="BL257" s="18" t="s">
        <v>165</v>
      </c>
      <c r="BM257" s="232" t="s">
        <v>676</v>
      </c>
    </row>
    <row r="258" s="12" customFormat="1" ht="25.92" customHeight="1">
      <c r="A258" s="12"/>
      <c r="B258" s="204"/>
      <c r="C258" s="205"/>
      <c r="D258" s="206" t="s">
        <v>77</v>
      </c>
      <c r="E258" s="207" t="s">
        <v>1660</v>
      </c>
      <c r="F258" s="207" t="s">
        <v>1661</v>
      </c>
      <c r="G258" s="205"/>
      <c r="H258" s="205"/>
      <c r="I258" s="208"/>
      <c r="J258" s="209">
        <f>BK258</f>
        <v>0</v>
      </c>
      <c r="K258" s="205"/>
      <c r="L258" s="210"/>
      <c r="M258" s="211"/>
      <c r="N258" s="212"/>
      <c r="O258" s="212"/>
      <c r="P258" s="213">
        <f>P259+SUM(P260:P265)+P273+P275+P278+P279</f>
        <v>0</v>
      </c>
      <c r="Q258" s="212"/>
      <c r="R258" s="213">
        <f>R259+SUM(R260:R265)+R273+R275+R278+R279</f>
        <v>0</v>
      </c>
      <c r="S258" s="212"/>
      <c r="T258" s="214">
        <f>T259+SUM(T260:T265)+T273+T275+T278+T279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5" t="s">
        <v>86</v>
      </c>
      <c r="AT258" s="216" t="s">
        <v>77</v>
      </c>
      <c r="AU258" s="216" t="s">
        <v>78</v>
      </c>
      <c r="AY258" s="215" t="s">
        <v>158</v>
      </c>
      <c r="BK258" s="217">
        <f>BK259+SUM(BK260:BK265)+BK273+BK275+BK278+BK279</f>
        <v>0</v>
      </c>
    </row>
    <row r="259" s="2" customFormat="1" ht="21.75" customHeight="1">
      <c r="A259" s="39"/>
      <c r="B259" s="40"/>
      <c r="C259" s="220" t="s">
        <v>422</v>
      </c>
      <c r="D259" s="220" t="s">
        <v>161</v>
      </c>
      <c r="E259" s="221" t="s">
        <v>1662</v>
      </c>
      <c r="F259" s="222" t="s">
        <v>1663</v>
      </c>
      <c r="G259" s="223" t="s">
        <v>283</v>
      </c>
      <c r="H259" s="224">
        <v>1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43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165</v>
      </c>
      <c r="AT259" s="232" t="s">
        <v>161</v>
      </c>
      <c r="AU259" s="232" t="s">
        <v>86</v>
      </c>
      <c r="AY259" s="18" t="s">
        <v>158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86</v>
      </c>
      <c r="BK259" s="233">
        <f>ROUND(I259*H259,2)</f>
        <v>0</v>
      </c>
      <c r="BL259" s="18" t="s">
        <v>165</v>
      </c>
      <c r="BM259" s="232" t="s">
        <v>684</v>
      </c>
    </row>
    <row r="260" s="2" customFormat="1" ht="16.5" customHeight="1">
      <c r="A260" s="39"/>
      <c r="B260" s="40"/>
      <c r="C260" s="220" t="s">
        <v>430</v>
      </c>
      <c r="D260" s="220" t="s">
        <v>161</v>
      </c>
      <c r="E260" s="221" t="s">
        <v>1664</v>
      </c>
      <c r="F260" s="222" t="s">
        <v>1665</v>
      </c>
      <c r="G260" s="223" t="s">
        <v>969</v>
      </c>
      <c r="H260" s="224">
        <v>4</v>
      </c>
      <c r="I260" s="225"/>
      <c r="J260" s="226">
        <f>ROUND(I260*H260,2)</f>
        <v>0</v>
      </c>
      <c r="K260" s="227"/>
      <c r="L260" s="45"/>
      <c r="M260" s="228" t="s">
        <v>1</v>
      </c>
      <c r="N260" s="229" t="s">
        <v>43</v>
      </c>
      <c r="O260" s="92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165</v>
      </c>
      <c r="AT260" s="232" t="s">
        <v>161</v>
      </c>
      <c r="AU260" s="232" t="s">
        <v>86</v>
      </c>
      <c r="AY260" s="18" t="s">
        <v>158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86</v>
      </c>
      <c r="BK260" s="233">
        <f>ROUND(I260*H260,2)</f>
        <v>0</v>
      </c>
      <c r="BL260" s="18" t="s">
        <v>165</v>
      </c>
      <c r="BM260" s="232" t="s">
        <v>692</v>
      </c>
    </row>
    <row r="261" s="2" customFormat="1" ht="21.75" customHeight="1">
      <c r="A261" s="39"/>
      <c r="B261" s="40"/>
      <c r="C261" s="220" t="s">
        <v>436</v>
      </c>
      <c r="D261" s="220" t="s">
        <v>161</v>
      </c>
      <c r="E261" s="221" t="s">
        <v>1666</v>
      </c>
      <c r="F261" s="222" t="s">
        <v>1667</v>
      </c>
      <c r="G261" s="223" t="s">
        <v>283</v>
      </c>
      <c r="H261" s="224">
        <v>1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43</v>
      </c>
      <c r="O261" s="92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165</v>
      </c>
      <c r="AT261" s="232" t="s">
        <v>161</v>
      </c>
      <c r="AU261" s="232" t="s">
        <v>86</v>
      </c>
      <c r="AY261" s="18" t="s">
        <v>158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86</v>
      </c>
      <c r="BK261" s="233">
        <f>ROUND(I261*H261,2)</f>
        <v>0</v>
      </c>
      <c r="BL261" s="18" t="s">
        <v>165</v>
      </c>
      <c r="BM261" s="232" t="s">
        <v>700</v>
      </c>
    </row>
    <row r="262" s="2" customFormat="1" ht="16.5" customHeight="1">
      <c r="A262" s="39"/>
      <c r="B262" s="40"/>
      <c r="C262" s="220" t="s">
        <v>440</v>
      </c>
      <c r="D262" s="220" t="s">
        <v>161</v>
      </c>
      <c r="E262" s="221" t="s">
        <v>1668</v>
      </c>
      <c r="F262" s="222" t="s">
        <v>1669</v>
      </c>
      <c r="G262" s="223" t="s">
        <v>969</v>
      </c>
      <c r="H262" s="224">
        <v>1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43</v>
      </c>
      <c r="O262" s="92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165</v>
      </c>
      <c r="AT262" s="232" t="s">
        <v>161</v>
      </c>
      <c r="AU262" s="232" t="s">
        <v>86</v>
      </c>
      <c r="AY262" s="18" t="s">
        <v>158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86</v>
      </c>
      <c r="BK262" s="233">
        <f>ROUND(I262*H262,2)</f>
        <v>0</v>
      </c>
      <c r="BL262" s="18" t="s">
        <v>165</v>
      </c>
      <c r="BM262" s="232" t="s">
        <v>710</v>
      </c>
    </row>
    <row r="263" s="2" customFormat="1" ht="16.5" customHeight="1">
      <c r="A263" s="39"/>
      <c r="B263" s="40"/>
      <c r="C263" s="220" t="s">
        <v>444</v>
      </c>
      <c r="D263" s="220" t="s">
        <v>161</v>
      </c>
      <c r="E263" s="221" t="s">
        <v>1670</v>
      </c>
      <c r="F263" s="222" t="s">
        <v>1671</v>
      </c>
      <c r="G263" s="223" t="s">
        <v>283</v>
      </c>
      <c r="H263" s="224">
        <v>1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43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165</v>
      </c>
      <c r="AT263" s="232" t="s">
        <v>161</v>
      </c>
      <c r="AU263" s="232" t="s">
        <v>86</v>
      </c>
      <c r="AY263" s="18" t="s">
        <v>158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86</v>
      </c>
      <c r="BK263" s="233">
        <f>ROUND(I263*H263,2)</f>
        <v>0</v>
      </c>
      <c r="BL263" s="18" t="s">
        <v>165</v>
      </c>
      <c r="BM263" s="232" t="s">
        <v>719</v>
      </c>
    </row>
    <row r="264" s="2" customFormat="1" ht="16.5" customHeight="1">
      <c r="A264" s="39"/>
      <c r="B264" s="40"/>
      <c r="C264" s="220" t="s">
        <v>448</v>
      </c>
      <c r="D264" s="220" t="s">
        <v>161</v>
      </c>
      <c r="E264" s="221" t="s">
        <v>1672</v>
      </c>
      <c r="F264" s="222" t="s">
        <v>1673</v>
      </c>
      <c r="G264" s="223" t="s">
        <v>283</v>
      </c>
      <c r="H264" s="224">
        <v>1</v>
      </c>
      <c r="I264" s="225"/>
      <c r="J264" s="226">
        <f>ROUND(I264*H264,2)</f>
        <v>0</v>
      </c>
      <c r="K264" s="227"/>
      <c r="L264" s="45"/>
      <c r="M264" s="228" t="s">
        <v>1</v>
      </c>
      <c r="N264" s="229" t="s">
        <v>43</v>
      </c>
      <c r="O264" s="92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165</v>
      </c>
      <c r="AT264" s="232" t="s">
        <v>161</v>
      </c>
      <c r="AU264" s="232" t="s">
        <v>86</v>
      </c>
      <c r="AY264" s="18" t="s">
        <v>158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86</v>
      </c>
      <c r="BK264" s="233">
        <f>ROUND(I264*H264,2)</f>
        <v>0</v>
      </c>
      <c r="BL264" s="18" t="s">
        <v>165</v>
      </c>
      <c r="BM264" s="232" t="s">
        <v>728</v>
      </c>
    </row>
    <row r="265" s="12" customFormat="1" ht="22.8" customHeight="1">
      <c r="A265" s="12"/>
      <c r="B265" s="204"/>
      <c r="C265" s="205"/>
      <c r="D265" s="206" t="s">
        <v>77</v>
      </c>
      <c r="E265" s="218" t="s">
        <v>1674</v>
      </c>
      <c r="F265" s="218" t="s">
        <v>1675</v>
      </c>
      <c r="G265" s="205"/>
      <c r="H265" s="205"/>
      <c r="I265" s="208"/>
      <c r="J265" s="219">
        <f>BK265</f>
        <v>0</v>
      </c>
      <c r="K265" s="205"/>
      <c r="L265" s="210"/>
      <c r="M265" s="211"/>
      <c r="N265" s="212"/>
      <c r="O265" s="212"/>
      <c r="P265" s="213">
        <f>SUM(P266:P272)</f>
        <v>0</v>
      </c>
      <c r="Q265" s="212"/>
      <c r="R265" s="213">
        <f>SUM(R266:R272)</f>
        <v>0</v>
      </c>
      <c r="S265" s="212"/>
      <c r="T265" s="214">
        <f>SUM(T266:T272)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5" t="s">
        <v>86</v>
      </c>
      <c r="AT265" s="216" t="s">
        <v>77</v>
      </c>
      <c r="AU265" s="216" t="s">
        <v>86</v>
      </c>
      <c r="AY265" s="215" t="s">
        <v>158</v>
      </c>
      <c r="BK265" s="217">
        <f>SUM(BK266:BK272)</f>
        <v>0</v>
      </c>
    </row>
    <row r="266" s="2" customFormat="1" ht="16.5" customHeight="1">
      <c r="A266" s="39"/>
      <c r="B266" s="40"/>
      <c r="C266" s="220" t="s">
        <v>452</v>
      </c>
      <c r="D266" s="220" t="s">
        <v>161</v>
      </c>
      <c r="E266" s="221" t="s">
        <v>1676</v>
      </c>
      <c r="F266" s="222" t="s">
        <v>1677</v>
      </c>
      <c r="G266" s="223" t="s">
        <v>1678</v>
      </c>
      <c r="H266" s="224">
        <v>8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43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165</v>
      </c>
      <c r="AT266" s="232" t="s">
        <v>161</v>
      </c>
      <c r="AU266" s="232" t="s">
        <v>88</v>
      </c>
      <c r="AY266" s="18" t="s">
        <v>158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86</v>
      </c>
      <c r="BK266" s="233">
        <f>ROUND(I266*H266,2)</f>
        <v>0</v>
      </c>
      <c r="BL266" s="18" t="s">
        <v>165</v>
      </c>
      <c r="BM266" s="232" t="s">
        <v>1351</v>
      </c>
    </row>
    <row r="267" s="2" customFormat="1" ht="16.5" customHeight="1">
      <c r="A267" s="39"/>
      <c r="B267" s="40"/>
      <c r="C267" s="220" t="s">
        <v>457</v>
      </c>
      <c r="D267" s="220" t="s">
        <v>161</v>
      </c>
      <c r="E267" s="221" t="s">
        <v>1679</v>
      </c>
      <c r="F267" s="222" t="s">
        <v>1680</v>
      </c>
      <c r="G267" s="223" t="s">
        <v>1678</v>
      </c>
      <c r="H267" s="224">
        <v>20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43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165</v>
      </c>
      <c r="AT267" s="232" t="s">
        <v>161</v>
      </c>
      <c r="AU267" s="232" t="s">
        <v>88</v>
      </c>
      <c r="AY267" s="18" t="s">
        <v>158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86</v>
      </c>
      <c r="BK267" s="233">
        <f>ROUND(I267*H267,2)</f>
        <v>0</v>
      </c>
      <c r="BL267" s="18" t="s">
        <v>165</v>
      </c>
      <c r="BM267" s="232" t="s">
        <v>1359</v>
      </c>
    </row>
    <row r="268" s="2" customFormat="1" ht="16.5" customHeight="1">
      <c r="A268" s="39"/>
      <c r="B268" s="40"/>
      <c r="C268" s="220" t="s">
        <v>462</v>
      </c>
      <c r="D268" s="220" t="s">
        <v>161</v>
      </c>
      <c r="E268" s="221" t="s">
        <v>1681</v>
      </c>
      <c r="F268" s="222" t="s">
        <v>1682</v>
      </c>
      <c r="G268" s="223" t="s">
        <v>1678</v>
      </c>
      <c r="H268" s="224">
        <v>20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43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165</v>
      </c>
      <c r="AT268" s="232" t="s">
        <v>161</v>
      </c>
      <c r="AU268" s="232" t="s">
        <v>88</v>
      </c>
      <c r="AY268" s="18" t="s">
        <v>158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86</v>
      </c>
      <c r="BK268" s="233">
        <f>ROUND(I268*H268,2)</f>
        <v>0</v>
      </c>
      <c r="BL268" s="18" t="s">
        <v>165</v>
      </c>
      <c r="BM268" s="232" t="s">
        <v>1372</v>
      </c>
    </row>
    <row r="269" s="2" customFormat="1" ht="16.5" customHeight="1">
      <c r="A269" s="39"/>
      <c r="B269" s="40"/>
      <c r="C269" s="220" t="s">
        <v>466</v>
      </c>
      <c r="D269" s="220" t="s">
        <v>161</v>
      </c>
      <c r="E269" s="221" t="s">
        <v>1683</v>
      </c>
      <c r="F269" s="222" t="s">
        <v>1684</v>
      </c>
      <c r="G269" s="223" t="s">
        <v>1678</v>
      </c>
      <c r="H269" s="224">
        <v>64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43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165</v>
      </c>
      <c r="AT269" s="232" t="s">
        <v>161</v>
      </c>
      <c r="AU269" s="232" t="s">
        <v>88</v>
      </c>
      <c r="AY269" s="18" t="s">
        <v>158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86</v>
      </c>
      <c r="BK269" s="233">
        <f>ROUND(I269*H269,2)</f>
        <v>0</v>
      </c>
      <c r="BL269" s="18" t="s">
        <v>165</v>
      </c>
      <c r="BM269" s="232" t="s">
        <v>1380</v>
      </c>
    </row>
    <row r="270" s="2" customFormat="1" ht="16.5" customHeight="1">
      <c r="A270" s="39"/>
      <c r="B270" s="40"/>
      <c r="C270" s="220" t="s">
        <v>473</v>
      </c>
      <c r="D270" s="220" t="s">
        <v>161</v>
      </c>
      <c r="E270" s="221" t="s">
        <v>1685</v>
      </c>
      <c r="F270" s="222" t="s">
        <v>1686</v>
      </c>
      <c r="G270" s="223" t="s">
        <v>1678</v>
      </c>
      <c r="H270" s="224">
        <v>4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43</v>
      </c>
      <c r="O270" s="92"/>
      <c r="P270" s="230">
        <f>O270*H270</f>
        <v>0</v>
      </c>
      <c r="Q270" s="230">
        <v>0</v>
      </c>
      <c r="R270" s="230">
        <f>Q270*H270</f>
        <v>0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165</v>
      </c>
      <c r="AT270" s="232" t="s">
        <v>161</v>
      </c>
      <c r="AU270" s="232" t="s">
        <v>88</v>
      </c>
      <c r="AY270" s="18" t="s">
        <v>158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86</v>
      </c>
      <c r="BK270" s="233">
        <f>ROUND(I270*H270,2)</f>
        <v>0</v>
      </c>
      <c r="BL270" s="18" t="s">
        <v>165</v>
      </c>
      <c r="BM270" s="232" t="s">
        <v>1389</v>
      </c>
    </row>
    <row r="271" s="2" customFormat="1" ht="16.5" customHeight="1">
      <c r="A271" s="39"/>
      <c r="B271" s="40"/>
      <c r="C271" s="220" t="s">
        <v>477</v>
      </c>
      <c r="D271" s="220" t="s">
        <v>161</v>
      </c>
      <c r="E271" s="221" t="s">
        <v>1687</v>
      </c>
      <c r="F271" s="222" t="s">
        <v>1688</v>
      </c>
      <c r="G271" s="223" t="s">
        <v>1678</v>
      </c>
      <c r="H271" s="224">
        <v>4</v>
      </c>
      <c r="I271" s="225"/>
      <c r="J271" s="226">
        <f>ROUND(I271*H271,2)</f>
        <v>0</v>
      </c>
      <c r="K271" s="227"/>
      <c r="L271" s="45"/>
      <c r="M271" s="228" t="s">
        <v>1</v>
      </c>
      <c r="N271" s="229" t="s">
        <v>43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165</v>
      </c>
      <c r="AT271" s="232" t="s">
        <v>161</v>
      </c>
      <c r="AU271" s="232" t="s">
        <v>88</v>
      </c>
      <c r="AY271" s="18" t="s">
        <v>158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86</v>
      </c>
      <c r="BK271" s="233">
        <f>ROUND(I271*H271,2)</f>
        <v>0</v>
      </c>
      <c r="BL271" s="18" t="s">
        <v>165</v>
      </c>
      <c r="BM271" s="232" t="s">
        <v>1397</v>
      </c>
    </row>
    <row r="272" s="2" customFormat="1" ht="16.5" customHeight="1">
      <c r="A272" s="39"/>
      <c r="B272" s="40"/>
      <c r="C272" s="220" t="s">
        <v>484</v>
      </c>
      <c r="D272" s="220" t="s">
        <v>161</v>
      </c>
      <c r="E272" s="221" t="s">
        <v>1689</v>
      </c>
      <c r="F272" s="222" t="s">
        <v>1690</v>
      </c>
      <c r="G272" s="223" t="s">
        <v>1678</v>
      </c>
      <c r="H272" s="224">
        <v>1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43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165</v>
      </c>
      <c r="AT272" s="232" t="s">
        <v>161</v>
      </c>
      <c r="AU272" s="232" t="s">
        <v>88</v>
      </c>
      <c r="AY272" s="18" t="s">
        <v>158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86</v>
      </c>
      <c r="BK272" s="233">
        <f>ROUND(I272*H272,2)</f>
        <v>0</v>
      </c>
      <c r="BL272" s="18" t="s">
        <v>165</v>
      </c>
      <c r="BM272" s="232" t="s">
        <v>1401</v>
      </c>
    </row>
    <row r="273" s="12" customFormat="1" ht="22.8" customHeight="1">
      <c r="A273" s="12"/>
      <c r="B273" s="204"/>
      <c r="C273" s="205"/>
      <c r="D273" s="206" t="s">
        <v>77</v>
      </c>
      <c r="E273" s="218" t="s">
        <v>1691</v>
      </c>
      <c r="F273" s="218" t="s">
        <v>1692</v>
      </c>
      <c r="G273" s="205"/>
      <c r="H273" s="205"/>
      <c r="I273" s="208"/>
      <c r="J273" s="219">
        <f>BK273</f>
        <v>0</v>
      </c>
      <c r="K273" s="205"/>
      <c r="L273" s="210"/>
      <c r="M273" s="211"/>
      <c r="N273" s="212"/>
      <c r="O273" s="212"/>
      <c r="P273" s="213">
        <f>P274</f>
        <v>0</v>
      </c>
      <c r="Q273" s="212"/>
      <c r="R273" s="213">
        <f>R274</f>
        <v>0</v>
      </c>
      <c r="S273" s="212"/>
      <c r="T273" s="214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5" t="s">
        <v>86</v>
      </c>
      <c r="AT273" s="216" t="s">
        <v>77</v>
      </c>
      <c r="AU273" s="216" t="s">
        <v>86</v>
      </c>
      <c r="AY273" s="215" t="s">
        <v>158</v>
      </c>
      <c r="BK273" s="217">
        <f>BK274</f>
        <v>0</v>
      </c>
    </row>
    <row r="274" s="2" customFormat="1" ht="16.5" customHeight="1">
      <c r="A274" s="39"/>
      <c r="B274" s="40"/>
      <c r="C274" s="220" t="s">
        <v>491</v>
      </c>
      <c r="D274" s="220" t="s">
        <v>161</v>
      </c>
      <c r="E274" s="221" t="s">
        <v>1693</v>
      </c>
      <c r="F274" s="222" t="s">
        <v>1694</v>
      </c>
      <c r="G274" s="223" t="s">
        <v>1678</v>
      </c>
      <c r="H274" s="224">
        <v>4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43</v>
      </c>
      <c r="O274" s="92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165</v>
      </c>
      <c r="AT274" s="232" t="s">
        <v>161</v>
      </c>
      <c r="AU274" s="232" t="s">
        <v>88</v>
      </c>
      <c r="AY274" s="18" t="s">
        <v>158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86</v>
      </c>
      <c r="BK274" s="233">
        <f>ROUND(I274*H274,2)</f>
        <v>0</v>
      </c>
      <c r="BL274" s="18" t="s">
        <v>165</v>
      </c>
      <c r="BM274" s="232" t="s">
        <v>1405</v>
      </c>
    </row>
    <row r="275" s="12" customFormat="1" ht="22.8" customHeight="1">
      <c r="A275" s="12"/>
      <c r="B275" s="204"/>
      <c r="C275" s="205"/>
      <c r="D275" s="206" t="s">
        <v>77</v>
      </c>
      <c r="E275" s="218" t="s">
        <v>1695</v>
      </c>
      <c r="F275" s="218" t="s">
        <v>1696</v>
      </c>
      <c r="G275" s="205"/>
      <c r="H275" s="205"/>
      <c r="I275" s="208"/>
      <c r="J275" s="219">
        <f>BK275</f>
        <v>0</v>
      </c>
      <c r="K275" s="205"/>
      <c r="L275" s="210"/>
      <c r="M275" s="211"/>
      <c r="N275" s="212"/>
      <c r="O275" s="212"/>
      <c r="P275" s="213">
        <f>SUM(P276:P277)</f>
        <v>0</v>
      </c>
      <c r="Q275" s="212"/>
      <c r="R275" s="213">
        <f>SUM(R276:R277)</f>
        <v>0</v>
      </c>
      <c r="S275" s="212"/>
      <c r="T275" s="214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5" t="s">
        <v>86</v>
      </c>
      <c r="AT275" s="216" t="s">
        <v>77</v>
      </c>
      <c r="AU275" s="216" t="s">
        <v>86</v>
      </c>
      <c r="AY275" s="215" t="s">
        <v>158</v>
      </c>
      <c r="BK275" s="217">
        <f>SUM(BK276:BK277)</f>
        <v>0</v>
      </c>
    </row>
    <row r="276" s="2" customFormat="1" ht="16.5" customHeight="1">
      <c r="A276" s="39"/>
      <c r="B276" s="40"/>
      <c r="C276" s="220" t="s">
        <v>499</v>
      </c>
      <c r="D276" s="220" t="s">
        <v>161</v>
      </c>
      <c r="E276" s="221" t="s">
        <v>1697</v>
      </c>
      <c r="F276" s="222" t="s">
        <v>1698</v>
      </c>
      <c r="G276" s="223" t="s">
        <v>1678</v>
      </c>
      <c r="H276" s="224">
        <v>8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43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165</v>
      </c>
      <c r="AT276" s="232" t="s">
        <v>161</v>
      </c>
      <c r="AU276" s="232" t="s">
        <v>88</v>
      </c>
      <c r="AY276" s="18" t="s">
        <v>158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86</v>
      </c>
      <c r="BK276" s="233">
        <f>ROUND(I276*H276,2)</f>
        <v>0</v>
      </c>
      <c r="BL276" s="18" t="s">
        <v>165</v>
      </c>
      <c r="BM276" s="232" t="s">
        <v>1410</v>
      </c>
    </row>
    <row r="277" s="2" customFormat="1" ht="16.5" customHeight="1">
      <c r="A277" s="39"/>
      <c r="B277" s="40"/>
      <c r="C277" s="220" t="s">
        <v>504</v>
      </c>
      <c r="D277" s="220" t="s">
        <v>161</v>
      </c>
      <c r="E277" s="221" t="s">
        <v>1699</v>
      </c>
      <c r="F277" s="222" t="s">
        <v>1700</v>
      </c>
      <c r="G277" s="223" t="s">
        <v>1678</v>
      </c>
      <c r="H277" s="224">
        <v>4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43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165</v>
      </c>
      <c r="AT277" s="232" t="s">
        <v>161</v>
      </c>
      <c r="AU277" s="232" t="s">
        <v>88</v>
      </c>
      <c r="AY277" s="18" t="s">
        <v>158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86</v>
      </c>
      <c r="BK277" s="233">
        <f>ROUND(I277*H277,2)</f>
        <v>0</v>
      </c>
      <c r="BL277" s="18" t="s">
        <v>165</v>
      </c>
      <c r="BM277" s="232" t="s">
        <v>1417</v>
      </c>
    </row>
    <row r="278" s="12" customFormat="1" ht="22.8" customHeight="1">
      <c r="A278" s="12"/>
      <c r="B278" s="204"/>
      <c r="C278" s="205"/>
      <c r="D278" s="206" t="s">
        <v>77</v>
      </c>
      <c r="E278" s="218" t="s">
        <v>1701</v>
      </c>
      <c r="F278" s="218" t="s">
        <v>1702</v>
      </c>
      <c r="G278" s="205"/>
      <c r="H278" s="205"/>
      <c r="I278" s="208"/>
      <c r="J278" s="219">
        <f>BK278</f>
        <v>0</v>
      </c>
      <c r="K278" s="205"/>
      <c r="L278" s="210"/>
      <c r="M278" s="211"/>
      <c r="N278" s="212"/>
      <c r="O278" s="212"/>
      <c r="P278" s="213">
        <v>0</v>
      </c>
      <c r="Q278" s="212"/>
      <c r="R278" s="213">
        <v>0</v>
      </c>
      <c r="S278" s="212"/>
      <c r="T278" s="214"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5" t="s">
        <v>86</v>
      </c>
      <c r="AT278" s="216" t="s">
        <v>77</v>
      </c>
      <c r="AU278" s="216" t="s">
        <v>86</v>
      </c>
      <c r="AY278" s="215" t="s">
        <v>158</v>
      </c>
      <c r="BK278" s="217">
        <v>0</v>
      </c>
    </row>
    <row r="279" s="12" customFormat="1" ht="22.8" customHeight="1">
      <c r="A279" s="12"/>
      <c r="B279" s="204"/>
      <c r="C279" s="205"/>
      <c r="D279" s="206" t="s">
        <v>77</v>
      </c>
      <c r="E279" s="218" t="s">
        <v>1703</v>
      </c>
      <c r="F279" s="218" t="s">
        <v>1704</v>
      </c>
      <c r="G279" s="205"/>
      <c r="H279" s="205"/>
      <c r="I279" s="208"/>
      <c r="J279" s="219">
        <f>BK279</f>
        <v>0</v>
      </c>
      <c r="K279" s="205"/>
      <c r="L279" s="210"/>
      <c r="M279" s="211"/>
      <c r="N279" s="212"/>
      <c r="O279" s="212"/>
      <c r="P279" s="213">
        <f>SUM(P280:P281)</f>
        <v>0</v>
      </c>
      <c r="Q279" s="212"/>
      <c r="R279" s="213">
        <f>SUM(R280:R281)</f>
        <v>0</v>
      </c>
      <c r="S279" s="212"/>
      <c r="T279" s="214">
        <f>SUM(T280:T281)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5" t="s">
        <v>86</v>
      </c>
      <c r="AT279" s="216" t="s">
        <v>77</v>
      </c>
      <c r="AU279" s="216" t="s">
        <v>86</v>
      </c>
      <c r="AY279" s="215" t="s">
        <v>158</v>
      </c>
      <c r="BK279" s="217">
        <f>SUM(BK280:BK281)</f>
        <v>0</v>
      </c>
    </row>
    <row r="280" s="2" customFormat="1" ht="21.75" customHeight="1">
      <c r="A280" s="39"/>
      <c r="B280" s="40"/>
      <c r="C280" s="220" t="s">
        <v>508</v>
      </c>
      <c r="D280" s="220" t="s">
        <v>161</v>
      </c>
      <c r="E280" s="221" t="s">
        <v>1705</v>
      </c>
      <c r="F280" s="222" t="s">
        <v>1706</v>
      </c>
      <c r="G280" s="223" t="s">
        <v>283</v>
      </c>
      <c r="H280" s="224">
        <v>1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43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165</v>
      </c>
      <c r="AT280" s="232" t="s">
        <v>161</v>
      </c>
      <c r="AU280" s="232" t="s">
        <v>88</v>
      </c>
      <c r="AY280" s="18" t="s">
        <v>158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86</v>
      </c>
      <c r="BK280" s="233">
        <f>ROUND(I280*H280,2)</f>
        <v>0</v>
      </c>
      <c r="BL280" s="18" t="s">
        <v>165</v>
      </c>
      <c r="BM280" s="232" t="s">
        <v>1421</v>
      </c>
    </row>
    <row r="281" s="2" customFormat="1" ht="16.5" customHeight="1">
      <c r="A281" s="39"/>
      <c r="B281" s="40"/>
      <c r="C281" s="220" t="s">
        <v>512</v>
      </c>
      <c r="D281" s="220" t="s">
        <v>161</v>
      </c>
      <c r="E281" s="221" t="s">
        <v>1707</v>
      </c>
      <c r="F281" s="222" t="s">
        <v>1708</v>
      </c>
      <c r="G281" s="223" t="s">
        <v>1678</v>
      </c>
      <c r="H281" s="224">
        <v>1</v>
      </c>
      <c r="I281" s="225"/>
      <c r="J281" s="226">
        <f>ROUND(I281*H281,2)</f>
        <v>0</v>
      </c>
      <c r="K281" s="227"/>
      <c r="L281" s="45"/>
      <c r="M281" s="228" t="s">
        <v>1</v>
      </c>
      <c r="N281" s="229" t="s">
        <v>43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165</v>
      </c>
      <c r="AT281" s="232" t="s">
        <v>161</v>
      </c>
      <c r="AU281" s="232" t="s">
        <v>88</v>
      </c>
      <c r="AY281" s="18" t="s">
        <v>158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86</v>
      </c>
      <c r="BK281" s="233">
        <f>ROUND(I281*H281,2)</f>
        <v>0</v>
      </c>
      <c r="BL281" s="18" t="s">
        <v>165</v>
      </c>
      <c r="BM281" s="232" t="s">
        <v>1429</v>
      </c>
    </row>
    <row r="282" s="12" customFormat="1" ht="25.92" customHeight="1">
      <c r="A282" s="12"/>
      <c r="B282" s="204"/>
      <c r="C282" s="205"/>
      <c r="D282" s="206" t="s">
        <v>77</v>
      </c>
      <c r="E282" s="207" t="s">
        <v>1709</v>
      </c>
      <c r="F282" s="207" t="s">
        <v>1710</v>
      </c>
      <c r="G282" s="205"/>
      <c r="H282" s="205"/>
      <c r="I282" s="208"/>
      <c r="J282" s="209">
        <f>BK282</f>
        <v>0</v>
      </c>
      <c r="K282" s="205"/>
      <c r="L282" s="210"/>
      <c r="M282" s="211"/>
      <c r="N282" s="212"/>
      <c r="O282" s="212"/>
      <c r="P282" s="213">
        <f>P283+P286+P289+P292+P299+P302+P308+P310+P312</f>
        <v>0</v>
      </c>
      <c r="Q282" s="212"/>
      <c r="R282" s="213">
        <f>R283+R286+R289+R292+R299+R302+R308+R310+R312</f>
        <v>0</v>
      </c>
      <c r="S282" s="212"/>
      <c r="T282" s="214">
        <f>T283+T286+T289+T292+T299+T302+T308+T310+T312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5" t="s">
        <v>86</v>
      </c>
      <c r="AT282" s="216" t="s">
        <v>77</v>
      </c>
      <c r="AU282" s="216" t="s">
        <v>78</v>
      </c>
      <c r="AY282" s="215" t="s">
        <v>158</v>
      </c>
      <c r="BK282" s="217">
        <f>BK283+BK286+BK289+BK292+BK299+BK302+BK308+BK310+BK312</f>
        <v>0</v>
      </c>
    </row>
    <row r="283" s="12" customFormat="1" ht="22.8" customHeight="1">
      <c r="A283" s="12"/>
      <c r="B283" s="204"/>
      <c r="C283" s="205"/>
      <c r="D283" s="206" t="s">
        <v>77</v>
      </c>
      <c r="E283" s="218" t="s">
        <v>1711</v>
      </c>
      <c r="F283" s="218" t="s">
        <v>1712</v>
      </c>
      <c r="G283" s="205"/>
      <c r="H283" s="205"/>
      <c r="I283" s="208"/>
      <c r="J283" s="219">
        <f>BK283</f>
        <v>0</v>
      </c>
      <c r="K283" s="205"/>
      <c r="L283" s="210"/>
      <c r="M283" s="211"/>
      <c r="N283" s="212"/>
      <c r="O283" s="212"/>
      <c r="P283" s="213">
        <f>SUM(P284:P285)</f>
        <v>0</v>
      </c>
      <c r="Q283" s="212"/>
      <c r="R283" s="213">
        <f>SUM(R284:R285)</f>
        <v>0</v>
      </c>
      <c r="S283" s="212"/>
      <c r="T283" s="214">
        <f>SUM(T284:T285)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5" t="s">
        <v>86</v>
      </c>
      <c r="AT283" s="216" t="s">
        <v>77</v>
      </c>
      <c r="AU283" s="216" t="s">
        <v>86</v>
      </c>
      <c r="AY283" s="215" t="s">
        <v>158</v>
      </c>
      <c r="BK283" s="217">
        <f>SUM(BK284:BK285)</f>
        <v>0</v>
      </c>
    </row>
    <row r="284" s="2" customFormat="1" ht="16.5" customHeight="1">
      <c r="A284" s="39"/>
      <c r="B284" s="40"/>
      <c r="C284" s="220" t="s">
        <v>519</v>
      </c>
      <c r="D284" s="220" t="s">
        <v>161</v>
      </c>
      <c r="E284" s="221" t="s">
        <v>1713</v>
      </c>
      <c r="F284" s="222" t="s">
        <v>1714</v>
      </c>
      <c r="G284" s="223" t="s">
        <v>203</v>
      </c>
      <c r="H284" s="224">
        <v>75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43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165</v>
      </c>
      <c r="AT284" s="232" t="s">
        <v>161</v>
      </c>
      <c r="AU284" s="232" t="s">
        <v>88</v>
      </c>
      <c r="AY284" s="18" t="s">
        <v>158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86</v>
      </c>
      <c r="BK284" s="233">
        <f>ROUND(I284*H284,2)</f>
        <v>0</v>
      </c>
      <c r="BL284" s="18" t="s">
        <v>165</v>
      </c>
      <c r="BM284" s="232" t="s">
        <v>1715</v>
      </c>
    </row>
    <row r="285" s="2" customFormat="1" ht="16.5" customHeight="1">
      <c r="A285" s="39"/>
      <c r="B285" s="40"/>
      <c r="C285" s="220" t="s">
        <v>523</v>
      </c>
      <c r="D285" s="220" t="s">
        <v>161</v>
      </c>
      <c r="E285" s="221" t="s">
        <v>1716</v>
      </c>
      <c r="F285" s="222" t="s">
        <v>1717</v>
      </c>
      <c r="G285" s="223" t="s">
        <v>203</v>
      </c>
      <c r="H285" s="224">
        <v>20</v>
      </c>
      <c r="I285" s="225"/>
      <c r="J285" s="226">
        <f>ROUND(I285*H285,2)</f>
        <v>0</v>
      </c>
      <c r="K285" s="227"/>
      <c r="L285" s="45"/>
      <c r="M285" s="228" t="s">
        <v>1</v>
      </c>
      <c r="N285" s="229" t="s">
        <v>43</v>
      </c>
      <c r="O285" s="92"/>
      <c r="P285" s="230">
        <f>O285*H285</f>
        <v>0</v>
      </c>
      <c r="Q285" s="230">
        <v>0</v>
      </c>
      <c r="R285" s="230">
        <f>Q285*H285</f>
        <v>0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165</v>
      </c>
      <c r="AT285" s="232" t="s">
        <v>161</v>
      </c>
      <c r="AU285" s="232" t="s">
        <v>88</v>
      </c>
      <c r="AY285" s="18" t="s">
        <v>158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86</v>
      </c>
      <c r="BK285" s="233">
        <f>ROUND(I285*H285,2)</f>
        <v>0</v>
      </c>
      <c r="BL285" s="18" t="s">
        <v>165</v>
      </c>
      <c r="BM285" s="232" t="s">
        <v>1718</v>
      </c>
    </row>
    <row r="286" s="12" customFormat="1" ht="22.8" customHeight="1">
      <c r="A286" s="12"/>
      <c r="B286" s="204"/>
      <c r="C286" s="205"/>
      <c r="D286" s="206" t="s">
        <v>77</v>
      </c>
      <c r="E286" s="218" t="s">
        <v>1719</v>
      </c>
      <c r="F286" s="218" t="s">
        <v>1720</v>
      </c>
      <c r="G286" s="205"/>
      <c r="H286" s="205"/>
      <c r="I286" s="208"/>
      <c r="J286" s="219">
        <f>BK286</f>
        <v>0</v>
      </c>
      <c r="K286" s="205"/>
      <c r="L286" s="210"/>
      <c r="M286" s="211"/>
      <c r="N286" s="212"/>
      <c r="O286" s="212"/>
      <c r="P286" s="213">
        <f>SUM(P287:P288)</f>
        <v>0</v>
      </c>
      <c r="Q286" s="212"/>
      <c r="R286" s="213">
        <f>SUM(R287:R288)</f>
        <v>0</v>
      </c>
      <c r="S286" s="212"/>
      <c r="T286" s="214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5" t="s">
        <v>86</v>
      </c>
      <c r="AT286" s="216" t="s">
        <v>77</v>
      </c>
      <c r="AU286" s="216" t="s">
        <v>86</v>
      </c>
      <c r="AY286" s="215" t="s">
        <v>158</v>
      </c>
      <c r="BK286" s="217">
        <f>SUM(BK287:BK288)</f>
        <v>0</v>
      </c>
    </row>
    <row r="287" s="2" customFormat="1" ht="16.5" customHeight="1">
      <c r="A287" s="39"/>
      <c r="B287" s="40"/>
      <c r="C287" s="220" t="s">
        <v>528</v>
      </c>
      <c r="D287" s="220" t="s">
        <v>161</v>
      </c>
      <c r="E287" s="221" t="s">
        <v>1721</v>
      </c>
      <c r="F287" s="222" t="s">
        <v>1722</v>
      </c>
      <c r="G287" s="223" t="s">
        <v>969</v>
      </c>
      <c r="H287" s="224">
        <v>8</v>
      </c>
      <c r="I287" s="225"/>
      <c r="J287" s="226">
        <f>ROUND(I287*H287,2)</f>
        <v>0</v>
      </c>
      <c r="K287" s="227"/>
      <c r="L287" s="45"/>
      <c r="M287" s="228" t="s">
        <v>1</v>
      </c>
      <c r="N287" s="229" t="s">
        <v>43</v>
      </c>
      <c r="O287" s="92"/>
      <c r="P287" s="230">
        <f>O287*H287</f>
        <v>0</v>
      </c>
      <c r="Q287" s="230">
        <v>0</v>
      </c>
      <c r="R287" s="230">
        <f>Q287*H287</f>
        <v>0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165</v>
      </c>
      <c r="AT287" s="232" t="s">
        <v>161</v>
      </c>
      <c r="AU287" s="232" t="s">
        <v>88</v>
      </c>
      <c r="AY287" s="18" t="s">
        <v>158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86</v>
      </c>
      <c r="BK287" s="233">
        <f>ROUND(I287*H287,2)</f>
        <v>0</v>
      </c>
      <c r="BL287" s="18" t="s">
        <v>165</v>
      </c>
      <c r="BM287" s="232" t="s">
        <v>1723</v>
      </c>
    </row>
    <row r="288" s="2" customFormat="1" ht="16.5" customHeight="1">
      <c r="A288" s="39"/>
      <c r="B288" s="40"/>
      <c r="C288" s="220" t="s">
        <v>533</v>
      </c>
      <c r="D288" s="220" t="s">
        <v>161</v>
      </c>
      <c r="E288" s="221" t="s">
        <v>1724</v>
      </c>
      <c r="F288" s="222" t="s">
        <v>1725</v>
      </c>
      <c r="G288" s="223" t="s">
        <v>969</v>
      </c>
      <c r="H288" s="224">
        <v>8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43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165</v>
      </c>
      <c r="AT288" s="232" t="s">
        <v>161</v>
      </c>
      <c r="AU288" s="232" t="s">
        <v>88</v>
      </c>
      <c r="AY288" s="18" t="s">
        <v>158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86</v>
      </c>
      <c r="BK288" s="233">
        <f>ROUND(I288*H288,2)</f>
        <v>0</v>
      </c>
      <c r="BL288" s="18" t="s">
        <v>165</v>
      </c>
      <c r="BM288" s="232" t="s">
        <v>1726</v>
      </c>
    </row>
    <row r="289" s="12" customFormat="1" ht="22.8" customHeight="1">
      <c r="A289" s="12"/>
      <c r="B289" s="204"/>
      <c r="C289" s="205"/>
      <c r="D289" s="206" t="s">
        <v>77</v>
      </c>
      <c r="E289" s="218" t="s">
        <v>1727</v>
      </c>
      <c r="F289" s="218" t="s">
        <v>1728</v>
      </c>
      <c r="G289" s="205"/>
      <c r="H289" s="205"/>
      <c r="I289" s="208"/>
      <c r="J289" s="219">
        <f>BK289</f>
        <v>0</v>
      </c>
      <c r="K289" s="205"/>
      <c r="L289" s="210"/>
      <c r="M289" s="211"/>
      <c r="N289" s="212"/>
      <c r="O289" s="212"/>
      <c r="P289" s="213">
        <f>SUM(P290:P291)</f>
        <v>0</v>
      </c>
      <c r="Q289" s="212"/>
      <c r="R289" s="213">
        <f>SUM(R290:R291)</f>
        <v>0</v>
      </c>
      <c r="S289" s="212"/>
      <c r="T289" s="214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5" t="s">
        <v>86</v>
      </c>
      <c r="AT289" s="216" t="s">
        <v>77</v>
      </c>
      <c r="AU289" s="216" t="s">
        <v>86</v>
      </c>
      <c r="AY289" s="215" t="s">
        <v>158</v>
      </c>
      <c r="BK289" s="217">
        <f>SUM(BK290:BK291)</f>
        <v>0</v>
      </c>
    </row>
    <row r="290" s="2" customFormat="1" ht="16.5" customHeight="1">
      <c r="A290" s="39"/>
      <c r="B290" s="40"/>
      <c r="C290" s="220" t="s">
        <v>538</v>
      </c>
      <c r="D290" s="220" t="s">
        <v>161</v>
      </c>
      <c r="E290" s="221" t="s">
        <v>1729</v>
      </c>
      <c r="F290" s="222" t="s">
        <v>1730</v>
      </c>
      <c r="G290" s="223" t="s">
        <v>969</v>
      </c>
      <c r="H290" s="224">
        <v>8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43</v>
      </c>
      <c r="O290" s="92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165</v>
      </c>
      <c r="AT290" s="232" t="s">
        <v>161</v>
      </c>
      <c r="AU290" s="232" t="s">
        <v>88</v>
      </c>
      <c r="AY290" s="18" t="s">
        <v>158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86</v>
      </c>
      <c r="BK290" s="233">
        <f>ROUND(I290*H290,2)</f>
        <v>0</v>
      </c>
      <c r="BL290" s="18" t="s">
        <v>165</v>
      </c>
      <c r="BM290" s="232" t="s">
        <v>1731</v>
      </c>
    </row>
    <row r="291" s="2" customFormat="1" ht="21.75" customHeight="1">
      <c r="A291" s="39"/>
      <c r="B291" s="40"/>
      <c r="C291" s="220" t="s">
        <v>543</v>
      </c>
      <c r="D291" s="220" t="s">
        <v>161</v>
      </c>
      <c r="E291" s="221" t="s">
        <v>1732</v>
      </c>
      <c r="F291" s="222" t="s">
        <v>1733</v>
      </c>
      <c r="G291" s="223" t="s">
        <v>969</v>
      </c>
      <c r="H291" s="224">
        <v>16</v>
      </c>
      <c r="I291" s="225"/>
      <c r="J291" s="226">
        <f>ROUND(I291*H291,2)</f>
        <v>0</v>
      </c>
      <c r="K291" s="227"/>
      <c r="L291" s="45"/>
      <c r="M291" s="228" t="s">
        <v>1</v>
      </c>
      <c r="N291" s="229" t="s">
        <v>43</v>
      </c>
      <c r="O291" s="92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165</v>
      </c>
      <c r="AT291" s="232" t="s">
        <v>161</v>
      </c>
      <c r="AU291" s="232" t="s">
        <v>88</v>
      </c>
      <c r="AY291" s="18" t="s">
        <v>158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86</v>
      </c>
      <c r="BK291" s="233">
        <f>ROUND(I291*H291,2)</f>
        <v>0</v>
      </c>
      <c r="BL291" s="18" t="s">
        <v>165</v>
      </c>
      <c r="BM291" s="232" t="s">
        <v>1734</v>
      </c>
    </row>
    <row r="292" s="12" customFormat="1" ht="22.8" customHeight="1">
      <c r="A292" s="12"/>
      <c r="B292" s="204"/>
      <c r="C292" s="205"/>
      <c r="D292" s="206" t="s">
        <v>77</v>
      </c>
      <c r="E292" s="218" t="s">
        <v>1735</v>
      </c>
      <c r="F292" s="218" t="s">
        <v>1736</v>
      </c>
      <c r="G292" s="205"/>
      <c r="H292" s="205"/>
      <c r="I292" s="208"/>
      <c r="J292" s="219">
        <f>BK292</f>
        <v>0</v>
      </c>
      <c r="K292" s="205"/>
      <c r="L292" s="210"/>
      <c r="M292" s="211"/>
      <c r="N292" s="212"/>
      <c r="O292" s="212"/>
      <c r="P292" s="213">
        <f>SUM(P293:P298)</f>
        <v>0</v>
      </c>
      <c r="Q292" s="212"/>
      <c r="R292" s="213">
        <f>SUM(R293:R298)</f>
        <v>0</v>
      </c>
      <c r="S292" s="212"/>
      <c r="T292" s="214">
        <f>SUM(T293:T298)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5" t="s">
        <v>86</v>
      </c>
      <c r="AT292" s="216" t="s">
        <v>77</v>
      </c>
      <c r="AU292" s="216" t="s">
        <v>86</v>
      </c>
      <c r="AY292" s="215" t="s">
        <v>158</v>
      </c>
      <c r="BK292" s="217">
        <f>SUM(BK293:BK298)</f>
        <v>0</v>
      </c>
    </row>
    <row r="293" s="2" customFormat="1" ht="16.5" customHeight="1">
      <c r="A293" s="39"/>
      <c r="B293" s="40"/>
      <c r="C293" s="220" t="s">
        <v>549</v>
      </c>
      <c r="D293" s="220" t="s">
        <v>161</v>
      </c>
      <c r="E293" s="221" t="s">
        <v>1737</v>
      </c>
      <c r="F293" s="222" t="s">
        <v>1738</v>
      </c>
      <c r="G293" s="223" t="s">
        <v>969</v>
      </c>
      <c r="H293" s="224">
        <v>8</v>
      </c>
      <c r="I293" s="225"/>
      <c r="J293" s="226">
        <f>ROUND(I293*H293,2)</f>
        <v>0</v>
      </c>
      <c r="K293" s="227"/>
      <c r="L293" s="45"/>
      <c r="M293" s="228" t="s">
        <v>1</v>
      </c>
      <c r="N293" s="229" t="s">
        <v>43</v>
      </c>
      <c r="O293" s="92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165</v>
      </c>
      <c r="AT293" s="232" t="s">
        <v>161</v>
      </c>
      <c r="AU293" s="232" t="s">
        <v>88</v>
      </c>
      <c r="AY293" s="18" t="s">
        <v>158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86</v>
      </c>
      <c r="BK293" s="233">
        <f>ROUND(I293*H293,2)</f>
        <v>0</v>
      </c>
      <c r="BL293" s="18" t="s">
        <v>165</v>
      </c>
      <c r="BM293" s="232" t="s">
        <v>1739</v>
      </c>
    </row>
    <row r="294" s="2" customFormat="1" ht="16.5" customHeight="1">
      <c r="A294" s="39"/>
      <c r="B294" s="40"/>
      <c r="C294" s="220" t="s">
        <v>553</v>
      </c>
      <c r="D294" s="220" t="s">
        <v>161</v>
      </c>
      <c r="E294" s="221" t="s">
        <v>1740</v>
      </c>
      <c r="F294" s="222" t="s">
        <v>1741</v>
      </c>
      <c r="G294" s="223" t="s">
        <v>969</v>
      </c>
      <c r="H294" s="224">
        <v>8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43</v>
      </c>
      <c r="O294" s="92"/>
      <c r="P294" s="230">
        <f>O294*H294</f>
        <v>0</v>
      </c>
      <c r="Q294" s="230">
        <v>0</v>
      </c>
      <c r="R294" s="230">
        <f>Q294*H294</f>
        <v>0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165</v>
      </c>
      <c r="AT294" s="232" t="s">
        <v>161</v>
      </c>
      <c r="AU294" s="232" t="s">
        <v>88</v>
      </c>
      <c r="AY294" s="18" t="s">
        <v>158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86</v>
      </c>
      <c r="BK294" s="233">
        <f>ROUND(I294*H294,2)</f>
        <v>0</v>
      </c>
      <c r="BL294" s="18" t="s">
        <v>165</v>
      </c>
      <c r="BM294" s="232" t="s">
        <v>1742</v>
      </c>
    </row>
    <row r="295" s="2" customFormat="1" ht="16.5" customHeight="1">
      <c r="A295" s="39"/>
      <c r="B295" s="40"/>
      <c r="C295" s="220" t="s">
        <v>558</v>
      </c>
      <c r="D295" s="220" t="s">
        <v>161</v>
      </c>
      <c r="E295" s="221" t="s">
        <v>1743</v>
      </c>
      <c r="F295" s="222" t="s">
        <v>1744</v>
      </c>
      <c r="G295" s="223" t="s">
        <v>969</v>
      </c>
      <c r="H295" s="224">
        <v>7</v>
      </c>
      <c r="I295" s="225"/>
      <c r="J295" s="226">
        <f>ROUND(I295*H295,2)</f>
        <v>0</v>
      </c>
      <c r="K295" s="227"/>
      <c r="L295" s="45"/>
      <c r="M295" s="228" t="s">
        <v>1</v>
      </c>
      <c r="N295" s="229" t="s">
        <v>43</v>
      </c>
      <c r="O295" s="92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165</v>
      </c>
      <c r="AT295" s="232" t="s">
        <v>161</v>
      </c>
      <c r="AU295" s="232" t="s">
        <v>88</v>
      </c>
      <c r="AY295" s="18" t="s">
        <v>158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86</v>
      </c>
      <c r="BK295" s="233">
        <f>ROUND(I295*H295,2)</f>
        <v>0</v>
      </c>
      <c r="BL295" s="18" t="s">
        <v>165</v>
      </c>
      <c r="BM295" s="232" t="s">
        <v>1745</v>
      </c>
    </row>
    <row r="296" s="2" customFormat="1" ht="16.5" customHeight="1">
      <c r="A296" s="39"/>
      <c r="B296" s="40"/>
      <c r="C296" s="220" t="s">
        <v>562</v>
      </c>
      <c r="D296" s="220" t="s">
        <v>161</v>
      </c>
      <c r="E296" s="221" t="s">
        <v>1746</v>
      </c>
      <c r="F296" s="222" t="s">
        <v>1747</v>
      </c>
      <c r="G296" s="223" t="s">
        <v>969</v>
      </c>
      <c r="H296" s="224">
        <v>8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43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165</v>
      </c>
      <c r="AT296" s="232" t="s">
        <v>161</v>
      </c>
      <c r="AU296" s="232" t="s">
        <v>88</v>
      </c>
      <c r="AY296" s="18" t="s">
        <v>158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86</v>
      </c>
      <c r="BK296" s="233">
        <f>ROUND(I296*H296,2)</f>
        <v>0</v>
      </c>
      <c r="BL296" s="18" t="s">
        <v>165</v>
      </c>
      <c r="BM296" s="232" t="s">
        <v>1748</v>
      </c>
    </row>
    <row r="297" s="2" customFormat="1" ht="16.5" customHeight="1">
      <c r="A297" s="39"/>
      <c r="B297" s="40"/>
      <c r="C297" s="220" t="s">
        <v>566</v>
      </c>
      <c r="D297" s="220" t="s">
        <v>161</v>
      </c>
      <c r="E297" s="221" t="s">
        <v>1749</v>
      </c>
      <c r="F297" s="222" t="s">
        <v>1750</v>
      </c>
      <c r="G297" s="223" t="s">
        <v>969</v>
      </c>
      <c r="H297" s="224">
        <v>4</v>
      </c>
      <c r="I297" s="225"/>
      <c r="J297" s="226">
        <f>ROUND(I297*H297,2)</f>
        <v>0</v>
      </c>
      <c r="K297" s="227"/>
      <c r="L297" s="45"/>
      <c r="M297" s="228" t="s">
        <v>1</v>
      </c>
      <c r="N297" s="229" t="s">
        <v>43</v>
      </c>
      <c r="O297" s="92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165</v>
      </c>
      <c r="AT297" s="232" t="s">
        <v>161</v>
      </c>
      <c r="AU297" s="232" t="s">
        <v>88</v>
      </c>
      <c r="AY297" s="18" t="s">
        <v>158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86</v>
      </c>
      <c r="BK297" s="233">
        <f>ROUND(I297*H297,2)</f>
        <v>0</v>
      </c>
      <c r="BL297" s="18" t="s">
        <v>165</v>
      </c>
      <c r="BM297" s="232" t="s">
        <v>1751</v>
      </c>
    </row>
    <row r="298" s="2" customFormat="1" ht="16.5" customHeight="1">
      <c r="A298" s="39"/>
      <c r="B298" s="40"/>
      <c r="C298" s="220" t="s">
        <v>571</v>
      </c>
      <c r="D298" s="220" t="s">
        <v>161</v>
      </c>
      <c r="E298" s="221" t="s">
        <v>1752</v>
      </c>
      <c r="F298" s="222" t="s">
        <v>1753</v>
      </c>
      <c r="G298" s="223" t="s">
        <v>969</v>
      </c>
      <c r="H298" s="224">
        <v>4</v>
      </c>
      <c r="I298" s="225"/>
      <c r="J298" s="226">
        <f>ROUND(I298*H298,2)</f>
        <v>0</v>
      </c>
      <c r="K298" s="227"/>
      <c r="L298" s="45"/>
      <c r="M298" s="228" t="s">
        <v>1</v>
      </c>
      <c r="N298" s="229" t="s">
        <v>43</v>
      </c>
      <c r="O298" s="92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165</v>
      </c>
      <c r="AT298" s="232" t="s">
        <v>161</v>
      </c>
      <c r="AU298" s="232" t="s">
        <v>88</v>
      </c>
      <c r="AY298" s="18" t="s">
        <v>158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86</v>
      </c>
      <c r="BK298" s="233">
        <f>ROUND(I298*H298,2)</f>
        <v>0</v>
      </c>
      <c r="BL298" s="18" t="s">
        <v>165</v>
      </c>
      <c r="BM298" s="232" t="s">
        <v>1754</v>
      </c>
    </row>
    <row r="299" s="12" customFormat="1" ht="22.8" customHeight="1">
      <c r="A299" s="12"/>
      <c r="B299" s="204"/>
      <c r="C299" s="205"/>
      <c r="D299" s="206" t="s">
        <v>77</v>
      </c>
      <c r="E299" s="218" t="s">
        <v>1755</v>
      </c>
      <c r="F299" s="218" t="s">
        <v>1756</v>
      </c>
      <c r="G299" s="205"/>
      <c r="H299" s="205"/>
      <c r="I299" s="208"/>
      <c r="J299" s="219">
        <f>BK299</f>
        <v>0</v>
      </c>
      <c r="K299" s="205"/>
      <c r="L299" s="210"/>
      <c r="M299" s="211"/>
      <c r="N299" s="212"/>
      <c r="O299" s="212"/>
      <c r="P299" s="213">
        <f>SUM(P300:P301)</f>
        <v>0</v>
      </c>
      <c r="Q299" s="212"/>
      <c r="R299" s="213">
        <f>SUM(R300:R301)</f>
        <v>0</v>
      </c>
      <c r="S299" s="212"/>
      <c r="T299" s="214">
        <f>SUM(T300:T301)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5" t="s">
        <v>86</v>
      </c>
      <c r="AT299" s="216" t="s">
        <v>77</v>
      </c>
      <c r="AU299" s="216" t="s">
        <v>86</v>
      </c>
      <c r="AY299" s="215" t="s">
        <v>158</v>
      </c>
      <c r="BK299" s="217">
        <f>SUM(BK300:BK301)</f>
        <v>0</v>
      </c>
    </row>
    <row r="300" s="2" customFormat="1" ht="16.5" customHeight="1">
      <c r="A300" s="39"/>
      <c r="B300" s="40"/>
      <c r="C300" s="220" t="s">
        <v>578</v>
      </c>
      <c r="D300" s="220" t="s">
        <v>161</v>
      </c>
      <c r="E300" s="221" t="s">
        <v>1757</v>
      </c>
      <c r="F300" s="222" t="s">
        <v>1758</v>
      </c>
      <c r="G300" s="223" t="s">
        <v>969</v>
      </c>
      <c r="H300" s="224">
        <v>3</v>
      </c>
      <c r="I300" s="225"/>
      <c r="J300" s="226">
        <f>ROUND(I300*H300,2)</f>
        <v>0</v>
      </c>
      <c r="K300" s="227"/>
      <c r="L300" s="45"/>
      <c r="M300" s="228" t="s">
        <v>1</v>
      </c>
      <c r="N300" s="229" t="s">
        <v>43</v>
      </c>
      <c r="O300" s="92"/>
      <c r="P300" s="230">
        <f>O300*H300</f>
        <v>0</v>
      </c>
      <c r="Q300" s="230">
        <v>0</v>
      </c>
      <c r="R300" s="230">
        <f>Q300*H300</f>
        <v>0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165</v>
      </c>
      <c r="AT300" s="232" t="s">
        <v>161</v>
      </c>
      <c r="AU300" s="232" t="s">
        <v>88</v>
      </c>
      <c r="AY300" s="18" t="s">
        <v>158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86</v>
      </c>
      <c r="BK300" s="233">
        <f>ROUND(I300*H300,2)</f>
        <v>0</v>
      </c>
      <c r="BL300" s="18" t="s">
        <v>165</v>
      </c>
      <c r="BM300" s="232" t="s">
        <v>1759</v>
      </c>
    </row>
    <row r="301" s="2" customFormat="1" ht="16.5" customHeight="1">
      <c r="A301" s="39"/>
      <c r="B301" s="40"/>
      <c r="C301" s="220" t="s">
        <v>582</v>
      </c>
      <c r="D301" s="220" t="s">
        <v>161</v>
      </c>
      <c r="E301" s="221" t="s">
        <v>1760</v>
      </c>
      <c r="F301" s="222" t="s">
        <v>1761</v>
      </c>
      <c r="G301" s="223" t="s">
        <v>969</v>
      </c>
      <c r="H301" s="224">
        <v>4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43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165</v>
      </c>
      <c r="AT301" s="232" t="s">
        <v>161</v>
      </c>
      <c r="AU301" s="232" t="s">
        <v>88</v>
      </c>
      <c r="AY301" s="18" t="s">
        <v>158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86</v>
      </c>
      <c r="BK301" s="233">
        <f>ROUND(I301*H301,2)</f>
        <v>0</v>
      </c>
      <c r="BL301" s="18" t="s">
        <v>165</v>
      </c>
      <c r="BM301" s="232" t="s">
        <v>1762</v>
      </c>
    </row>
    <row r="302" s="12" customFormat="1" ht="22.8" customHeight="1">
      <c r="A302" s="12"/>
      <c r="B302" s="204"/>
      <c r="C302" s="205"/>
      <c r="D302" s="206" t="s">
        <v>77</v>
      </c>
      <c r="E302" s="218" t="s">
        <v>1763</v>
      </c>
      <c r="F302" s="218" t="s">
        <v>1764</v>
      </c>
      <c r="G302" s="205"/>
      <c r="H302" s="205"/>
      <c r="I302" s="208"/>
      <c r="J302" s="219">
        <f>BK302</f>
        <v>0</v>
      </c>
      <c r="K302" s="205"/>
      <c r="L302" s="210"/>
      <c r="M302" s="211"/>
      <c r="N302" s="212"/>
      <c r="O302" s="212"/>
      <c r="P302" s="213">
        <f>SUM(P303:P307)</f>
        <v>0</v>
      </c>
      <c r="Q302" s="212"/>
      <c r="R302" s="213">
        <f>SUM(R303:R307)</f>
        <v>0</v>
      </c>
      <c r="S302" s="212"/>
      <c r="T302" s="214">
        <f>SUM(T303:T307)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5" t="s">
        <v>86</v>
      </c>
      <c r="AT302" s="216" t="s">
        <v>77</v>
      </c>
      <c r="AU302" s="216" t="s">
        <v>86</v>
      </c>
      <c r="AY302" s="215" t="s">
        <v>158</v>
      </c>
      <c r="BK302" s="217">
        <f>SUM(BK303:BK307)</f>
        <v>0</v>
      </c>
    </row>
    <row r="303" s="2" customFormat="1" ht="16.5" customHeight="1">
      <c r="A303" s="39"/>
      <c r="B303" s="40"/>
      <c r="C303" s="220" t="s">
        <v>588</v>
      </c>
      <c r="D303" s="220" t="s">
        <v>161</v>
      </c>
      <c r="E303" s="221" t="s">
        <v>1765</v>
      </c>
      <c r="F303" s="222" t="s">
        <v>1766</v>
      </c>
      <c r="G303" s="223" t="s">
        <v>969</v>
      </c>
      <c r="H303" s="224">
        <v>20</v>
      </c>
      <c r="I303" s="225"/>
      <c r="J303" s="226">
        <f>ROUND(I303*H303,2)</f>
        <v>0</v>
      </c>
      <c r="K303" s="227"/>
      <c r="L303" s="45"/>
      <c r="M303" s="228" t="s">
        <v>1</v>
      </c>
      <c r="N303" s="229" t="s">
        <v>43</v>
      </c>
      <c r="O303" s="92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165</v>
      </c>
      <c r="AT303" s="232" t="s">
        <v>161</v>
      </c>
      <c r="AU303" s="232" t="s">
        <v>88</v>
      </c>
      <c r="AY303" s="18" t="s">
        <v>158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86</v>
      </c>
      <c r="BK303" s="233">
        <f>ROUND(I303*H303,2)</f>
        <v>0</v>
      </c>
      <c r="BL303" s="18" t="s">
        <v>165</v>
      </c>
      <c r="BM303" s="232" t="s">
        <v>1767</v>
      </c>
    </row>
    <row r="304" s="2" customFormat="1" ht="16.5" customHeight="1">
      <c r="A304" s="39"/>
      <c r="B304" s="40"/>
      <c r="C304" s="220" t="s">
        <v>593</v>
      </c>
      <c r="D304" s="220" t="s">
        <v>161</v>
      </c>
      <c r="E304" s="221" t="s">
        <v>1768</v>
      </c>
      <c r="F304" s="222" t="s">
        <v>1769</v>
      </c>
      <c r="G304" s="223" t="s">
        <v>969</v>
      </c>
      <c r="H304" s="224">
        <v>64</v>
      </c>
      <c r="I304" s="225"/>
      <c r="J304" s="226">
        <f>ROUND(I304*H304,2)</f>
        <v>0</v>
      </c>
      <c r="K304" s="227"/>
      <c r="L304" s="45"/>
      <c r="M304" s="228" t="s">
        <v>1</v>
      </c>
      <c r="N304" s="229" t="s">
        <v>43</v>
      </c>
      <c r="O304" s="92"/>
      <c r="P304" s="230">
        <f>O304*H304</f>
        <v>0</v>
      </c>
      <c r="Q304" s="230">
        <v>0</v>
      </c>
      <c r="R304" s="230">
        <f>Q304*H304</f>
        <v>0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165</v>
      </c>
      <c r="AT304" s="232" t="s">
        <v>161</v>
      </c>
      <c r="AU304" s="232" t="s">
        <v>88</v>
      </c>
      <c r="AY304" s="18" t="s">
        <v>158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86</v>
      </c>
      <c r="BK304" s="233">
        <f>ROUND(I304*H304,2)</f>
        <v>0</v>
      </c>
      <c r="BL304" s="18" t="s">
        <v>165</v>
      </c>
      <c r="BM304" s="232" t="s">
        <v>1770</v>
      </c>
    </row>
    <row r="305" s="2" customFormat="1" ht="16.5" customHeight="1">
      <c r="A305" s="39"/>
      <c r="B305" s="40"/>
      <c r="C305" s="220" t="s">
        <v>598</v>
      </c>
      <c r="D305" s="220" t="s">
        <v>161</v>
      </c>
      <c r="E305" s="221" t="s">
        <v>1771</v>
      </c>
      <c r="F305" s="222" t="s">
        <v>1772</v>
      </c>
      <c r="G305" s="223" t="s">
        <v>969</v>
      </c>
      <c r="H305" s="224">
        <v>39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43</v>
      </c>
      <c r="O305" s="92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165</v>
      </c>
      <c r="AT305" s="232" t="s">
        <v>161</v>
      </c>
      <c r="AU305" s="232" t="s">
        <v>88</v>
      </c>
      <c r="AY305" s="18" t="s">
        <v>158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86</v>
      </c>
      <c r="BK305" s="233">
        <f>ROUND(I305*H305,2)</f>
        <v>0</v>
      </c>
      <c r="BL305" s="18" t="s">
        <v>165</v>
      </c>
      <c r="BM305" s="232" t="s">
        <v>1773</v>
      </c>
    </row>
    <row r="306" s="2" customFormat="1" ht="16.5" customHeight="1">
      <c r="A306" s="39"/>
      <c r="B306" s="40"/>
      <c r="C306" s="220" t="s">
        <v>602</v>
      </c>
      <c r="D306" s="220" t="s">
        <v>161</v>
      </c>
      <c r="E306" s="221" t="s">
        <v>1774</v>
      </c>
      <c r="F306" s="222" t="s">
        <v>1775</v>
      </c>
      <c r="G306" s="223" t="s">
        <v>969</v>
      </c>
      <c r="H306" s="224">
        <v>30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43</v>
      </c>
      <c r="O306" s="92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165</v>
      </c>
      <c r="AT306" s="232" t="s">
        <v>161</v>
      </c>
      <c r="AU306" s="232" t="s">
        <v>88</v>
      </c>
      <c r="AY306" s="18" t="s">
        <v>158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86</v>
      </c>
      <c r="BK306" s="233">
        <f>ROUND(I306*H306,2)</f>
        <v>0</v>
      </c>
      <c r="BL306" s="18" t="s">
        <v>165</v>
      </c>
      <c r="BM306" s="232" t="s">
        <v>1776</v>
      </c>
    </row>
    <row r="307" s="2" customFormat="1" ht="16.5" customHeight="1">
      <c r="A307" s="39"/>
      <c r="B307" s="40"/>
      <c r="C307" s="220" t="s">
        <v>607</v>
      </c>
      <c r="D307" s="220" t="s">
        <v>161</v>
      </c>
      <c r="E307" s="221" t="s">
        <v>1777</v>
      </c>
      <c r="F307" s="222" t="s">
        <v>1778</v>
      </c>
      <c r="G307" s="223" t="s">
        <v>969</v>
      </c>
      <c r="H307" s="224">
        <v>80</v>
      </c>
      <c r="I307" s="225"/>
      <c r="J307" s="226">
        <f>ROUND(I307*H307,2)</f>
        <v>0</v>
      </c>
      <c r="K307" s="227"/>
      <c r="L307" s="45"/>
      <c r="M307" s="228" t="s">
        <v>1</v>
      </c>
      <c r="N307" s="229" t="s">
        <v>43</v>
      </c>
      <c r="O307" s="92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165</v>
      </c>
      <c r="AT307" s="232" t="s">
        <v>161</v>
      </c>
      <c r="AU307" s="232" t="s">
        <v>88</v>
      </c>
      <c r="AY307" s="18" t="s">
        <v>158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86</v>
      </c>
      <c r="BK307" s="233">
        <f>ROUND(I307*H307,2)</f>
        <v>0</v>
      </c>
      <c r="BL307" s="18" t="s">
        <v>165</v>
      </c>
      <c r="BM307" s="232" t="s">
        <v>1779</v>
      </c>
    </row>
    <row r="308" s="12" customFormat="1" ht="22.8" customHeight="1">
      <c r="A308" s="12"/>
      <c r="B308" s="204"/>
      <c r="C308" s="205"/>
      <c r="D308" s="206" t="s">
        <v>77</v>
      </c>
      <c r="E308" s="218" t="s">
        <v>1780</v>
      </c>
      <c r="F308" s="218" t="s">
        <v>1781</v>
      </c>
      <c r="G308" s="205"/>
      <c r="H308" s="205"/>
      <c r="I308" s="208"/>
      <c r="J308" s="219">
        <f>BK308</f>
        <v>0</v>
      </c>
      <c r="K308" s="205"/>
      <c r="L308" s="210"/>
      <c r="M308" s="211"/>
      <c r="N308" s="212"/>
      <c r="O308" s="212"/>
      <c r="P308" s="213">
        <f>P309</f>
        <v>0</v>
      </c>
      <c r="Q308" s="212"/>
      <c r="R308" s="213">
        <f>R309</f>
        <v>0</v>
      </c>
      <c r="S308" s="212"/>
      <c r="T308" s="214">
        <f>T309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5" t="s">
        <v>86</v>
      </c>
      <c r="AT308" s="216" t="s">
        <v>77</v>
      </c>
      <c r="AU308" s="216" t="s">
        <v>86</v>
      </c>
      <c r="AY308" s="215" t="s">
        <v>158</v>
      </c>
      <c r="BK308" s="217">
        <f>BK309</f>
        <v>0</v>
      </c>
    </row>
    <row r="309" s="2" customFormat="1" ht="16.5" customHeight="1">
      <c r="A309" s="39"/>
      <c r="B309" s="40"/>
      <c r="C309" s="220" t="s">
        <v>611</v>
      </c>
      <c r="D309" s="220" t="s">
        <v>161</v>
      </c>
      <c r="E309" s="221" t="s">
        <v>1782</v>
      </c>
      <c r="F309" s="222" t="s">
        <v>1783</v>
      </c>
      <c r="G309" s="223" t="s">
        <v>203</v>
      </c>
      <c r="H309" s="224">
        <v>180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43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165</v>
      </c>
      <c r="AT309" s="232" t="s">
        <v>161</v>
      </c>
      <c r="AU309" s="232" t="s">
        <v>88</v>
      </c>
      <c r="AY309" s="18" t="s">
        <v>158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86</v>
      </c>
      <c r="BK309" s="233">
        <f>ROUND(I309*H309,2)</f>
        <v>0</v>
      </c>
      <c r="BL309" s="18" t="s">
        <v>165</v>
      </c>
      <c r="BM309" s="232" t="s">
        <v>1784</v>
      </c>
    </row>
    <row r="310" s="12" customFormat="1" ht="22.8" customHeight="1">
      <c r="A310" s="12"/>
      <c r="B310" s="204"/>
      <c r="C310" s="205"/>
      <c r="D310" s="206" t="s">
        <v>77</v>
      </c>
      <c r="E310" s="218" t="s">
        <v>1785</v>
      </c>
      <c r="F310" s="218" t="s">
        <v>1786</v>
      </c>
      <c r="G310" s="205"/>
      <c r="H310" s="205"/>
      <c r="I310" s="208"/>
      <c r="J310" s="219">
        <f>BK310</f>
        <v>0</v>
      </c>
      <c r="K310" s="205"/>
      <c r="L310" s="210"/>
      <c r="M310" s="211"/>
      <c r="N310" s="212"/>
      <c r="O310" s="212"/>
      <c r="P310" s="213">
        <f>P311</f>
        <v>0</v>
      </c>
      <c r="Q310" s="212"/>
      <c r="R310" s="213">
        <f>R311</f>
        <v>0</v>
      </c>
      <c r="S310" s="212"/>
      <c r="T310" s="214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5" t="s">
        <v>86</v>
      </c>
      <c r="AT310" s="216" t="s">
        <v>77</v>
      </c>
      <c r="AU310" s="216" t="s">
        <v>86</v>
      </c>
      <c r="AY310" s="215" t="s">
        <v>158</v>
      </c>
      <c r="BK310" s="217">
        <f>BK311</f>
        <v>0</v>
      </c>
    </row>
    <row r="311" s="2" customFormat="1" ht="16.5" customHeight="1">
      <c r="A311" s="39"/>
      <c r="B311" s="40"/>
      <c r="C311" s="220" t="s">
        <v>615</v>
      </c>
      <c r="D311" s="220" t="s">
        <v>161</v>
      </c>
      <c r="E311" s="221" t="s">
        <v>1787</v>
      </c>
      <c r="F311" s="222" t="s">
        <v>1788</v>
      </c>
      <c r="G311" s="223" t="s">
        <v>969</v>
      </c>
      <c r="H311" s="224">
        <v>12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43</v>
      </c>
      <c r="O311" s="92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165</v>
      </c>
      <c r="AT311" s="232" t="s">
        <v>161</v>
      </c>
      <c r="AU311" s="232" t="s">
        <v>88</v>
      </c>
      <c r="AY311" s="18" t="s">
        <v>158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86</v>
      </c>
      <c r="BK311" s="233">
        <f>ROUND(I311*H311,2)</f>
        <v>0</v>
      </c>
      <c r="BL311" s="18" t="s">
        <v>165</v>
      </c>
      <c r="BM311" s="232" t="s">
        <v>1789</v>
      </c>
    </row>
    <row r="312" s="12" customFormat="1" ht="22.8" customHeight="1">
      <c r="A312" s="12"/>
      <c r="B312" s="204"/>
      <c r="C312" s="205"/>
      <c r="D312" s="206" t="s">
        <v>77</v>
      </c>
      <c r="E312" s="218" t="s">
        <v>1701</v>
      </c>
      <c r="F312" s="218" t="s">
        <v>1702</v>
      </c>
      <c r="G312" s="205"/>
      <c r="H312" s="205"/>
      <c r="I312" s="208"/>
      <c r="J312" s="219">
        <f>BK312</f>
        <v>0</v>
      </c>
      <c r="K312" s="205"/>
      <c r="L312" s="210"/>
      <c r="M312" s="211"/>
      <c r="N312" s="212"/>
      <c r="O312" s="212"/>
      <c r="P312" s="213">
        <f>SUM(P313:P315)</f>
        <v>0</v>
      </c>
      <c r="Q312" s="212"/>
      <c r="R312" s="213">
        <f>SUM(R313:R315)</f>
        <v>0</v>
      </c>
      <c r="S312" s="212"/>
      <c r="T312" s="214">
        <f>SUM(T313:T315)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5" t="s">
        <v>86</v>
      </c>
      <c r="AT312" s="216" t="s">
        <v>77</v>
      </c>
      <c r="AU312" s="216" t="s">
        <v>86</v>
      </c>
      <c r="AY312" s="215" t="s">
        <v>158</v>
      </c>
      <c r="BK312" s="217">
        <f>SUM(BK313:BK315)</f>
        <v>0</v>
      </c>
    </row>
    <row r="313" s="2" customFormat="1" ht="16.5" customHeight="1">
      <c r="A313" s="39"/>
      <c r="B313" s="40"/>
      <c r="C313" s="220" t="s">
        <v>619</v>
      </c>
      <c r="D313" s="220" t="s">
        <v>161</v>
      </c>
      <c r="E313" s="221" t="s">
        <v>1790</v>
      </c>
      <c r="F313" s="222" t="s">
        <v>1791</v>
      </c>
      <c r="G313" s="223" t="s">
        <v>1792</v>
      </c>
      <c r="H313" s="224">
        <v>8</v>
      </c>
      <c r="I313" s="225"/>
      <c r="J313" s="226">
        <f>ROUND(I313*H313,2)</f>
        <v>0</v>
      </c>
      <c r="K313" s="227"/>
      <c r="L313" s="45"/>
      <c r="M313" s="228" t="s">
        <v>1</v>
      </c>
      <c r="N313" s="229" t="s">
        <v>43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165</v>
      </c>
      <c r="AT313" s="232" t="s">
        <v>161</v>
      </c>
      <c r="AU313" s="232" t="s">
        <v>88</v>
      </c>
      <c r="AY313" s="18" t="s">
        <v>158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86</v>
      </c>
      <c r="BK313" s="233">
        <f>ROUND(I313*H313,2)</f>
        <v>0</v>
      </c>
      <c r="BL313" s="18" t="s">
        <v>165</v>
      </c>
      <c r="BM313" s="232" t="s">
        <v>1793</v>
      </c>
    </row>
    <row r="314" s="2" customFormat="1" ht="16.5" customHeight="1">
      <c r="A314" s="39"/>
      <c r="B314" s="40"/>
      <c r="C314" s="220" t="s">
        <v>626</v>
      </c>
      <c r="D314" s="220" t="s">
        <v>161</v>
      </c>
      <c r="E314" s="221" t="s">
        <v>1794</v>
      </c>
      <c r="F314" s="222" t="s">
        <v>1795</v>
      </c>
      <c r="G314" s="223" t="s">
        <v>969</v>
      </c>
      <c r="H314" s="224">
        <v>1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43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165</v>
      </c>
      <c r="AT314" s="232" t="s">
        <v>161</v>
      </c>
      <c r="AU314" s="232" t="s">
        <v>88</v>
      </c>
      <c r="AY314" s="18" t="s">
        <v>158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86</v>
      </c>
      <c r="BK314" s="233">
        <f>ROUND(I314*H314,2)</f>
        <v>0</v>
      </c>
      <c r="BL314" s="18" t="s">
        <v>165</v>
      </c>
      <c r="BM314" s="232" t="s">
        <v>1796</v>
      </c>
    </row>
    <row r="315" s="2" customFormat="1">
      <c r="A315" s="39"/>
      <c r="B315" s="40"/>
      <c r="C315" s="41"/>
      <c r="D315" s="236" t="s">
        <v>263</v>
      </c>
      <c r="E315" s="41"/>
      <c r="F315" s="278" t="s">
        <v>1797</v>
      </c>
      <c r="G315" s="41"/>
      <c r="H315" s="41"/>
      <c r="I315" s="279"/>
      <c r="J315" s="41"/>
      <c r="K315" s="41"/>
      <c r="L315" s="45"/>
      <c r="M315" s="280"/>
      <c r="N315" s="281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263</v>
      </c>
      <c r="AU315" s="18" t="s">
        <v>88</v>
      </c>
    </row>
    <row r="316" s="12" customFormat="1" ht="25.92" customHeight="1">
      <c r="A316" s="12"/>
      <c r="B316" s="204"/>
      <c r="C316" s="205"/>
      <c r="D316" s="206" t="s">
        <v>77</v>
      </c>
      <c r="E316" s="207" t="s">
        <v>1798</v>
      </c>
      <c r="F316" s="207" t="s">
        <v>1799</v>
      </c>
      <c r="G316" s="205"/>
      <c r="H316" s="205"/>
      <c r="I316" s="208"/>
      <c r="J316" s="209">
        <f>BK316</f>
        <v>0</v>
      </c>
      <c r="K316" s="205"/>
      <c r="L316" s="210"/>
      <c r="M316" s="211"/>
      <c r="N316" s="212"/>
      <c r="O316" s="212"/>
      <c r="P316" s="213">
        <f>P317+P321+P323+P325+P327</f>
        <v>0</v>
      </c>
      <c r="Q316" s="212"/>
      <c r="R316" s="213">
        <f>R317+R321+R323+R325+R327</f>
        <v>0</v>
      </c>
      <c r="S316" s="212"/>
      <c r="T316" s="214">
        <f>T317+T321+T323+T325+T327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5" t="s">
        <v>86</v>
      </c>
      <c r="AT316" s="216" t="s">
        <v>77</v>
      </c>
      <c r="AU316" s="216" t="s">
        <v>78</v>
      </c>
      <c r="AY316" s="215" t="s">
        <v>158</v>
      </c>
      <c r="BK316" s="217">
        <f>BK317+BK321+BK323+BK325+BK327</f>
        <v>0</v>
      </c>
    </row>
    <row r="317" s="12" customFormat="1" ht="22.8" customHeight="1">
      <c r="A317" s="12"/>
      <c r="B317" s="204"/>
      <c r="C317" s="205"/>
      <c r="D317" s="206" t="s">
        <v>77</v>
      </c>
      <c r="E317" s="218" t="s">
        <v>1800</v>
      </c>
      <c r="F317" s="218" t="s">
        <v>1801</v>
      </c>
      <c r="G317" s="205"/>
      <c r="H317" s="205"/>
      <c r="I317" s="208"/>
      <c r="J317" s="219">
        <f>BK317</f>
        <v>0</v>
      </c>
      <c r="K317" s="205"/>
      <c r="L317" s="210"/>
      <c r="M317" s="211"/>
      <c r="N317" s="212"/>
      <c r="O317" s="212"/>
      <c r="P317" s="213">
        <f>SUM(P318:P320)</f>
        <v>0</v>
      </c>
      <c r="Q317" s="212"/>
      <c r="R317" s="213">
        <f>SUM(R318:R320)</f>
        <v>0</v>
      </c>
      <c r="S317" s="212"/>
      <c r="T317" s="214">
        <f>SUM(T318:T320)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5" t="s">
        <v>86</v>
      </c>
      <c r="AT317" s="216" t="s">
        <v>77</v>
      </c>
      <c r="AU317" s="216" t="s">
        <v>86</v>
      </c>
      <c r="AY317" s="215" t="s">
        <v>158</v>
      </c>
      <c r="BK317" s="217">
        <f>SUM(BK318:BK320)</f>
        <v>0</v>
      </c>
    </row>
    <row r="318" s="2" customFormat="1" ht="16.5" customHeight="1">
      <c r="A318" s="39"/>
      <c r="B318" s="40"/>
      <c r="C318" s="220" t="s">
        <v>632</v>
      </c>
      <c r="D318" s="220" t="s">
        <v>161</v>
      </c>
      <c r="E318" s="221" t="s">
        <v>1802</v>
      </c>
      <c r="F318" s="222" t="s">
        <v>1803</v>
      </c>
      <c r="G318" s="223" t="s">
        <v>969</v>
      </c>
      <c r="H318" s="224">
        <v>1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43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165</v>
      </c>
      <c r="AT318" s="232" t="s">
        <v>161</v>
      </c>
      <c r="AU318" s="232" t="s">
        <v>88</v>
      </c>
      <c r="AY318" s="18" t="s">
        <v>158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86</v>
      </c>
      <c r="BK318" s="233">
        <f>ROUND(I318*H318,2)</f>
        <v>0</v>
      </c>
      <c r="BL318" s="18" t="s">
        <v>165</v>
      </c>
      <c r="BM318" s="232" t="s">
        <v>1804</v>
      </c>
    </row>
    <row r="319" s="2" customFormat="1" ht="16.5" customHeight="1">
      <c r="A319" s="39"/>
      <c r="B319" s="40"/>
      <c r="C319" s="220" t="s">
        <v>638</v>
      </c>
      <c r="D319" s="220" t="s">
        <v>161</v>
      </c>
      <c r="E319" s="221" t="s">
        <v>1805</v>
      </c>
      <c r="F319" s="222" t="s">
        <v>1806</v>
      </c>
      <c r="G319" s="223" t="s">
        <v>969</v>
      </c>
      <c r="H319" s="224">
        <v>1</v>
      </c>
      <c r="I319" s="225"/>
      <c r="J319" s="226">
        <f>ROUND(I319*H319,2)</f>
        <v>0</v>
      </c>
      <c r="K319" s="227"/>
      <c r="L319" s="45"/>
      <c r="M319" s="228" t="s">
        <v>1</v>
      </c>
      <c r="N319" s="229" t="s">
        <v>43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165</v>
      </c>
      <c r="AT319" s="232" t="s">
        <v>161</v>
      </c>
      <c r="AU319" s="232" t="s">
        <v>88</v>
      </c>
      <c r="AY319" s="18" t="s">
        <v>158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86</v>
      </c>
      <c r="BK319" s="233">
        <f>ROUND(I319*H319,2)</f>
        <v>0</v>
      </c>
      <c r="BL319" s="18" t="s">
        <v>165</v>
      </c>
      <c r="BM319" s="232" t="s">
        <v>1807</v>
      </c>
    </row>
    <row r="320" s="2" customFormat="1" ht="16.5" customHeight="1">
      <c r="A320" s="39"/>
      <c r="B320" s="40"/>
      <c r="C320" s="220" t="s">
        <v>645</v>
      </c>
      <c r="D320" s="220" t="s">
        <v>161</v>
      </c>
      <c r="E320" s="221" t="s">
        <v>1808</v>
      </c>
      <c r="F320" s="222" t="s">
        <v>1809</v>
      </c>
      <c r="G320" s="223" t="s">
        <v>969</v>
      </c>
      <c r="H320" s="224">
        <v>3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43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165</v>
      </c>
      <c r="AT320" s="232" t="s">
        <v>161</v>
      </c>
      <c r="AU320" s="232" t="s">
        <v>88</v>
      </c>
      <c r="AY320" s="18" t="s">
        <v>158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86</v>
      </c>
      <c r="BK320" s="233">
        <f>ROUND(I320*H320,2)</f>
        <v>0</v>
      </c>
      <c r="BL320" s="18" t="s">
        <v>165</v>
      </c>
      <c r="BM320" s="232" t="s">
        <v>1810</v>
      </c>
    </row>
    <row r="321" s="12" customFormat="1" ht="22.8" customHeight="1">
      <c r="A321" s="12"/>
      <c r="B321" s="204"/>
      <c r="C321" s="205"/>
      <c r="D321" s="206" t="s">
        <v>77</v>
      </c>
      <c r="E321" s="218" t="s">
        <v>1811</v>
      </c>
      <c r="F321" s="218" t="s">
        <v>1812</v>
      </c>
      <c r="G321" s="205"/>
      <c r="H321" s="205"/>
      <c r="I321" s="208"/>
      <c r="J321" s="219">
        <f>BK321</f>
        <v>0</v>
      </c>
      <c r="K321" s="205"/>
      <c r="L321" s="210"/>
      <c r="M321" s="211"/>
      <c r="N321" s="212"/>
      <c r="O321" s="212"/>
      <c r="P321" s="213">
        <f>P322</f>
        <v>0</v>
      </c>
      <c r="Q321" s="212"/>
      <c r="R321" s="213">
        <f>R322</f>
        <v>0</v>
      </c>
      <c r="S321" s="212"/>
      <c r="T321" s="214">
        <f>T322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5" t="s">
        <v>86</v>
      </c>
      <c r="AT321" s="216" t="s">
        <v>77</v>
      </c>
      <c r="AU321" s="216" t="s">
        <v>86</v>
      </c>
      <c r="AY321" s="215" t="s">
        <v>158</v>
      </c>
      <c r="BK321" s="217">
        <f>BK322</f>
        <v>0</v>
      </c>
    </row>
    <row r="322" s="2" customFormat="1" ht="16.5" customHeight="1">
      <c r="A322" s="39"/>
      <c r="B322" s="40"/>
      <c r="C322" s="220" t="s">
        <v>649</v>
      </c>
      <c r="D322" s="220" t="s">
        <v>161</v>
      </c>
      <c r="E322" s="221" t="s">
        <v>1813</v>
      </c>
      <c r="F322" s="222" t="s">
        <v>1814</v>
      </c>
      <c r="G322" s="223" t="s">
        <v>969</v>
      </c>
      <c r="H322" s="224">
        <v>75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43</v>
      </c>
      <c r="O322" s="92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165</v>
      </c>
      <c r="AT322" s="232" t="s">
        <v>161</v>
      </c>
      <c r="AU322" s="232" t="s">
        <v>88</v>
      </c>
      <c r="AY322" s="18" t="s">
        <v>158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86</v>
      </c>
      <c r="BK322" s="233">
        <f>ROUND(I322*H322,2)</f>
        <v>0</v>
      </c>
      <c r="BL322" s="18" t="s">
        <v>165</v>
      </c>
      <c r="BM322" s="232" t="s">
        <v>1815</v>
      </c>
    </row>
    <row r="323" s="12" customFormat="1" ht="22.8" customHeight="1">
      <c r="A323" s="12"/>
      <c r="B323" s="204"/>
      <c r="C323" s="205"/>
      <c r="D323" s="206" t="s">
        <v>77</v>
      </c>
      <c r="E323" s="218" t="s">
        <v>1816</v>
      </c>
      <c r="F323" s="218" t="s">
        <v>1817</v>
      </c>
      <c r="G323" s="205"/>
      <c r="H323" s="205"/>
      <c r="I323" s="208"/>
      <c r="J323" s="219">
        <f>BK323</f>
        <v>0</v>
      </c>
      <c r="K323" s="205"/>
      <c r="L323" s="210"/>
      <c r="M323" s="211"/>
      <c r="N323" s="212"/>
      <c r="O323" s="212"/>
      <c r="P323" s="213">
        <f>P324</f>
        <v>0</v>
      </c>
      <c r="Q323" s="212"/>
      <c r="R323" s="213">
        <f>R324</f>
        <v>0</v>
      </c>
      <c r="S323" s="212"/>
      <c r="T323" s="214">
        <f>T324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5" t="s">
        <v>86</v>
      </c>
      <c r="AT323" s="216" t="s">
        <v>77</v>
      </c>
      <c r="AU323" s="216" t="s">
        <v>86</v>
      </c>
      <c r="AY323" s="215" t="s">
        <v>158</v>
      </c>
      <c r="BK323" s="217">
        <f>BK324</f>
        <v>0</v>
      </c>
    </row>
    <row r="324" s="2" customFormat="1" ht="16.5" customHeight="1">
      <c r="A324" s="39"/>
      <c r="B324" s="40"/>
      <c r="C324" s="220" t="s">
        <v>654</v>
      </c>
      <c r="D324" s="220" t="s">
        <v>161</v>
      </c>
      <c r="E324" s="221" t="s">
        <v>1818</v>
      </c>
      <c r="F324" s="222" t="s">
        <v>1819</v>
      </c>
      <c r="G324" s="223" t="s">
        <v>203</v>
      </c>
      <c r="H324" s="224">
        <v>95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43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165</v>
      </c>
      <c r="AT324" s="232" t="s">
        <v>161</v>
      </c>
      <c r="AU324" s="232" t="s">
        <v>88</v>
      </c>
      <c r="AY324" s="18" t="s">
        <v>158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86</v>
      </c>
      <c r="BK324" s="233">
        <f>ROUND(I324*H324,2)</f>
        <v>0</v>
      </c>
      <c r="BL324" s="18" t="s">
        <v>165</v>
      </c>
      <c r="BM324" s="232" t="s">
        <v>1820</v>
      </c>
    </row>
    <row r="325" s="12" customFormat="1" ht="22.8" customHeight="1">
      <c r="A325" s="12"/>
      <c r="B325" s="204"/>
      <c r="C325" s="205"/>
      <c r="D325" s="206" t="s">
        <v>77</v>
      </c>
      <c r="E325" s="218" t="s">
        <v>1821</v>
      </c>
      <c r="F325" s="218" t="s">
        <v>1822</v>
      </c>
      <c r="G325" s="205"/>
      <c r="H325" s="205"/>
      <c r="I325" s="208"/>
      <c r="J325" s="219">
        <f>BK325</f>
        <v>0</v>
      </c>
      <c r="K325" s="205"/>
      <c r="L325" s="210"/>
      <c r="M325" s="211"/>
      <c r="N325" s="212"/>
      <c r="O325" s="212"/>
      <c r="P325" s="213">
        <f>P326</f>
        <v>0</v>
      </c>
      <c r="Q325" s="212"/>
      <c r="R325" s="213">
        <f>R326</f>
        <v>0</v>
      </c>
      <c r="S325" s="212"/>
      <c r="T325" s="214">
        <f>T326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5" t="s">
        <v>86</v>
      </c>
      <c r="AT325" s="216" t="s">
        <v>77</v>
      </c>
      <c r="AU325" s="216" t="s">
        <v>86</v>
      </c>
      <c r="AY325" s="215" t="s">
        <v>158</v>
      </c>
      <c r="BK325" s="217">
        <f>BK326</f>
        <v>0</v>
      </c>
    </row>
    <row r="326" s="2" customFormat="1" ht="16.5" customHeight="1">
      <c r="A326" s="39"/>
      <c r="B326" s="40"/>
      <c r="C326" s="220" t="s">
        <v>658</v>
      </c>
      <c r="D326" s="220" t="s">
        <v>161</v>
      </c>
      <c r="E326" s="221" t="s">
        <v>1823</v>
      </c>
      <c r="F326" s="222" t="s">
        <v>1824</v>
      </c>
      <c r="G326" s="223" t="s">
        <v>203</v>
      </c>
      <c r="H326" s="224">
        <v>25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43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165</v>
      </c>
      <c r="AT326" s="232" t="s">
        <v>161</v>
      </c>
      <c r="AU326" s="232" t="s">
        <v>88</v>
      </c>
      <c r="AY326" s="18" t="s">
        <v>158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86</v>
      </c>
      <c r="BK326" s="233">
        <f>ROUND(I326*H326,2)</f>
        <v>0</v>
      </c>
      <c r="BL326" s="18" t="s">
        <v>165</v>
      </c>
      <c r="BM326" s="232" t="s">
        <v>1825</v>
      </c>
    </row>
    <row r="327" s="12" customFormat="1" ht="22.8" customHeight="1">
      <c r="A327" s="12"/>
      <c r="B327" s="204"/>
      <c r="C327" s="205"/>
      <c r="D327" s="206" t="s">
        <v>77</v>
      </c>
      <c r="E327" s="218" t="s">
        <v>1826</v>
      </c>
      <c r="F327" s="218" t="s">
        <v>1827</v>
      </c>
      <c r="G327" s="205"/>
      <c r="H327" s="205"/>
      <c r="I327" s="208"/>
      <c r="J327" s="219">
        <f>BK327</f>
        <v>0</v>
      </c>
      <c r="K327" s="205"/>
      <c r="L327" s="210"/>
      <c r="M327" s="211"/>
      <c r="N327" s="212"/>
      <c r="O327" s="212"/>
      <c r="P327" s="213">
        <f>P328</f>
        <v>0</v>
      </c>
      <c r="Q327" s="212"/>
      <c r="R327" s="213">
        <f>R328</f>
        <v>0</v>
      </c>
      <c r="S327" s="212"/>
      <c r="T327" s="214">
        <f>T328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5" t="s">
        <v>86</v>
      </c>
      <c r="AT327" s="216" t="s">
        <v>77</v>
      </c>
      <c r="AU327" s="216" t="s">
        <v>86</v>
      </c>
      <c r="AY327" s="215" t="s">
        <v>158</v>
      </c>
      <c r="BK327" s="217">
        <f>BK328</f>
        <v>0</v>
      </c>
    </row>
    <row r="328" s="2" customFormat="1" ht="16.5" customHeight="1">
      <c r="A328" s="39"/>
      <c r="B328" s="40"/>
      <c r="C328" s="220" t="s">
        <v>662</v>
      </c>
      <c r="D328" s="220" t="s">
        <v>161</v>
      </c>
      <c r="E328" s="221" t="s">
        <v>1828</v>
      </c>
      <c r="F328" s="222" t="s">
        <v>1829</v>
      </c>
      <c r="G328" s="223" t="s">
        <v>969</v>
      </c>
      <c r="H328" s="224">
        <v>1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43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165</v>
      </c>
      <c r="AT328" s="232" t="s">
        <v>161</v>
      </c>
      <c r="AU328" s="232" t="s">
        <v>88</v>
      </c>
      <c r="AY328" s="18" t="s">
        <v>158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86</v>
      </c>
      <c r="BK328" s="233">
        <f>ROUND(I328*H328,2)</f>
        <v>0</v>
      </c>
      <c r="BL328" s="18" t="s">
        <v>165</v>
      </c>
      <c r="BM328" s="232" t="s">
        <v>1830</v>
      </c>
    </row>
    <row r="329" s="12" customFormat="1" ht="25.92" customHeight="1">
      <c r="A329" s="12"/>
      <c r="B329" s="204"/>
      <c r="C329" s="205"/>
      <c r="D329" s="206" t="s">
        <v>77</v>
      </c>
      <c r="E329" s="207" t="s">
        <v>1831</v>
      </c>
      <c r="F329" s="207" t="s">
        <v>1832</v>
      </c>
      <c r="G329" s="205"/>
      <c r="H329" s="205"/>
      <c r="I329" s="208"/>
      <c r="J329" s="209">
        <f>BK329</f>
        <v>0</v>
      </c>
      <c r="K329" s="205"/>
      <c r="L329" s="210"/>
      <c r="M329" s="211"/>
      <c r="N329" s="212"/>
      <c r="O329" s="212"/>
      <c r="P329" s="213">
        <f>P330+P332+P334</f>
        <v>0</v>
      </c>
      <c r="Q329" s="212"/>
      <c r="R329" s="213">
        <f>R330+R332+R334</f>
        <v>0</v>
      </c>
      <c r="S329" s="212"/>
      <c r="T329" s="214">
        <f>T330+T332+T334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5" t="s">
        <v>86</v>
      </c>
      <c r="AT329" s="216" t="s">
        <v>77</v>
      </c>
      <c r="AU329" s="216" t="s">
        <v>78</v>
      </c>
      <c r="AY329" s="215" t="s">
        <v>158</v>
      </c>
      <c r="BK329" s="217">
        <f>BK330+BK332+BK334</f>
        <v>0</v>
      </c>
    </row>
    <row r="330" s="12" customFormat="1" ht="22.8" customHeight="1">
      <c r="A330" s="12"/>
      <c r="B330" s="204"/>
      <c r="C330" s="205"/>
      <c r="D330" s="206" t="s">
        <v>77</v>
      </c>
      <c r="E330" s="218" t="s">
        <v>1833</v>
      </c>
      <c r="F330" s="218" t="s">
        <v>1834</v>
      </c>
      <c r="G330" s="205"/>
      <c r="H330" s="205"/>
      <c r="I330" s="208"/>
      <c r="J330" s="219">
        <f>BK330</f>
        <v>0</v>
      </c>
      <c r="K330" s="205"/>
      <c r="L330" s="210"/>
      <c r="M330" s="211"/>
      <c r="N330" s="212"/>
      <c r="O330" s="212"/>
      <c r="P330" s="213">
        <f>P331</f>
        <v>0</v>
      </c>
      <c r="Q330" s="212"/>
      <c r="R330" s="213">
        <f>R331</f>
        <v>0</v>
      </c>
      <c r="S330" s="212"/>
      <c r="T330" s="214">
        <f>T331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5" t="s">
        <v>86</v>
      </c>
      <c r="AT330" s="216" t="s">
        <v>77</v>
      </c>
      <c r="AU330" s="216" t="s">
        <v>86</v>
      </c>
      <c r="AY330" s="215" t="s">
        <v>158</v>
      </c>
      <c r="BK330" s="217">
        <f>BK331</f>
        <v>0</v>
      </c>
    </row>
    <row r="331" s="2" customFormat="1" ht="21.75" customHeight="1">
      <c r="A331" s="39"/>
      <c r="B331" s="40"/>
      <c r="C331" s="220" t="s">
        <v>668</v>
      </c>
      <c r="D331" s="220" t="s">
        <v>161</v>
      </c>
      <c r="E331" s="221" t="s">
        <v>1835</v>
      </c>
      <c r="F331" s="222" t="s">
        <v>1836</v>
      </c>
      <c r="G331" s="223" t="s">
        <v>203</v>
      </c>
      <c r="H331" s="224">
        <v>75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43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165</v>
      </c>
      <c r="AT331" s="232" t="s">
        <v>161</v>
      </c>
      <c r="AU331" s="232" t="s">
        <v>88</v>
      </c>
      <c r="AY331" s="18" t="s">
        <v>158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86</v>
      </c>
      <c r="BK331" s="233">
        <f>ROUND(I331*H331,2)</f>
        <v>0</v>
      </c>
      <c r="BL331" s="18" t="s">
        <v>165</v>
      </c>
      <c r="BM331" s="232" t="s">
        <v>1837</v>
      </c>
    </row>
    <row r="332" s="12" customFormat="1" ht="22.8" customHeight="1">
      <c r="A332" s="12"/>
      <c r="B332" s="204"/>
      <c r="C332" s="205"/>
      <c r="D332" s="206" t="s">
        <v>77</v>
      </c>
      <c r="E332" s="218" t="s">
        <v>1838</v>
      </c>
      <c r="F332" s="218" t="s">
        <v>1839</v>
      </c>
      <c r="G332" s="205"/>
      <c r="H332" s="205"/>
      <c r="I332" s="208"/>
      <c r="J332" s="219">
        <f>BK332</f>
        <v>0</v>
      </c>
      <c r="K332" s="205"/>
      <c r="L332" s="210"/>
      <c r="M332" s="211"/>
      <c r="N332" s="212"/>
      <c r="O332" s="212"/>
      <c r="P332" s="213">
        <f>P333</f>
        <v>0</v>
      </c>
      <c r="Q332" s="212"/>
      <c r="R332" s="213">
        <f>R333</f>
        <v>0</v>
      </c>
      <c r="S332" s="212"/>
      <c r="T332" s="214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5" t="s">
        <v>86</v>
      </c>
      <c r="AT332" s="216" t="s">
        <v>77</v>
      </c>
      <c r="AU332" s="216" t="s">
        <v>86</v>
      </c>
      <c r="AY332" s="215" t="s">
        <v>158</v>
      </c>
      <c r="BK332" s="217">
        <f>BK333</f>
        <v>0</v>
      </c>
    </row>
    <row r="333" s="2" customFormat="1" ht="16.5" customHeight="1">
      <c r="A333" s="39"/>
      <c r="B333" s="40"/>
      <c r="C333" s="220" t="s">
        <v>672</v>
      </c>
      <c r="D333" s="220" t="s">
        <v>161</v>
      </c>
      <c r="E333" s="221" t="s">
        <v>1840</v>
      </c>
      <c r="F333" s="222" t="s">
        <v>1841</v>
      </c>
      <c r="G333" s="223" t="s">
        <v>203</v>
      </c>
      <c r="H333" s="224">
        <v>75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43</v>
      </c>
      <c r="O333" s="92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165</v>
      </c>
      <c r="AT333" s="232" t="s">
        <v>161</v>
      </c>
      <c r="AU333" s="232" t="s">
        <v>88</v>
      </c>
      <c r="AY333" s="18" t="s">
        <v>158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86</v>
      </c>
      <c r="BK333" s="233">
        <f>ROUND(I333*H333,2)</f>
        <v>0</v>
      </c>
      <c r="BL333" s="18" t="s">
        <v>165</v>
      </c>
      <c r="BM333" s="232" t="s">
        <v>1842</v>
      </c>
    </row>
    <row r="334" s="12" customFormat="1" ht="22.8" customHeight="1">
      <c r="A334" s="12"/>
      <c r="B334" s="204"/>
      <c r="C334" s="205"/>
      <c r="D334" s="206" t="s">
        <v>77</v>
      </c>
      <c r="E334" s="218" t="s">
        <v>1843</v>
      </c>
      <c r="F334" s="218" t="s">
        <v>1844</v>
      </c>
      <c r="G334" s="205"/>
      <c r="H334" s="205"/>
      <c r="I334" s="208"/>
      <c r="J334" s="219">
        <f>BK334</f>
        <v>0</v>
      </c>
      <c r="K334" s="205"/>
      <c r="L334" s="210"/>
      <c r="M334" s="211"/>
      <c r="N334" s="212"/>
      <c r="O334" s="212"/>
      <c r="P334" s="213">
        <f>P335</f>
        <v>0</v>
      </c>
      <c r="Q334" s="212"/>
      <c r="R334" s="213">
        <f>R335</f>
        <v>0</v>
      </c>
      <c r="S334" s="212"/>
      <c r="T334" s="214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5" t="s">
        <v>86</v>
      </c>
      <c r="AT334" s="216" t="s">
        <v>77</v>
      </c>
      <c r="AU334" s="216" t="s">
        <v>86</v>
      </c>
      <c r="AY334" s="215" t="s">
        <v>158</v>
      </c>
      <c r="BK334" s="217">
        <f>BK335</f>
        <v>0</v>
      </c>
    </row>
    <row r="335" s="2" customFormat="1" ht="16.5" customHeight="1">
      <c r="A335" s="39"/>
      <c r="B335" s="40"/>
      <c r="C335" s="220" t="s">
        <v>676</v>
      </c>
      <c r="D335" s="220" t="s">
        <v>161</v>
      </c>
      <c r="E335" s="221" t="s">
        <v>1845</v>
      </c>
      <c r="F335" s="222" t="s">
        <v>1846</v>
      </c>
      <c r="G335" s="223" t="s">
        <v>203</v>
      </c>
      <c r="H335" s="224">
        <v>75</v>
      </c>
      <c r="I335" s="225"/>
      <c r="J335" s="226">
        <f>ROUND(I335*H335,2)</f>
        <v>0</v>
      </c>
      <c r="K335" s="227"/>
      <c r="L335" s="45"/>
      <c r="M335" s="228" t="s">
        <v>1</v>
      </c>
      <c r="N335" s="229" t="s">
        <v>43</v>
      </c>
      <c r="O335" s="92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165</v>
      </c>
      <c r="AT335" s="232" t="s">
        <v>161</v>
      </c>
      <c r="AU335" s="232" t="s">
        <v>88</v>
      </c>
      <c r="AY335" s="18" t="s">
        <v>158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86</v>
      </c>
      <c r="BK335" s="233">
        <f>ROUND(I335*H335,2)</f>
        <v>0</v>
      </c>
      <c r="BL335" s="18" t="s">
        <v>165</v>
      </c>
      <c r="BM335" s="232" t="s">
        <v>1847</v>
      </c>
    </row>
    <row r="336" s="12" customFormat="1" ht="25.92" customHeight="1">
      <c r="A336" s="12"/>
      <c r="B336" s="204"/>
      <c r="C336" s="205"/>
      <c r="D336" s="206" t="s">
        <v>77</v>
      </c>
      <c r="E336" s="207" t="s">
        <v>861</v>
      </c>
      <c r="F336" s="207" t="s">
        <v>1848</v>
      </c>
      <c r="G336" s="205"/>
      <c r="H336" s="205"/>
      <c r="I336" s="208"/>
      <c r="J336" s="209">
        <f>BK336</f>
        <v>0</v>
      </c>
      <c r="K336" s="205"/>
      <c r="L336" s="210"/>
      <c r="M336" s="211"/>
      <c r="N336" s="212"/>
      <c r="O336" s="212"/>
      <c r="P336" s="213">
        <f>P337</f>
        <v>0</v>
      </c>
      <c r="Q336" s="212"/>
      <c r="R336" s="213">
        <f>R337</f>
        <v>0</v>
      </c>
      <c r="S336" s="212"/>
      <c r="T336" s="214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5" t="s">
        <v>86</v>
      </c>
      <c r="AT336" s="216" t="s">
        <v>77</v>
      </c>
      <c r="AU336" s="216" t="s">
        <v>78</v>
      </c>
      <c r="AY336" s="215" t="s">
        <v>158</v>
      </c>
      <c r="BK336" s="217">
        <f>BK337</f>
        <v>0</v>
      </c>
    </row>
    <row r="337" s="2" customFormat="1" ht="16.5" customHeight="1">
      <c r="A337" s="39"/>
      <c r="B337" s="40"/>
      <c r="C337" s="220" t="s">
        <v>680</v>
      </c>
      <c r="D337" s="220" t="s">
        <v>161</v>
      </c>
      <c r="E337" s="221" t="s">
        <v>1849</v>
      </c>
      <c r="F337" s="222" t="s">
        <v>1850</v>
      </c>
      <c r="G337" s="223" t="s">
        <v>169</v>
      </c>
      <c r="H337" s="224">
        <v>1</v>
      </c>
      <c r="I337" s="225"/>
      <c r="J337" s="226">
        <f>ROUND(I337*H337,2)</f>
        <v>0</v>
      </c>
      <c r="K337" s="227"/>
      <c r="L337" s="45"/>
      <c r="M337" s="228" t="s">
        <v>1</v>
      </c>
      <c r="N337" s="229" t="s">
        <v>43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165</v>
      </c>
      <c r="AT337" s="232" t="s">
        <v>161</v>
      </c>
      <c r="AU337" s="232" t="s">
        <v>86</v>
      </c>
      <c r="AY337" s="18" t="s">
        <v>158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86</v>
      </c>
      <c r="BK337" s="233">
        <f>ROUND(I337*H337,2)</f>
        <v>0</v>
      </c>
      <c r="BL337" s="18" t="s">
        <v>165</v>
      </c>
      <c r="BM337" s="232" t="s">
        <v>1851</v>
      </c>
    </row>
    <row r="338" s="12" customFormat="1" ht="25.92" customHeight="1">
      <c r="A338" s="12"/>
      <c r="B338" s="204"/>
      <c r="C338" s="205"/>
      <c r="D338" s="206" t="s">
        <v>77</v>
      </c>
      <c r="E338" s="207" t="s">
        <v>114</v>
      </c>
      <c r="F338" s="207" t="s">
        <v>1852</v>
      </c>
      <c r="G338" s="205"/>
      <c r="H338" s="205"/>
      <c r="I338" s="208"/>
      <c r="J338" s="209">
        <f>BK338</f>
        <v>0</v>
      </c>
      <c r="K338" s="205"/>
      <c r="L338" s="210"/>
      <c r="M338" s="211"/>
      <c r="N338" s="212"/>
      <c r="O338" s="212"/>
      <c r="P338" s="213">
        <f>P339+P341+P343</f>
        <v>0</v>
      </c>
      <c r="Q338" s="212"/>
      <c r="R338" s="213">
        <f>R339+R341+R343</f>
        <v>0</v>
      </c>
      <c r="S338" s="212"/>
      <c r="T338" s="214">
        <f>T339+T341+T343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5" t="s">
        <v>183</v>
      </c>
      <c r="AT338" s="216" t="s">
        <v>77</v>
      </c>
      <c r="AU338" s="216" t="s">
        <v>78</v>
      </c>
      <c r="AY338" s="215" t="s">
        <v>158</v>
      </c>
      <c r="BK338" s="217">
        <f>BK339+BK341+BK343</f>
        <v>0</v>
      </c>
    </row>
    <row r="339" s="12" customFormat="1" ht="22.8" customHeight="1">
      <c r="A339" s="12"/>
      <c r="B339" s="204"/>
      <c r="C339" s="205"/>
      <c r="D339" s="206" t="s">
        <v>77</v>
      </c>
      <c r="E339" s="218" t="s">
        <v>1853</v>
      </c>
      <c r="F339" s="218" t="s">
        <v>1854</v>
      </c>
      <c r="G339" s="205"/>
      <c r="H339" s="205"/>
      <c r="I339" s="208"/>
      <c r="J339" s="219">
        <f>BK339</f>
        <v>0</v>
      </c>
      <c r="K339" s="205"/>
      <c r="L339" s="210"/>
      <c r="M339" s="211"/>
      <c r="N339" s="212"/>
      <c r="O339" s="212"/>
      <c r="P339" s="213">
        <f>P340</f>
        <v>0</v>
      </c>
      <c r="Q339" s="212"/>
      <c r="R339" s="213">
        <f>R340</f>
        <v>0</v>
      </c>
      <c r="S339" s="212"/>
      <c r="T339" s="214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5" t="s">
        <v>183</v>
      </c>
      <c r="AT339" s="216" t="s">
        <v>77</v>
      </c>
      <c r="AU339" s="216" t="s">
        <v>86</v>
      </c>
      <c r="AY339" s="215" t="s">
        <v>158</v>
      </c>
      <c r="BK339" s="217">
        <f>BK340</f>
        <v>0</v>
      </c>
    </row>
    <row r="340" s="2" customFormat="1" ht="16.5" customHeight="1">
      <c r="A340" s="39"/>
      <c r="B340" s="40"/>
      <c r="C340" s="220" t="s">
        <v>684</v>
      </c>
      <c r="D340" s="220" t="s">
        <v>161</v>
      </c>
      <c r="E340" s="221" t="s">
        <v>1855</v>
      </c>
      <c r="F340" s="222" t="s">
        <v>1856</v>
      </c>
      <c r="G340" s="223" t="s">
        <v>1857</v>
      </c>
      <c r="H340" s="224">
        <v>1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43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1858</v>
      </c>
      <c r="AT340" s="232" t="s">
        <v>161</v>
      </c>
      <c r="AU340" s="232" t="s">
        <v>88</v>
      </c>
      <c r="AY340" s="18" t="s">
        <v>158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86</v>
      </c>
      <c r="BK340" s="233">
        <f>ROUND(I340*H340,2)</f>
        <v>0</v>
      </c>
      <c r="BL340" s="18" t="s">
        <v>1858</v>
      </c>
      <c r="BM340" s="232" t="s">
        <v>1859</v>
      </c>
    </row>
    <row r="341" s="12" customFormat="1" ht="22.8" customHeight="1">
      <c r="A341" s="12"/>
      <c r="B341" s="204"/>
      <c r="C341" s="205"/>
      <c r="D341" s="206" t="s">
        <v>77</v>
      </c>
      <c r="E341" s="218" t="s">
        <v>1860</v>
      </c>
      <c r="F341" s="218" t="s">
        <v>1861</v>
      </c>
      <c r="G341" s="205"/>
      <c r="H341" s="205"/>
      <c r="I341" s="208"/>
      <c r="J341" s="219">
        <f>BK341</f>
        <v>0</v>
      </c>
      <c r="K341" s="205"/>
      <c r="L341" s="210"/>
      <c r="M341" s="211"/>
      <c r="N341" s="212"/>
      <c r="O341" s="212"/>
      <c r="P341" s="213">
        <f>P342</f>
        <v>0</v>
      </c>
      <c r="Q341" s="212"/>
      <c r="R341" s="213">
        <f>R342</f>
        <v>0</v>
      </c>
      <c r="S341" s="212"/>
      <c r="T341" s="214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5" t="s">
        <v>183</v>
      </c>
      <c r="AT341" s="216" t="s">
        <v>77</v>
      </c>
      <c r="AU341" s="216" t="s">
        <v>86</v>
      </c>
      <c r="AY341" s="215" t="s">
        <v>158</v>
      </c>
      <c r="BK341" s="217">
        <f>BK342</f>
        <v>0</v>
      </c>
    </row>
    <row r="342" s="2" customFormat="1" ht="16.5" customHeight="1">
      <c r="A342" s="39"/>
      <c r="B342" s="40"/>
      <c r="C342" s="220" t="s">
        <v>688</v>
      </c>
      <c r="D342" s="220" t="s">
        <v>161</v>
      </c>
      <c r="E342" s="221" t="s">
        <v>1862</v>
      </c>
      <c r="F342" s="222" t="s">
        <v>1863</v>
      </c>
      <c r="G342" s="223" t="s">
        <v>1857</v>
      </c>
      <c r="H342" s="224">
        <v>1</v>
      </c>
      <c r="I342" s="225"/>
      <c r="J342" s="226">
        <f>ROUND(I342*H342,2)</f>
        <v>0</v>
      </c>
      <c r="K342" s="227"/>
      <c r="L342" s="45"/>
      <c r="M342" s="228" t="s">
        <v>1</v>
      </c>
      <c r="N342" s="229" t="s">
        <v>43</v>
      </c>
      <c r="O342" s="92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1858</v>
      </c>
      <c r="AT342" s="232" t="s">
        <v>161</v>
      </c>
      <c r="AU342" s="232" t="s">
        <v>88</v>
      </c>
      <c r="AY342" s="18" t="s">
        <v>158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86</v>
      </c>
      <c r="BK342" s="233">
        <f>ROUND(I342*H342,2)</f>
        <v>0</v>
      </c>
      <c r="BL342" s="18" t="s">
        <v>1858</v>
      </c>
      <c r="BM342" s="232" t="s">
        <v>1864</v>
      </c>
    </row>
    <row r="343" s="12" customFormat="1" ht="22.8" customHeight="1">
      <c r="A343" s="12"/>
      <c r="B343" s="204"/>
      <c r="C343" s="205"/>
      <c r="D343" s="206" t="s">
        <v>77</v>
      </c>
      <c r="E343" s="218" t="s">
        <v>1865</v>
      </c>
      <c r="F343" s="218" t="s">
        <v>1866</v>
      </c>
      <c r="G343" s="205"/>
      <c r="H343" s="205"/>
      <c r="I343" s="208"/>
      <c r="J343" s="219">
        <f>BK343</f>
        <v>0</v>
      </c>
      <c r="K343" s="205"/>
      <c r="L343" s="210"/>
      <c r="M343" s="211"/>
      <c r="N343" s="212"/>
      <c r="O343" s="212"/>
      <c r="P343" s="213">
        <f>SUM(P344:P345)</f>
        <v>0</v>
      </c>
      <c r="Q343" s="212"/>
      <c r="R343" s="213">
        <f>SUM(R344:R345)</f>
        <v>0</v>
      </c>
      <c r="S343" s="212"/>
      <c r="T343" s="214">
        <f>SUM(T344:T345)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5" t="s">
        <v>183</v>
      </c>
      <c r="AT343" s="216" t="s">
        <v>77</v>
      </c>
      <c r="AU343" s="216" t="s">
        <v>86</v>
      </c>
      <c r="AY343" s="215" t="s">
        <v>158</v>
      </c>
      <c r="BK343" s="217">
        <f>SUM(BK344:BK345)</f>
        <v>0</v>
      </c>
    </row>
    <row r="344" s="2" customFormat="1" ht="16.5" customHeight="1">
      <c r="A344" s="39"/>
      <c r="B344" s="40"/>
      <c r="C344" s="220" t="s">
        <v>692</v>
      </c>
      <c r="D344" s="220" t="s">
        <v>161</v>
      </c>
      <c r="E344" s="221" t="s">
        <v>1867</v>
      </c>
      <c r="F344" s="222" t="s">
        <v>1868</v>
      </c>
      <c r="G344" s="223" t="s">
        <v>1857</v>
      </c>
      <c r="H344" s="224">
        <v>1</v>
      </c>
      <c r="I344" s="225"/>
      <c r="J344" s="226">
        <f>ROUND(I344*H344,2)</f>
        <v>0</v>
      </c>
      <c r="K344" s="227"/>
      <c r="L344" s="45"/>
      <c r="M344" s="228" t="s">
        <v>1</v>
      </c>
      <c r="N344" s="229" t="s">
        <v>43</v>
      </c>
      <c r="O344" s="92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1858</v>
      </c>
      <c r="AT344" s="232" t="s">
        <v>161</v>
      </c>
      <c r="AU344" s="232" t="s">
        <v>88</v>
      </c>
      <c r="AY344" s="18" t="s">
        <v>158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86</v>
      </c>
      <c r="BK344" s="233">
        <f>ROUND(I344*H344,2)</f>
        <v>0</v>
      </c>
      <c r="BL344" s="18" t="s">
        <v>1858</v>
      </c>
      <c r="BM344" s="232" t="s">
        <v>1869</v>
      </c>
    </row>
    <row r="345" s="2" customFormat="1" ht="16.5" customHeight="1">
      <c r="A345" s="39"/>
      <c r="B345" s="40"/>
      <c r="C345" s="220" t="s">
        <v>696</v>
      </c>
      <c r="D345" s="220" t="s">
        <v>161</v>
      </c>
      <c r="E345" s="221" t="s">
        <v>1870</v>
      </c>
      <c r="F345" s="222" t="s">
        <v>1871</v>
      </c>
      <c r="G345" s="223" t="s">
        <v>1857</v>
      </c>
      <c r="H345" s="224">
        <v>1</v>
      </c>
      <c r="I345" s="225"/>
      <c r="J345" s="226">
        <f>ROUND(I345*H345,2)</f>
        <v>0</v>
      </c>
      <c r="K345" s="227"/>
      <c r="L345" s="45"/>
      <c r="M345" s="302" t="s">
        <v>1</v>
      </c>
      <c r="N345" s="303" t="s">
        <v>43</v>
      </c>
      <c r="O345" s="296"/>
      <c r="P345" s="300">
        <f>O345*H345</f>
        <v>0</v>
      </c>
      <c r="Q345" s="300">
        <v>0</v>
      </c>
      <c r="R345" s="300">
        <f>Q345*H345</f>
        <v>0</v>
      </c>
      <c r="S345" s="300">
        <v>0</v>
      </c>
      <c r="T345" s="30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1858</v>
      </c>
      <c r="AT345" s="232" t="s">
        <v>161</v>
      </c>
      <c r="AU345" s="232" t="s">
        <v>88</v>
      </c>
      <c r="AY345" s="18" t="s">
        <v>158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86</v>
      </c>
      <c r="BK345" s="233">
        <f>ROUND(I345*H345,2)</f>
        <v>0</v>
      </c>
      <c r="BL345" s="18" t="s">
        <v>1858</v>
      </c>
      <c r="BM345" s="232" t="s">
        <v>1872</v>
      </c>
    </row>
    <row r="346" s="2" customFormat="1" ht="6.96" customHeight="1">
      <c r="A346" s="39"/>
      <c r="B346" s="67"/>
      <c r="C346" s="68"/>
      <c r="D346" s="68"/>
      <c r="E346" s="68"/>
      <c r="F346" s="68"/>
      <c r="G346" s="68"/>
      <c r="H346" s="68"/>
      <c r="I346" s="68"/>
      <c r="J346" s="68"/>
      <c r="K346" s="68"/>
      <c r="L346" s="45"/>
      <c r="M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</row>
  </sheetData>
  <sheetProtection sheet="1" autoFilter="0" formatColumns="0" formatRows="0" objects="1" scenarios="1" spinCount="100000" saltValue="PPlXqqwb5BlDsq6vWdrNady0qu7dm5XrQlHNoDZafMBwuzVPAaG/Qymd7GhpzGBW7ccd9czx9AnSKkf9mNykBg==" hashValue="o3uVGonk8RVq+LxROAZcaRshJa8sZWpnK4bAmSLZA4qgq8cVtHSbv1mpTOU1KAAcnOdKjrvRbqlnwj1poBO7wA==" algorithmName="SHA-512" password="CC35"/>
  <autoFilter ref="C174:K345"/>
  <mergeCells count="9">
    <mergeCell ref="E7:H7"/>
    <mergeCell ref="E9:H9"/>
    <mergeCell ref="E18:H18"/>
    <mergeCell ref="E27:H27"/>
    <mergeCell ref="E85:H85"/>
    <mergeCell ref="E87:H87"/>
    <mergeCell ref="E165:H165"/>
    <mergeCell ref="E167:H16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116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Kropáčova Vrutice ON -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1873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ROUND((SUM(BE135:BE281)),  2)</f>
        <v>0</v>
      </c>
      <c r="G33" s="39"/>
      <c r="H33" s="39"/>
      <c r="I33" s="156">
        <v>0.20999999999999999</v>
      </c>
      <c r="J33" s="155">
        <f>ROUND(((SUM(BE135:BE281))*I33),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ROUND((SUM(BF135:BF281)),  2)</f>
        <v>0</v>
      </c>
      <c r="G34" s="39"/>
      <c r="H34" s="39"/>
      <c r="I34" s="156">
        <v>0.14999999999999999</v>
      </c>
      <c r="J34" s="155">
        <f>ROUND(((SUM(BF135:BF281))*I34),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ROUND((SUM(BG135:BG281)),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ROUND((SUM(BH135:BH281)),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ROUND((SUM(BI135:BI281)),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Kropáčova Vrutice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SO.06 - Oprava zpevněných ploch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Kropáčova Vrutice</v>
      </c>
      <c r="G89" s="41"/>
      <c r="H89" s="41"/>
      <c r="I89" s="33" t="s">
        <v>22</v>
      </c>
      <c r="J89" s="80" t="str">
        <f>IF(J12="","",J12)</f>
        <v>23. 3. 2021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120</v>
      </c>
      <c r="D94" s="177"/>
      <c r="E94" s="177"/>
      <c r="F94" s="177"/>
      <c r="G94" s="177"/>
      <c r="H94" s="177"/>
      <c r="I94" s="177"/>
      <c r="J94" s="178" t="s">
        <v>121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122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0"/>
      <c r="C97" s="181"/>
      <c r="D97" s="182" t="s">
        <v>124</v>
      </c>
      <c r="E97" s="183"/>
      <c r="F97" s="183"/>
      <c r="G97" s="183"/>
      <c r="H97" s="183"/>
      <c r="I97" s="183"/>
      <c r="J97" s="184">
        <f>J136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1874</v>
      </c>
      <c r="E98" s="189"/>
      <c r="F98" s="189"/>
      <c r="G98" s="189"/>
      <c r="H98" s="189"/>
      <c r="I98" s="189"/>
      <c r="J98" s="190">
        <f>J137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1875</v>
      </c>
      <c r="E99" s="189"/>
      <c r="F99" s="189"/>
      <c r="G99" s="189"/>
      <c r="H99" s="189"/>
      <c r="I99" s="189"/>
      <c r="J99" s="190">
        <f>J172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125</v>
      </c>
      <c r="E100" s="189"/>
      <c r="F100" s="189"/>
      <c r="G100" s="189"/>
      <c r="H100" s="189"/>
      <c r="I100" s="189"/>
      <c r="J100" s="190">
        <f>J179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1876</v>
      </c>
      <c r="E101" s="189"/>
      <c r="F101" s="189"/>
      <c r="G101" s="189"/>
      <c r="H101" s="189"/>
      <c r="I101" s="189"/>
      <c r="J101" s="190">
        <f>J184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1877</v>
      </c>
      <c r="E102" s="189"/>
      <c r="F102" s="189"/>
      <c r="G102" s="189"/>
      <c r="H102" s="189"/>
      <c r="I102" s="189"/>
      <c r="J102" s="190">
        <f>J192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126</v>
      </c>
      <c r="E103" s="189"/>
      <c r="F103" s="189"/>
      <c r="G103" s="189"/>
      <c r="H103" s="189"/>
      <c r="I103" s="189"/>
      <c r="J103" s="190">
        <f>J201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127</v>
      </c>
      <c r="E104" s="189"/>
      <c r="F104" s="189"/>
      <c r="G104" s="189"/>
      <c r="H104" s="189"/>
      <c r="I104" s="189"/>
      <c r="J104" s="190">
        <f>J204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738</v>
      </c>
      <c r="E105" s="189"/>
      <c r="F105" s="189"/>
      <c r="G105" s="189"/>
      <c r="H105" s="189"/>
      <c r="I105" s="189"/>
      <c r="J105" s="190">
        <f>J208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1878</v>
      </c>
      <c r="E106" s="189"/>
      <c r="F106" s="189"/>
      <c r="G106" s="189"/>
      <c r="H106" s="189"/>
      <c r="I106" s="189"/>
      <c r="J106" s="190">
        <f>J233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129</v>
      </c>
      <c r="E107" s="189"/>
      <c r="F107" s="189"/>
      <c r="G107" s="189"/>
      <c r="H107" s="189"/>
      <c r="I107" s="189"/>
      <c r="J107" s="190">
        <f>J235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1879</v>
      </c>
      <c r="E108" s="183"/>
      <c r="F108" s="183"/>
      <c r="G108" s="183"/>
      <c r="H108" s="183"/>
      <c r="I108" s="183"/>
      <c r="J108" s="184">
        <f>J243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0"/>
      <c r="C109" s="181"/>
      <c r="D109" s="182" t="s">
        <v>131</v>
      </c>
      <c r="E109" s="183"/>
      <c r="F109" s="183"/>
      <c r="G109" s="183"/>
      <c r="H109" s="183"/>
      <c r="I109" s="183"/>
      <c r="J109" s="184">
        <f>J249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6"/>
      <c r="C110" s="187"/>
      <c r="D110" s="188" t="s">
        <v>981</v>
      </c>
      <c r="E110" s="189"/>
      <c r="F110" s="189"/>
      <c r="G110" s="189"/>
      <c r="H110" s="189"/>
      <c r="I110" s="189"/>
      <c r="J110" s="190">
        <f>J250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138</v>
      </c>
      <c r="E111" s="189"/>
      <c r="F111" s="189"/>
      <c r="G111" s="189"/>
      <c r="H111" s="189"/>
      <c r="I111" s="189"/>
      <c r="J111" s="190">
        <f>J258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141</v>
      </c>
      <c r="E112" s="189"/>
      <c r="F112" s="189"/>
      <c r="G112" s="189"/>
      <c r="H112" s="189"/>
      <c r="I112" s="189"/>
      <c r="J112" s="190">
        <f>J265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0"/>
      <c r="C113" s="181"/>
      <c r="D113" s="182" t="s">
        <v>989</v>
      </c>
      <c r="E113" s="183"/>
      <c r="F113" s="183"/>
      <c r="G113" s="183"/>
      <c r="H113" s="183"/>
      <c r="I113" s="183"/>
      <c r="J113" s="184">
        <f>J270</f>
        <v>0</v>
      </c>
      <c r="K113" s="181"/>
      <c r="L113" s="185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6"/>
      <c r="C114" s="187"/>
      <c r="D114" s="188" t="s">
        <v>1880</v>
      </c>
      <c r="E114" s="189"/>
      <c r="F114" s="189"/>
      <c r="G114" s="189"/>
      <c r="H114" s="189"/>
      <c r="I114" s="189"/>
      <c r="J114" s="190">
        <f>J271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0"/>
      <c r="C115" s="181"/>
      <c r="D115" s="182" t="s">
        <v>1881</v>
      </c>
      <c r="E115" s="183"/>
      <c r="F115" s="183"/>
      <c r="G115" s="183"/>
      <c r="H115" s="183"/>
      <c r="I115" s="183"/>
      <c r="J115" s="184">
        <f>J280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143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75" t="str">
        <f>E7</f>
        <v>Kropáčova Vrutice ON - oprava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117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>SO.06 - Oprava zpevněných ploch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>Kropáčova Vrutice</v>
      </c>
      <c r="G129" s="41"/>
      <c r="H129" s="41"/>
      <c r="I129" s="33" t="s">
        <v>22</v>
      </c>
      <c r="J129" s="80" t="str">
        <f>IF(J12="","",J12)</f>
        <v>23. 3. 2021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E15</f>
        <v>Správa železnic, státní organizace</v>
      </c>
      <c r="G131" s="41"/>
      <c r="H131" s="41"/>
      <c r="I131" s="33" t="s">
        <v>32</v>
      </c>
      <c r="J131" s="37" t="str">
        <f>E21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30</v>
      </c>
      <c r="D132" s="41"/>
      <c r="E132" s="41"/>
      <c r="F132" s="28" t="str">
        <f>IF(E18="","",E18)</f>
        <v>Vyplň údaj</v>
      </c>
      <c r="G132" s="41"/>
      <c r="H132" s="41"/>
      <c r="I132" s="33" t="s">
        <v>35</v>
      </c>
      <c r="J132" s="37" t="str">
        <f>E24</f>
        <v>L. Malý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192"/>
      <c r="B134" s="193"/>
      <c r="C134" s="194" t="s">
        <v>144</v>
      </c>
      <c r="D134" s="195" t="s">
        <v>63</v>
      </c>
      <c r="E134" s="195" t="s">
        <v>59</v>
      </c>
      <c r="F134" s="195" t="s">
        <v>60</v>
      </c>
      <c r="G134" s="195" t="s">
        <v>145</v>
      </c>
      <c r="H134" s="195" t="s">
        <v>146</v>
      </c>
      <c r="I134" s="195" t="s">
        <v>147</v>
      </c>
      <c r="J134" s="196" t="s">
        <v>121</v>
      </c>
      <c r="K134" s="197" t="s">
        <v>148</v>
      </c>
      <c r="L134" s="198"/>
      <c r="M134" s="101" t="s">
        <v>1</v>
      </c>
      <c r="N134" s="102" t="s">
        <v>42</v>
      </c>
      <c r="O134" s="102" t="s">
        <v>149</v>
      </c>
      <c r="P134" s="102" t="s">
        <v>150</v>
      </c>
      <c r="Q134" s="102" t="s">
        <v>151</v>
      </c>
      <c r="R134" s="102" t="s">
        <v>152</v>
      </c>
      <c r="S134" s="102" t="s">
        <v>153</v>
      </c>
      <c r="T134" s="103" t="s">
        <v>154</v>
      </c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</row>
    <row r="135" s="2" customFormat="1" ht="22.8" customHeight="1">
      <c r="A135" s="39"/>
      <c r="B135" s="40"/>
      <c r="C135" s="108" t="s">
        <v>155</v>
      </c>
      <c r="D135" s="41"/>
      <c r="E135" s="41"/>
      <c r="F135" s="41"/>
      <c r="G135" s="41"/>
      <c r="H135" s="41"/>
      <c r="I135" s="41"/>
      <c r="J135" s="199">
        <f>BK135</f>
        <v>0</v>
      </c>
      <c r="K135" s="41"/>
      <c r="L135" s="45"/>
      <c r="M135" s="104"/>
      <c r="N135" s="200"/>
      <c r="O135" s="105"/>
      <c r="P135" s="201">
        <f>P136+P243+P249+P270+P280</f>
        <v>0</v>
      </c>
      <c r="Q135" s="105"/>
      <c r="R135" s="201">
        <f>R136+R243+R249+R270+R280</f>
        <v>125.4330851</v>
      </c>
      <c r="S135" s="105"/>
      <c r="T135" s="202">
        <f>T136+T243+T249+T270+T280</f>
        <v>212.46250000000001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77</v>
      </c>
      <c r="AU135" s="18" t="s">
        <v>123</v>
      </c>
      <c r="BK135" s="203">
        <f>BK136+BK243+BK249+BK270+BK280</f>
        <v>0</v>
      </c>
    </row>
    <row r="136" s="12" customFormat="1" ht="25.92" customHeight="1">
      <c r="A136" s="12"/>
      <c r="B136" s="204"/>
      <c r="C136" s="205"/>
      <c r="D136" s="206" t="s">
        <v>77</v>
      </c>
      <c r="E136" s="207" t="s">
        <v>156</v>
      </c>
      <c r="F136" s="207" t="s">
        <v>157</v>
      </c>
      <c r="G136" s="205"/>
      <c r="H136" s="205"/>
      <c r="I136" s="208"/>
      <c r="J136" s="209">
        <f>BK136</f>
        <v>0</v>
      </c>
      <c r="K136" s="205"/>
      <c r="L136" s="210"/>
      <c r="M136" s="211"/>
      <c r="N136" s="212"/>
      <c r="O136" s="212"/>
      <c r="P136" s="213">
        <f>P137+P172+P179+P184+P192+P201+P204+P208+P233+P235</f>
        <v>0</v>
      </c>
      <c r="Q136" s="212"/>
      <c r="R136" s="213">
        <f>R137+R172+R179+R184+R192+R201+R204+R208+R233+R235</f>
        <v>125.38523910000001</v>
      </c>
      <c r="S136" s="212"/>
      <c r="T136" s="214">
        <f>T137+T172+T179+T184+T192+T201+T204+T208+T233+T235</f>
        <v>211.82250000000002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86</v>
      </c>
      <c r="AT136" s="216" t="s">
        <v>77</v>
      </c>
      <c r="AU136" s="216" t="s">
        <v>78</v>
      </c>
      <c r="AY136" s="215" t="s">
        <v>158</v>
      </c>
      <c r="BK136" s="217">
        <f>BK137+BK172+BK179+BK184+BK192+BK201+BK204+BK208+BK233+BK235</f>
        <v>0</v>
      </c>
    </row>
    <row r="137" s="12" customFormat="1" ht="22.8" customHeight="1">
      <c r="A137" s="12"/>
      <c r="B137" s="204"/>
      <c r="C137" s="205"/>
      <c r="D137" s="206" t="s">
        <v>77</v>
      </c>
      <c r="E137" s="218" t="s">
        <v>86</v>
      </c>
      <c r="F137" s="218" t="s">
        <v>1832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SUM(P138:P171)</f>
        <v>0</v>
      </c>
      <c r="Q137" s="212"/>
      <c r="R137" s="213">
        <f>SUM(R138:R171)</f>
        <v>67.920000000000002</v>
      </c>
      <c r="S137" s="212"/>
      <c r="T137" s="214">
        <f>SUM(T138:T171)</f>
        <v>184.81050000000002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86</v>
      </c>
      <c r="AT137" s="216" t="s">
        <v>77</v>
      </c>
      <c r="AU137" s="216" t="s">
        <v>86</v>
      </c>
      <c r="AY137" s="215" t="s">
        <v>158</v>
      </c>
      <c r="BK137" s="217">
        <f>SUM(BK138:BK171)</f>
        <v>0</v>
      </c>
    </row>
    <row r="138" s="2" customFormat="1" ht="44.25" customHeight="1">
      <c r="A138" s="39"/>
      <c r="B138" s="40"/>
      <c r="C138" s="220" t="s">
        <v>86</v>
      </c>
      <c r="D138" s="220" t="s">
        <v>161</v>
      </c>
      <c r="E138" s="221" t="s">
        <v>1882</v>
      </c>
      <c r="F138" s="222" t="s">
        <v>1883</v>
      </c>
      <c r="G138" s="223" t="s">
        <v>186</v>
      </c>
      <c r="H138" s="224">
        <v>20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43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165</v>
      </c>
      <c r="AT138" s="232" t="s">
        <v>161</v>
      </c>
      <c r="AU138" s="232" t="s">
        <v>88</v>
      </c>
      <c r="AY138" s="18" t="s">
        <v>158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86</v>
      </c>
      <c r="BK138" s="233">
        <f>ROUND(I138*H138,2)</f>
        <v>0</v>
      </c>
      <c r="BL138" s="18" t="s">
        <v>165</v>
      </c>
      <c r="BM138" s="232" t="s">
        <v>1884</v>
      </c>
    </row>
    <row r="139" s="2" customFormat="1" ht="21.75" customHeight="1">
      <c r="A139" s="39"/>
      <c r="B139" s="40"/>
      <c r="C139" s="220" t="s">
        <v>88</v>
      </c>
      <c r="D139" s="220" t="s">
        <v>161</v>
      </c>
      <c r="E139" s="221" t="s">
        <v>1885</v>
      </c>
      <c r="F139" s="222" t="s">
        <v>1886</v>
      </c>
      <c r="G139" s="223" t="s">
        <v>186</v>
      </c>
      <c r="H139" s="224">
        <v>68.5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43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0.255</v>
      </c>
      <c r="T139" s="231">
        <f>S139*H139</f>
        <v>17.467500000000001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165</v>
      </c>
      <c r="AT139" s="232" t="s">
        <v>161</v>
      </c>
      <c r="AU139" s="232" t="s">
        <v>88</v>
      </c>
      <c r="AY139" s="18" t="s">
        <v>158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86</v>
      </c>
      <c r="BK139" s="233">
        <f>ROUND(I139*H139,2)</f>
        <v>0</v>
      </c>
      <c r="BL139" s="18" t="s">
        <v>165</v>
      </c>
      <c r="BM139" s="232" t="s">
        <v>1887</v>
      </c>
    </row>
    <row r="140" s="13" customFormat="1">
      <c r="A140" s="13"/>
      <c r="B140" s="234"/>
      <c r="C140" s="235"/>
      <c r="D140" s="236" t="s">
        <v>171</v>
      </c>
      <c r="E140" s="237" t="s">
        <v>1</v>
      </c>
      <c r="F140" s="238" t="s">
        <v>1888</v>
      </c>
      <c r="G140" s="235"/>
      <c r="H140" s="239">
        <v>25.5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171</v>
      </c>
      <c r="AU140" s="245" t="s">
        <v>88</v>
      </c>
      <c r="AV140" s="13" t="s">
        <v>88</v>
      </c>
      <c r="AW140" s="13" t="s">
        <v>34</v>
      </c>
      <c r="AX140" s="13" t="s">
        <v>78</v>
      </c>
      <c r="AY140" s="245" t="s">
        <v>158</v>
      </c>
    </row>
    <row r="141" s="13" customFormat="1">
      <c r="A141" s="13"/>
      <c r="B141" s="234"/>
      <c r="C141" s="235"/>
      <c r="D141" s="236" t="s">
        <v>171</v>
      </c>
      <c r="E141" s="237" t="s">
        <v>1</v>
      </c>
      <c r="F141" s="238" t="s">
        <v>1039</v>
      </c>
      <c r="G141" s="235"/>
      <c r="H141" s="239">
        <v>18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171</v>
      </c>
      <c r="AU141" s="245" t="s">
        <v>88</v>
      </c>
      <c r="AV141" s="13" t="s">
        <v>88</v>
      </c>
      <c r="AW141" s="13" t="s">
        <v>34</v>
      </c>
      <c r="AX141" s="13" t="s">
        <v>78</v>
      </c>
      <c r="AY141" s="245" t="s">
        <v>158</v>
      </c>
    </row>
    <row r="142" s="13" customFormat="1">
      <c r="A142" s="13"/>
      <c r="B142" s="234"/>
      <c r="C142" s="235"/>
      <c r="D142" s="236" t="s">
        <v>171</v>
      </c>
      <c r="E142" s="237" t="s">
        <v>1</v>
      </c>
      <c r="F142" s="238" t="s">
        <v>1889</v>
      </c>
      <c r="G142" s="235"/>
      <c r="H142" s="239">
        <v>6.75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171</v>
      </c>
      <c r="AU142" s="245" t="s">
        <v>88</v>
      </c>
      <c r="AV142" s="13" t="s">
        <v>88</v>
      </c>
      <c r="AW142" s="13" t="s">
        <v>34</v>
      </c>
      <c r="AX142" s="13" t="s">
        <v>78</v>
      </c>
      <c r="AY142" s="245" t="s">
        <v>158</v>
      </c>
    </row>
    <row r="143" s="13" customFormat="1">
      <c r="A143" s="13"/>
      <c r="B143" s="234"/>
      <c r="C143" s="235"/>
      <c r="D143" s="236" t="s">
        <v>171</v>
      </c>
      <c r="E143" s="237" t="s">
        <v>1</v>
      </c>
      <c r="F143" s="238" t="s">
        <v>1890</v>
      </c>
      <c r="G143" s="235"/>
      <c r="H143" s="239">
        <v>3.75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171</v>
      </c>
      <c r="AU143" s="245" t="s">
        <v>88</v>
      </c>
      <c r="AV143" s="13" t="s">
        <v>88</v>
      </c>
      <c r="AW143" s="13" t="s">
        <v>34</v>
      </c>
      <c r="AX143" s="13" t="s">
        <v>78</v>
      </c>
      <c r="AY143" s="245" t="s">
        <v>158</v>
      </c>
    </row>
    <row r="144" s="13" customFormat="1">
      <c r="A144" s="13"/>
      <c r="B144" s="234"/>
      <c r="C144" s="235"/>
      <c r="D144" s="236" t="s">
        <v>171</v>
      </c>
      <c r="E144" s="237" t="s">
        <v>1</v>
      </c>
      <c r="F144" s="238" t="s">
        <v>1891</v>
      </c>
      <c r="G144" s="235"/>
      <c r="H144" s="239">
        <v>5.5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171</v>
      </c>
      <c r="AU144" s="245" t="s">
        <v>88</v>
      </c>
      <c r="AV144" s="13" t="s">
        <v>88</v>
      </c>
      <c r="AW144" s="13" t="s">
        <v>34</v>
      </c>
      <c r="AX144" s="13" t="s">
        <v>78</v>
      </c>
      <c r="AY144" s="245" t="s">
        <v>158</v>
      </c>
    </row>
    <row r="145" s="13" customFormat="1">
      <c r="A145" s="13"/>
      <c r="B145" s="234"/>
      <c r="C145" s="235"/>
      <c r="D145" s="236" t="s">
        <v>171</v>
      </c>
      <c r="E145" s="237" t="s">
        <v>1</v>
      </c>
      <c r="F145" s="238" t="s">
        <v>1892</v>
      </c>
      <c r="G145" s="235"/>
      <c r="H145" s="239">
        <v>9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171</v>
      </c>
      <c r="AU145" s="245" t="s">
        <v>88</v>
      </c>
      <c r="AV145" s="13" t="s">
        <v>88</v>
      </c>
      <c r="AW145" s="13" t="s">
        <v>34</v>
      </c>
      <c r="AX145" s="13" t="s">
        <v>78</v>
      </c>
      <c r="AY145" s="245" t="s">
        <v>158</v>
      </c>
    </row>
    <row r="146" s="14" customFormat="1">
      <c r="A146" s="14"/>
      <c r="B146" s="246"/>
      <c r="C146" s="247"/>
      <c r="D146" s="236" t="s">
        <v>171</v>
      </c>
      <c r="E146" s="248" t="s">
        <v>1</v>
      </c>
      <c r="F146" s="249" t="s">
        <v>174</v>
      </c>
      <c r="G146" s="247"/>
      <c r="H146" s="250">
        <v>68.5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171</v>
      </c>
      <c r="AU146" s="256" t="s">
        <v>88</v>
      </c>
      <c r="AV146" s="14" t="s">
        <v>165</v>
      </c>
      <c r="AW146" s="14" t="s">
        <v>34</v>
      </c>
      <c r="AX146" s="14" t="s">
        <v>86</v>
      </c>
      <c r="AY146" s="256" t="s">
        <v>158</v>
      </c>
    </row>
    <row r="147" s="2" customFormat="1" ht="21.75" customHeight="1">
      <c r="A147" s="39"/>
      <c r="B147" s="40"/>
      <c r="C147" s="220" t="s">
        <v>159</v>
      </c>
      <c r="D147" s="220" t="s">
        <v>161</v>
      </c>
      <c r="E147" s="221" t="s">
        <v>1893</v>
      </c>
      <c r="F147" s="222" t="s">
        <v>1894</v>
      </c>
      <c r="G147" s="223" t="s">
        <v>186</v>
      </c>
      <c r="H147" s="224">
        <v>175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43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0.57999999999999996</v>
      </c>
      <c r="T147" s="231">
        <f>S147*H147</f>
        <v>101.5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165</v>
      </c>
      <c r="AT147" s="232" t="s">
        <v>161</v>
      </c>
      <c r="AU147" s="232" t="s">
        <v>88</v>
      </c>
      <c r="AY147" s="18" t="s">
        <v>158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86</v>
      </c>
      <c r="BK147" s="233">
        <f>ROUND(I147*H147,2)</f>
        <v>0</v>
      </c>
      <c r="BL147" s="18" t="s">
        <v>165</v>
      </c>
      <c r="BM147" s="232" t="s">
        <v>1895</v>
      </c>
    </row>
    <row r="148" s="15" customFormat="1">
      <c r="A148" s="15"/>
      <c r="B148" s="257"/>
      <c r="C148" s="258"/>
      <c r="D148" s="236" t="s">
        <v>171</v>
      </c>
      <c r="E148" s="259" t="s">
        <v>1</v>
      </c>
      <c r="F148" s="260" t="s">
        <v>1896</v>
      </c>
      <c r="G148" s="258"/>
      <c r="H148" s="259" t="s">
        <v>1</v>
      </c>
      <c r="I148" s="261"/>
      <c r="J148" s="258"/>
      <c r="K148" s="258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171</v>
      </c>
      <c r="AU148" s="266" t="s">
        <v>88</v>
      </c>
      <c r="AV148" s="15" t="s">
        <v>86</v>
      </c>
      <c r="AW148" s="15" t="s">
        <v>34</v>
      </c>
      <c r="AX148" s="15" t="s">
        <v>78</v>
      </c>
      <c r="AY148" s="266" t="s">
        <v>158</v>
      </c>
    </row>
    <row r="149" s="13" customFormat="1">
      <c r="A149" s="13"/>
      <c r="B149" s="234"/>
      <c r="C149" s="235"/>
      <c r="D149" s="236" t="s">
        <v>171</v>
      </c>
      <c r="E149" s="237" t="s">
        <v>1</v>
      </c>
      <c r="F149" s="238" t="s">
        <v>1897</v>
      </c>
      <c r="G149" s="235"/>
      <c r="H149" s="239">
        <v>165.5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171</v>
      </c>
      <c r="AU149" s="245" t="s">
        <v>88</v>
      </c>
      <c r="AV149" s="13" t="s">
        <v>88</v>
      </c>
      <c r="AW149" s="13" t="s">
        <v>34</v>
      </c>
      <c r="AX149" s="13" t="s">
        <v>78</v>
      </c>
      <c r="AY149" s="245" t="s">
        <v>158</v>
      </c>
    </row>
    <row r="150" s="13" customFormat="1">
      <c r="A150" s="13"/>
      <c r="B150" s="234"/>
      <c r="C150" s="235"/>
      <c r="D150" s="236" t="s">
        <v>171</v>
      </c>
      <c r="E150" s="237" t="s">
        <v>1</v>
      </c>
      <c r="F150" s="238" t="s">
        <v>1898</v>
      </c>
      <c r="G150" s="235"/>
      <c r="H150" s="239">
        <v>9.5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171</v>
      </c>
      <c r="AU150" s="245" t="s">
        <v>88</v>
      </c>
      <c r="AV150" s="13" t="s">
        <v>88</v>
      </c>
      <c r="AW150" s="13" t="s">
        <v>34</v>
      </c>
      <c r="AX150" s="13" t="s">
        <v>78</v>
      </c>
      <c r="AY150" s="245" t="s">
        <v>158</v>
      </c>
    </row>
    <row r="151" s="14" customFormat="1">
      <c r="A151" s="14"/>
      <c r="B151" s="246"/>
      <c r="C151" s="247"/>
      <c r="D151" s="236" t="s">
        <v>171</v>
      </c>
      <c r="E151" s="248" t="s">
        <v>1</v>
      </c>
      <c r="F151" s="249" t="s">
        <v>174</v>
      </c>
      <c r="G151" s="247"/>
      <c r="H151" s="250">
        <v>175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171</v>
      </c>
      <c r="AU151" s="256" t="s">
        <v>88</v>
      </c>
      <c r="AV151" s="14" t="s">
        <v>165</v>
      </c>
      <c r="AW151" s="14" t="s">
        <v>34</v>
      </c>
      <c r="AX151" s="14" t="s">
        <v>86</v>
      </c>
      <c r="AY151" s="256" t="s">
        <v>158</v>
      </c>
    </row>
    <row r="152" s="2" customFormat="1" ht="16.5" customHeight="1">
      <c r="A152" s="39"/>
      <c r="B152" s="40"/>
      <c r="C152" s="220" t="s">
        <v>165</v>
      </c>
      <c r="D152" s="220" t="s">
        <v>161</v>
      </c>
      <c r="E152" s="221" t="s">
        <v>1899</v>
      </c>
      <c r="F152" s="222" t="s">
        <v>1900</v>
      </c>
      <c r="G152" s="223" t="s">
        <v>203</v>
      </c>
      <c r="H152" s="224">
        <v>20.5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43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0.23000000000000001</v>
      </c>
      <c r="T152" s="231">
        <f>S152*H152</f>
        <v>4.7149999999999999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165</v>
      </c>
      <c r="AT152" s="232" t="s">
        <v>161</v>
      </c>
      <c r="AU152" s="232" t="s">
        <v>88</v>
      </c>
      <c r="AY152" s="18" t="s">
        <v>158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86</v>
      </c>
      <c r="BK152" s="233">
        <f>ROUND(I152*H152,2)</f>
        <v>0</v>
      </c>
      <c r="BL152" s="18" t="s">
        <v>165</v>
      </c>
      <c r="BM152" s="232" t="s">
        <v>1901</v>
      </c>
    </row>
    <row r="153" s="13" customFormat="1">
      <c r="A153" s="13"/>
      <c r="B153" s="234"/>
      <c r="C153" s="235"/>
      <c r="D153" s="236" t="s">
        <v>171</v>
      </c>
      <c r="E153" s="237" t="s">
        <v>1</v>
      </c>
      <c r="F153" s="238" t="s">
        <v>1902</v>
      </c>
      <c r="G153" s="235"/>
      <c r="H153" s="239">
        <v>20.5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171</v>
      </c>
      <c r="AU153" s="245" t="s">
        <v>88</v>
      </c>
      <c r="AV153" s="13" t="s">
        <v>88</v>
      </c>
      <c r="AW153" s="13" t="s">
        <v>34</v>
      </c>
      <c r="AX153" s="13" t="s">
        <v>86</v>
      </c>
      <c r="AY153" s="245" t="s">
        <v>158</v>
      </c>
    </row>
    <row r="154" s="2" customFormat="1" ht="33" customHeight="1">
      <c r="A154" s="39"/>
      <c r="B154" s="40"/>
      <c r="C154" s="220" t="s">
        <v>183</v>
      </c>
      <c r="D154" s="220" t="s">
        <v>161</v>
      </c>
      <c r="E154" s="221" t="s">
        <v>1903</v>
      </c>
      <c r="F154" s="222" t="s">
        <v>1904</v>
      </c>
      <c r="G154" s="223" t="s">
        <v>164</v>
      </c>
      <c r="H154" s="224">
        <v>33.960000000000001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43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1.8</v>
      </c>
      <c r="T154" s="231">
        <f>S154*H154</f>
        <v>61.128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165</v>
      </c>
      <c r="AT154" s="232" t="s">
        <v>161</v>
      </c>
      <c r="AU154" s="232" t="s">
        <v>88</v>
      </c>
      <c r="AY154" s="18" t="s">
        <v>158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86</v>
      </c>
      <c r="BK154" s="233">
        <f>ROUND(I154*H154,2)</f>
        <v>0</v>
      </c>
      <c r="BL154" s="18" t="s">
        <v>165</v>
      </c>
      <c r="BM154" s="232" t="s">
        <v>1905</v>
      </c>
    </row>
    <row r="155" s="13" customFormat="1">
      <c r="A155" s="13"/>
      <c r="B155" s="234"/>
      <c r="C155" s="235"/>
      <c r="D155" s="236" t="s">
        <v>171</v>
      </c>
      <c r="E155" s="237" t="s">
        <v>1</v>
      </c>
      <c r="F155" s="238" t="s">
        <v>1906</v>
      </c>
      <c r="G155" s="235"/>
      <c r="H155" s="239">
        <v>33.960000000000001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171</v>
      </c>
      <c r="AU155" s="245" t="s">
        <v>88</v>
      </c>
      <c r="AV155" s="13" t="s">
        <v>88</v>
      </c>
      <c r="AW155" s="13" t="s">
        <v>34</v>
      </c>
      <c r="AX155" s="13" t="s">
        <v>78</v>
      </c>
      <c r="AY155" s="245" t="s">
        <v>158</v>
      </c>
    </row>
    <row r="156" s="14" customFormat="1">
      <c r="A156" s="14"/>
      <c r="B156" s="246"/>
      <c r="C156" s="247"/>
      <c r="D156" s="236" t="s">
        <v>171</v>
      </c>
      <c r="E156" s="248" t="s">
        <v>1</v>
      </c>
      <c r="F156" s="249" t="s">
        <v>174</v>
      </c>
      <c r="G156" s="247"/>
      <c r="H156" s="250">
        <v>33.960000000000001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171</v>
      </c>
      <c r="AU156" s="256" t="s">
        <v>88</v>
      </c>
      <c r="AV156" s="14" t="s">
        <v>165</v>
      </c>
      <c r="AW156" s="14" t="s">
        <v>34</v>
      </c>
      <c r="AX156" s="14" t="s">
        <v>86</v>
      </c>
      <c r="AY156" s="256" t="s">
        <v>158</v>
      </c>
    </row>
    <row r="157" s="2" customFormat="1" ht="33" customHeight="1">
      <c r="A157" s="39"/>
      <c r="B157" s="40"/>
      <c r="C157" s="220" t="s">
        <v>181</v>
      </c>
      <c r="D157" s="220" t="s">
        <v>161</v>
      </c>
      <c r="E157" s="221" t="s">
        <v>1907</v>
      </c>
      <c r="F157" s="222" t="s">
        <v>1908</v>
      </c>
      <c r="G157" s="223" t="s">
        <v>164</v>
      </c>
      <c r="H157" s="224">
        <v>2.3999999999999999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43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165</v>
      </c>
      <c r="AT157" s="232" t="s">
        <v>161</v>
      </c>
      <c r="AU157" s="232" t="s">
        <v>88</v>
      </c>
      <c r="AY157" s="18" t="s">
        <v>158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86</v>
      </c>
      <c r="BK157" s="233">
        <f>ROUND(I157*H157,2)</f>
        <v>0</v>
      </c>
      <c r="BL157" s="18" t="s">
        <v>165</v>
      </c>
      <c r="BM157" s="232" t="s">
        <v>1909</v>
      </c>
    </row>
    <row r="158" s="13" customFormat="1">
      <c r="A158" s="13"/>
      <c r="B158" s="234"/>
      <c r="C158" s="235"/>
      <c r="D158" s="236" t="s">
        <v>171</v>
      </c>
      <c r="E158" s="237" t="s">
        <v>1</v>
      </c>
      <c r="F158" s="238" t="s">
        <v>1910</v>
      </c>
      <c r="G158" s="235"/>
      <c r="H158" s="239">
        <v>2.3999999999999999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171</v>
      </c>
      <c r="AU158" s="245" t="s">
        <v>88</v>
      </c>
      <c r="AV158" s="13" t="s">
        <v>88</v>
      </c>
      <c r="AW158" s="13" t="s">
        <v>34</v>
      </c>
      <c r="AX158" s="13" t="s">
        <v>78</v>
      </c>
      <c r="AY158" s="245" t="s">
        <v>158</v>
      </c>
    </row>
    <row r="159" s="14" customFormat="1">
      <c r="A159" s="14"/>
      <c r="B159" s="246"/>
      <c r="C159" s="247"/>
      <c r="D159" s="236" t="s">
        <v>171</v>
      </c>
      <c r="E159" s="248" t="s">
        <v>1</v>
      </c>
      <c r="F159" s="249" t="s">
        <v>174</v>
      </c>
      <c r="G159" s="247"/>
      <c r="H159" s="250">
        <v>2.3999999999999999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171</v>
      </c>
      <c r="AU159" s="256" t="s">
        <v>88</v>
      </c>
      <c r="AV159" s="14" t="s">
        <v>165</v>
      </c>
      <c r="AW159" s="14" t="s">
        <v>34</v>
      </c>
      <c r="AX159" s="14" t="s">
        <v>86</v>
      </c>
      <c r="AY159" s="256" t="s">
        <v>158</v>
      </c>
    </row>
    <row r="160" s="2" customFormat="1" ht="21.75" customHeight="1">
      <c r="A160" s="39"/>
      <c r="B160" s="40"/>
      <c r="C160" s="220" t="s">
        <v>191</v>
      </c>
      <c r="D160" s="220" t="s">
        <v>161</v>
      </c>
      <c r="E160" s="221" t="s">
        <v>1911</v>
      </c>
      <c r="F160" s="222" t="s">
        <v>1912</v>
      </c>
      <c r="G160" s="223" t="s">
        <v>164</v>
      </c>
      <c r="H160" s="224">
        <v>102.112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43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165</v>
      </c>
      <c r="AT160" s="232" t="s">
        <v>161</v>
      </c>
      <c r="AU160" s="232" t="s">
        <v>88</v>
      </c>
      <c r="AY160" s="18" t="s">
        <v>158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86</v>
      </c>
      <c r="BK160" s="233">
        <f>ROUND(I160*H160,2)</f>
        <v>0</v>
      </c>
      <c r="BL160" s="18" t="s">
        <v>165</v>
      </c>
      <c r="BM160" s="232" t="s">
        <v>1913</v>
      </c>
    </row>
    <row r="161" s="2" customFormat="1" ht="33" customHeight="1">
      <c r="A161" s="39"/>
      <c r="B161" s="40"/>
      <c r="C161" s="220" t="s">
        <v>195</v>
      </c>
      <c r="D161" s="220" t="s">
        <v>161</v>
      </c>
      <c r="E161" s="221" t="s">
        <v>1914</v>
      </c>
      <c r="F161" s="222" t="s">
        <v>1915</v>
      </c>
      <c r="G161" s="223" t="s">
        <v>164</v>
      </c>
      <c r="H161" s="224">
        <v>2.3999999999999999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43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165</v>
      </c>
      <c r="AT161" s="232" t="s">
        <v>161</v>
      </c>
      <c r="AU161" s="232" t="s">
        <v>88</v>
      </c>
      <c r="AY161" s="18" t="s">
        <v>158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86</v>
      </c>
      <c r="BK161" s="233">
        <f>ROUND(I161*H161,2)</f>
        <v>0</v>
      </c>
      <c r="BL161" s="18" t="s">
        <v>165</v>
      </c>
      <c r="BM161" s="232" t="s">
        <v>1916</v>
      </c>
    </row>
    <row r="162" s="2" customFormat="1" ht="21.75" customHeight="1">
      <c r="A162" s="39"/>
      <c r="B162" s="40"/>
      <c r="C162" s="220" t="s">
        <v>200</v>
      </c>
      <c r="D162" s="220" t="s">
        <v>161</v>
      </c>
      <c r="E162" s="221" t="s">
        <v>1917</v>
      </c>
      <c r="F162" s="222" t="s">
        <v>1918</v>
      </c>
      <c r="G162" s="223" t="s">
        <v>164</v>
      </c>
      <c r="H162" s="224">
        <v>102.112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43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165</v>
      </c>
      <c r="AT162" s="232" t="s">
        <v>161</v>
      </c>
      <c r="AU162" s="232" t="s">
        <v>88</v>
      </c>
      <c r="AY162" s="18" t="s">
        <v>158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86</v>
      </c>
      <c r="BK162" s="233">
        <f>ROUND(I162*H162,2)</f>
        <v>0</v>
      </c>
      <c r="BL162" s="18" t="s">
        <v>165</v>
      </c>
      <c r="BM162" s="232" t="s">
        <v>1919</v>
      </c>
    </row>
    <row r="163" s="13" customFormat="1">
      <c r="A163" s="13"/>
      <c r="B163" s="234"/>
      <c r="C163" s="235"/>
      <c r="D163" s="236" t="s">
        <v>171</v>
      </c>
      <c r="E163" s="237" t="s">
        <v>1</v>
      </c>
      <c r="F163" s="238" t="s">
        <v>1920</v>
      </c>
      <c r="G163" s="235"/>
      <c r="H163" s="239">
        <v>102.112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171</v>
      </c>
      <c r="AU163" s="245" t="s">
        <v>88</v>
      </c>
      <c r="AV163" s="13" t="s">
        <v>88</v>
      </c>
      <c r="AW163" s="13" t="s">
        <v>34</v>
      </c>
      <c r="AX163" s="13" t="s">
        <v>86</v>
      </c>
      <c r="AY163" s="245" t="s">
        <v>158</v>
      </c>
    </row>
    <row r="164" s="2" customFormat="1" ht="16.5" customHeight="1">
      <c r="A164" s="39"/>
      <c r="B164" s="40"/>
      <c r="C164" s="220" t="s">
        <v>209</v>
      </c>
      <c r="D164" s="220" t="s">
        <v>161</v>
      </c>
      <c r="E164" s="221" t="s">
        <v>1921</v>
      </c>
      <c r="F164" s="222" t="s">
        <v>1922</v>
      </c>
      <c r="G164" s="223" t="s">
        <v>164</v>
      </c>
      <c r="H164" s="224">
        <v>102.112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43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165</v>
      </c>
      <c r="AT164" s="232" t="s">
        <v>161</v>
      </c>
      <c r="AU164" s="232" t="s">
        <v>88</v>
      </c>
      <c r="AY164" s="18" t="s">
        <v>158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86</v>
      </c>
      <c r="BK164" s="233">
        <f>ROUND(I164*H164,2)</f>
        <v>0</v>
      </c>
      <c r="BL164" s="18" t="s">
        <v>165</v>
      </c>
      <c r="BM164" s="232" t="s">
        <v>1923</v>
      </c>
    </row>
    <row r="165" s="2" customFormat="1" ht="33" customHeight="1">
      <c r="A165" s="39"/>
      <c r="B165" s="40"/>
      <c r="C165" s="220" t="s">
        <v>218</v>
      </c>
      <c r="D165" s="220" t="s">
        <v>161</v>
      </c>
      <c r="E165" s="221" t="s">
        <v>1924</v>
      </c>
      <c r="F165" s="222" t="s">
        <v>1925</v>
      </c>
      <c r="G165" s="223" t="s">
        <v>393</v>
      </c>
      <c r="H165" s="224">
        <v>183.80199999999999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43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165</v>
      </c>
      <c r="AT165" s="232" t="s">
        <v>161</v>
      </c>
      <c r="AU165" s="232" t="s">
        <v>88</v>
      </c>
      <c r="AY165" s="18" t="s">
        <v>158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86</v>
      </c>
      <c r="BK165" s="233">
        <f>ROUND(I165*H165,2)</f>
        <v>0</v>
      </c>
      <c r="BL165" s="18" t="s">
        <v>165</v>
      </c>
      <c r="BM165" s="232" t="s">
        <v>1926</v>
      </c>
    </row>
    <row r="166" s="13" customFormat="1">
      <c r="A166" s="13"/>
      <c r="B166" s="234"/>
      <c r="C166" s="235"/>
      <c r="D166" s="236" t="s">
        <v>171</v>
      </c>
      <c r="E166" s="235"/>
      <c r="F166" s="238" t="s">
        <v>1927</v>
      </c>
      <c r="G166" s="235"/>
      <c r="H166" s="239">
        <v>183.80199999999999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171</v>
      </c>
      <c r="AU166" s="245" t="s">
        <v>88</v>
      </c>
      <c r="AV166" s="13" t="s">
        <v>88</v>
      </c>
      <c r="AW166" s="13" t="s">
        <v>4</v>
      </c>
      <c r="AX166" s="13" t="s">
        <v>86</v>
      </c>
      <c r="AY166" s="245" t="s">
        <v>158</v>
      </c>
    </row>
    <row r="167" s="2" customFormat="1" ht="21.75" customHeight="1">
      <c r="A167" s="39"/>
      <c r="B167" s="40"/>
      <c r="C167" s="220" t="s">
        <v>224</v>
      </c>
      <c r="D167" s="220" t="s">
        <v>161</v>
      </c>
      <c r="E167" s="221" t="s">
        <v>1928</v>
      </c>
      <c r="F167" s="222" t="s">
        <v>1929</v>
      </c>
      <c r="G167" s="223" t="s">
        <v>164</v>
      </c>
      <c r="H167" s="224">
        <v>33.960000000000001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43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165</v>
      </c>
      <c r="AT167" s="232" t="s">
        <v>161</v>
      </c>
      <c r="AU167" s="232" t="s">
        <v>88</v>
      </c>
      <c r="AY167" s="18" t="s">
        <v>158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86</v>
      </c>
      <c r="BK167" s="233">
        <f>ROUND(I167*H167,2)</f>
        <v>0</v>
      </c>
      <c r="BL167" s="18" t="s">
        <v>165</v>
      </c>
      <c r="BM167" s="232" t="s">
        <v>1930</v>
      </c>
    </row>
    <row r="168" s="2" customFormat="1" ht="16.5" customHeight="1">
      <c r="A168" s="39"/>
      <c r="B168" s="40"/>
      <c r="C168" s="282" t="s">
        <v>228</v>
      </c>
      <c r="D168" s="282" t="s">
        <v>275</v>
      </c>
      <c r="E168" s="283" t="s">
        <v>1931</v>
      </c>
      <c r="F168" s="284" t="s">
        <v>1932</v>
      </c>
      <c r="G168" s="285" t="s">
        <v>393</v>
      </c>
      <c r="H168" s="286">
        <v>67.920000000000002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43</v>
      </c>
      <c r="O168" s="92"/>
      <c r="P168" s="230">
        <f>O168*H168</f>
        <v>0</v>
      </c>
      <c r="Q168" s="230">
        <v>1</v>
      </c>
      <c r="R168" s="230">
        <f>Q168*H168</f>
        <v>67.920000000000002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195</v>
      </c>
      <c r="AT168" s="232" t="s">
        <v>275</v>
      </c>
      <c r="AU168" s="232" t="s">
        <v>88</v>
      </c>
      <c r="AY168" s="18" t="s">
        <v>158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86</v>
      </c>
      <c r="BK168" s="233">
        <f>ROUND(I168*H168,2)</f>
        <v>0</v>
      </c>
      <c r="BL168" s="18" t="s">
        <v>165</v>
      </c>
      <c r="BM168" s="232" t="s">
        <v>1933</v>
      </c>
    </row>
    <row r="169" s="2" customFormat="1" ht="21.75" customHeight="1">
      <c r="A169" s="39"/>
      <c r="B169" s="40"/>
      <c r="C169" s="220" t="s">
        <v>233</v>
      </c>
      <c r="D169" s="220" t="s">
        <v>161</v>
      </c>
      <c r="E169" s="221" t="s">
        <v>1934</v>
      </c>
      <c r="F169" s="222" t="s">
        <v>1935</v>
      </c>
      <c r="G169" s="223" t="s">
        <v>186</v>
      </c>
      <c r="H169" s="224">
        <v>56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43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165</v>
      </c>
      <c r="AT169" s="232" t="s">
        <v>161</v>
      </c>
      <c r="AU169" s="232" t="s">
        <v>88</v>
      </c>
      <c r="AY169" s="18" t="s">
        <v>158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86</v>
      </c>
      <c r="BK169" s="233">
        <f>ROUND(I169*H169,2)</f>
        <v>0</v>
      </c>
      <c r="BL169" s="18" t="s">
        <v>165</v>
      </c>
      <c r="BM169" s="232" t="s">
        <v>1936</v>
      </c>
    </row>
    <row r="170" s="13" customFormat="1">
      <c r="A170" s="13"/>
      <c r="B170" s="234"/>
      <c r="C170" s="235"/>
      <c r="D170" s="236" t="s">
        <v>171</v>
      </c>
      <c r="E170" s="237" t="s">
        <v>1</v>
      </c>
      <c r="F170" s="238" t="s">
        <v>1937</v>
      </c>
      <c r="G170" s="235"/>
      <c r="H170" s="239">
        <v>56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171</v>
      </c>
      <c r="AU170" s="245" t="s">
        <v>88</v>
      </c>
      <c r="AV170" s="13" t="s">
        <v>88</v>
      </c>
      <c r="AW170" s="13" t="s">
        <v>34</v>
      </c>
      <c r="AX170" s="13" t="s">
        <v>86</v>
      </c>
      <c r="AY170" s="245" t="s">
        <v>158</v>
      </c>
    </row>
    <row r="171" s="2" customFormat="1" ht="21.75" customHeight="1">
      <c r="A171" s="39"/>
      <c r="B171" s="40"/>
      <c r="C171" s="220" t="s">
        <v>8</v>
      </c>
      <c r="D171" s="220" t="s">
        <v>161</v>
      </c>
      <c r="E171" s="221" t="s">
        <v>1938</v>
      </c>
      <c r="F171" s="222" t="s">
        <v>1939</v>
      </c>
      <c r="G171" s="223" t="s">
        <v>186</v>
      </c>
      <c r="H171" s="224">
        <v>175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43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165</v>
      </c>
      <c r="AT171" s="232" t="s">
        <v>161</v>
      </c>
      <c r="AU171" s="232" t="s">
        <v>88</v>
      </c>
      <c r="AY171" s="18" t="s">
        <v>158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86</v>
      </c>
      <c r="BK171" s="233">
        <f>ROUND(I171*H171,2)</f>
        <v>0</v>
      </c>
      <c r="BL171" s="18" t="s">
        <v>165</v>
      </c>
      <c r="BM171" s="232" t="s">
        <v>1940</v>
      </c>
    </row>
    <row r="172" s="12" customFormat="1" ht="22.8" customHeight="1">
      <c r="A172" s="12"/>
      <c r="B172" s="204"/>
      <c r="C172" s="205"/>
      <c r="D172" s="206" t="s">
        <v>77</v>
      </c>
      <c r="E172" s="218" t="s">
        <v>88</v>
      </c>
      <c r="F172" s="218" t="s">
        <v>1941</v>
      </c>
      <c r="G172" s="205"/>
      <c r="H172" s="205"/>
      <c r="I172" s="208"/>
      <c r="J172" s="219">
        <f>BK172</f>
        <v>0</v>
      </c>
      <c r="K172" s="205"/>
      <c r="L172" s="210"/>
      <c r="M172" s="211"/>
      <c r="N172" s="212"/>
      <c r="O172" s="212"/>
      <c r="P172" s="213">
        <f>SUM(P173:P178)</f>
        <v>0</v>
      </c>
      <c r="Q172" s="212"/>
      <c r="R172" s="213">
        <f>SUM(R173:R178)</f>
        <v>1.1378091000000001</v>
      </c>
      <c r="S172" s="212"/>
      <c r="T172" s="214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5" t="s">
        <v>86</v>
      </c>
      <c r="AT172" s="216" t="s">
        <v>77</v>
      </c>
      <c r="AU172" s="216" t="s">
        <v>86</v>
      </c>
      <c r="AY172" s="215" t="s">
        <v>158</v>
      </c>
      <c r="BK172" s="217">
        <f>SUM(BK173:BK178)</f>
        <v>0</v>
      </c>
    </row>
    <row r="173" s="2" customFormat="1" ht="21.75" customHeight="1">
      <c r="A173" s="39"/>
      <c r="B173" s="40"/>
      <c r="C173" s="220" t="s">
        <v>259</v>
      </c>
      <c r="D173" s="220" t="s">
        <v>161</v>
      </c>
      <c r="E173" s="221" t="s">
        <v>1942</v>
      </c>
      <c r="F173" s="222" t="s">
        <v>1943</v>
      </c>
      <c r="G173" s="223" t="s">
        <v>203</v>
      </c>
      <c r="H173" s="224">
        <v>1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43</v>
      </c>
      <c r="O173" s="92"/>
      <c r="P173" s="230">
        <f>O173*H173</f>
        <v>0</v>
      </c>
      <c r="Q173" s="230">
        <v>0.029950000000000001</v>
      </c>
      <c r="R173" s="230">
        <f>Q173*H173</f>
        <v>0.029950000000000001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165</v>
      </c>
      <c r="AT173" s="232" t="s">
        <v>161</v>
      </c>
      <c r="AU173" s="232" t="s">
        <v>88</v>
      </c>
      <c r="AY173" s="18" t="s">
        <v>158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86</v>
      </c>
      <c r="BK173" s="233">
        <f>ROUND(I173*H173,2)</f>
        <v>0</v>
      </c>
      <c r="BL173" s="18" t="s">
        <v>165</v>
      </c>
      <c r="BM173" s="232" t="s">
        <v>1944</v>
      </c>
    </row>
    <row r="174" s="2" customFormat="1" ht="16.5" customHeight="1">
      <c r="A174" s="39"/>
      <c r="B174" s="40"/>
      <c r="C174" s="282" t="s">
        <v>266</v>
      </c>
      <c r="D174" s="282" t="s">
        <v>275</v>
      </c>
      <c r="E174" s="283" t="s">
        <v>1945</v>
      </c>
      <c r="F174" s="284" t="s">
        <v>1946</v>
      </c>
      <c r="G174" s="285" t="s">
        <v>169</v>
      </c>
      <c r="H174" s="286">
        <v>1</v>
      </c>
      <c r="I174" s="287"/>
      <c r="J174" s="288">
        <f>ROUND(I174*H174,2)</f>
        <v>0</v>
      </c>
      <c r="K174" s="289"/>
      <c r="L174" s="290"/>
      <c r="M174" s="291" t="s">
        <v>1</v>
      </c>
      <c r="N174" s="292" t="s">
        <v>43</v>
      </c>
      <c r="O174" s="92"/>
      <c r="P174" s="230">
        <f>O174*H174</f>
        <v>0</v>
      </c>
      <c r="Q174" s="230">
        <v>0.79000000000000004</v>
      </c>
      <c r="R174" s="230">
        <f>Q174*H174</f>
        <v>0.79000000000000004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195</v>
      </c>
      <c r="AT174" s="232" t="s">
        <v>275</v>
      </c>
      <c r="AU174" s="232" t="s">
        <v>88</v>
      </c>
      <c r="AY174" s="18" t="s">
        <v>158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86</v>
      </c>
      <c r="BK174" s="233">
        <f>ROUND(I174*H174,2)</f>
        <v>0</v>
      </c>
      <c r="BL174" s="18" t="s">
        <v>165</v>
      </c>
      <c r="BM174" s="232" t="s">
        <v>1947</v>
      </c>
    </row>
    <row r="175" s="2" customFormat="1" ht="16.5" customHeight="1">
      <c r="A175" s="39"/>
      <c r="B175" s="40"/>
      <c r="C175" s="220" t="s">
        <v>270</v>
      </c>
      <c r="D175" s="220" t="s">
        <v>161</v>
      </c>
      <c r="E175" s="221" t="s">
        <v>1948</v>
      </c>
      <c r="F175" s="222" t="s">
        <v>1949</v>
      </c>
      <c r="G175" s="223" t="s">
        <v>393</v>
      </c>
      <c r="H175" s="224">
        <v>0.23799999999999999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43</v>
      </c>
      <c r="O175" s="92"/>
      <c r="P175" s="230">
        <f>O175*H175</f>
        <v>0</v>
      </c>
      <c r="Q175" s="230">
        <v>0.10445</v>
      </c>
      <c r="R175" s="230">
        <f>Q175*H175</f>
        <v>0.024859099999999999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165</v>
      </c>
      <c r="AT175" s="232" t="s">
        <v>161</v>
      </c>
      <c r="AU175" s="232" t="s">
        <v>88</v>
      </c>
      <c r="AY175" s="18" t="s">
        <v>158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86</v>
      </c>
      <c r="BK175" s="233">
        <f>ROUND(I175*H175,2)</f>
        <v>0</v>
      </c>
      <c r="BL175" s="18" t="s">
        <v>165</v>
      </c>
      <c r="BM175" s="232" t="s">
        <v>1950</v>
      </c>
    </row>
    <row r="176" s="2" customFormat="1" ht="21.75" customHeight="1">
      <c r="A176" s="39"/>
      <c r="B176" s="40"/>
      <c r="C176" s="282" t="s">
        <v>274</v>
      </c>
      <c r="D176" s="282" t="s">
        <v>275</v>
      </c>
      <c r="E176" s="283" t="s">
        <v>1951</v>
      </c>
      <c r="F176" s="284" t="s">
        <v>1952</v>
      </c>
      <c r="G176" s="285" t="s">
        <v>169</v>
      </c>
      <c r="H176" s="286">
        <v>1</v>
      </c>
      <c r="I176" s="287"/>
      <c r="J176" s="288">
        <f>ROUND(I176*H176,2)</f>
        <v>0</v>
      </c>
      <c r="K176" s="289"/>
      <c r="L176" s="290"/>
      <c r="M176" s="291" t="s">
        <v>1</v>
      </c>
      <c r="N176" s="292" t="s">
        <v>43</v>
      </c>
      <c r="O176" s="92"/>
      <c r="P176" s="230">
        <f>O176*H176</f>
        <v>0</v>
      </c>
      <c r="Q176" s="230">
        <v>0.29299999999999998</v>
      </c>
      <c r="R176" s="230">
        <f>Q176*H176</f>
        <v>0.29299999999999998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195</v>
      </c>
      <c r="AT176" s="232" t="s">
        <v>275</v>
      </c>
      <c r="AU176" s="232" t="s">
        <v>88</v>
      </c>
      <c r="AY176" s="18" t="s">
        <v>158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86</v>
      </c>
      <c r="BK176" s="233">
        <f>ROUND(I176*H176,2)</f>
        <v>0</v>
      </c>
      <c r="BL176" s="18" t="s">
        <v>165</v>
      </c>
      <c r="BM176" s="232" t="s">
        <v>1953</v>
      </c>
    </row>
    <row r="177" s="2" customFormat="1" ht="16.5" customHeight="1">
      <c r="A177" s="39"/>
      <c r="B177" s="40"/>
      <c r="C177" s="282" t="s">
        <v>280</v>
      </c>
      <c r="D177" s="282" t="s">
        <v>275</v>
      </c>
      <c r="E177" s="283" t="s">
        <v>1954</v>
      </c>
      <c r="F177" s="284" t="s">
        <v>1955</v>
      </c>
      <c r="G177" s="285" t="s">
        <v>169</v>
      </c>
      <c r="H177" s="286">
        <v>12</v>
      </c>
      <c r="I177" s="287"/>
      <c r="J177" s="288">
        <f>ROUND(I177*H177,2)</f>
        <v>0</v>
      </c>
      <c r="K177" s="289"/>
      <c r="L177" s="290"/>
      <c r="M177" s="291" t="s">
        <v>1</v>
      </c>
      <c r="N177" s="292" t="s">
        <v>43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195</v>
      </c>
      <c r="AT177" s="232" t="s">
        <v>275</v>
      </c>
      <c r="AU177" s="232" t="s">
        <v>88</v>
      </c>
      <c r="AY177" s="18" t="s">
        <v>158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86</v>
      </c>
      <c r="BK177" s="233">
        <f>ROUND(I177*H177,2)</f>
        <v>0</v>
      </c>
      <c r="BL177" s="18" t="s">
        <v>165</v>
      </c>
      <c r="BM177" s="232" t="s">
        <v>1956</v>
      </c>
    </row>
    <row r="178" s="13" customFormat="1">
      <c r="A178" s="13"/>
      <c r="B178" s="234"/>
      <c r="C178" s="235"/>
      <c r="D178" s="236" t="s">
        <v>171</v>
      </c>
      <c r="E178" s="237" t="s">
        <v>1</v>
      </c>
      <c r="F178" s="238" t="s">
        <v>1957</v>
      </c>
      <c r="G178" s="235"/>
      <c r="H178" s="239">
        <v>12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171</v>
      </c>
      <c r="AU178" s="245" t="s">
        <v>88</v>
      </c>
      <c r="AV178" s="13" t="s">
        <v>88</v>
      </c>
      <c r="AW178" s="13" t="s">
        <v>34</v>
      </c>
      <c r="AX178" s="13" t="s">
        <v>86</v>
      </c>
      <c r="AY178" s="245" t="s">
        <v>158</v>
      </c>
    </row>
    <row r="179" s="12" customFormat="1" ht="22.8" customHeight="1">
      <c r="A179" s="12"/>
      <c r="B179" s="204"/>
      <c r="C179" s="205"/>
      <c r="D179" s="206" t="s">
        <v>77</v>
      </c>
      <c r="E179" s="218" t="s">
        <v>159</v>
      </c>
      <c r="F179" s="218" t="s">
        <v>160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SUM(P180:P183)</f>
        <v>0</v>
      </c>
      <c r="Q179" s="212"/>
      <c r="R179" s="213">
        <f>SUM(R180:R183)</f>
        <v>2.0986799999999999</v>
      </c>
      <c r="S179" s="212"/>
      <c r="T179" s="214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86</v>
      </c>
      <c r="AT179" s="216" t="s">
        <v>77</v>
      </c>
      <c r="AU179" s="216" t="s">
        <v>86</v>
      </c>
      <c r="AY179" s="215" t="s">
        <v>158</v>
      </c>
      <c r="BK179" s="217">
        <f>SUM(BK180:BK183)</f>
        <v>0</v>
      </c>
    </row>
    <row r="180" s="2" customFormat="1" ht="21.75" customHeight="1">
      <c r="A180" s="39"/>
      <c r="B180" s="40"/>
      <c r="C180" s="220" t="s">
        <v>7</v>
      </c>
      <c r="D180" s="220" t="s">
        <v>161</v>
      </c>
      <c r="E180" s="221" t="s">
        <v>1958</v>
      </c>
      <c r="F180" s="222" t="s">
        <v>1959</v>
      </c>
      <c r="G180" s="223" t="s">
        <v>169</v>
      </c>
      <c r="H180" s="224">
        <v>12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43</v>
      </c>
      <c r="O180" s="92"/>
      <c r="P180" s="230">
        <f>O180*H180</f>
        <v>0</v>
      </c>
      <c r="Q180" s="230">
        <v>0.17488999999999999</v>
      </c>
      <c r="R180" s="230">
        <f>Q180*H180</f>
        <v>2.0986799999999999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165</v>
      </c>
      <c r="AT180" s="232" t="s">
        <v>161</v>
      </c>
      <c r="AU180" s="232" t="s">
        <v>88</v>
      </c>
      <c r="AY180" s="18" t="s">
        <v>158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86</v>
      </c>
      <c r="BK180" s="233">
        <f>ROUND(I180*H180,2)</f>
        <v>0</v>
      </c>
      <c r="BL180" s="18" t="s">
        <v>165</v>
      </c>
      <c r="BM180" s="232" t="s">
        <v>1960</v>
      </c>
    </row>
    <row r="181" s="2" customFormat="1" ht="66.75" customHeight="1">
      <c r="A181" s="39"/>
      <c r="B181" s="40"/>
      <c r="C181" s="220" t="s">
        <v>289</v>
      </c>
      <c r="D181" s="220" t="s">
        <v>161</v>
      </c>
      <c r="E181" s="221" t="s">
        <v>1961</v>
      </c>
      <c r="F181" s="222" t="s">
        <v>1962</v>
      </c>
      <c r="G181" s="223" t="s">
        <v>169</v>
      </c>
      <c r="H181" s="224">
        <v>1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43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165</v>
      </c>
      <c r="AT181" s="232" t="s">
        <v>161</v>
      </c>
      <c r="AU181" s="232" t="s">
        <v>88</v>
      </c>
      <c r="AY181" s="18" t="s">
        <v>158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86</v>
      </c>
      <c r="BK181" s="233">
        <f>ROUND(I181*H181,2)</f>
        <v>0</v>
      </c>
      <c r="BL181" s="18" t="s">
        <v>165</v>
      </c>
      <c r="BM181" s="232" t="s">
        <v>1963</v>
      </c>
    </row>
    <row r="182" s="2" customFormat="1" ht="33" customHeight="1">
      <c r="A182" s="39"/>
      <c r="B182" s="40"/>
      <c r="C182" s="220" t="s">
        <v>293</v>
      </c>
      <c r="D182" s="220" t="s">
        <v>161</v>
      </c>
      <c r="E182" s="221" t="s">
        <v>1964</v>
      </c>
      <c r="F182" s="222" t="s">
        <v>1965</v>
      </c>
      <c r="G182" s="223" t="s">
        <v>169</v>
      </c>
      <c r="H182" s="224">
        <v>1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43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165</v>
      </c>
      <c r="AT182" s="232" t="s">
        <v>161</v>
      </c>
      <c r="AU182" s="232" t="s">
        <v>88</v>
      </c>
      <c r="AY182" s="18" t="s">
        <v>158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86</v>
      </c>
      <c r="BK182" s="233">
        <f>ROUND(I182*H182,2)</f>
        <v>0</v>
      </c>
      <c r="BL182" s="18" t="s">
        <v>165</v>
      </c>
      <c r="BM182" s="232" t="s">
        <v>1966</v>
      </c>
    </row>
    <row r="183" s="2" customFormat="1" ht="21.75" customHeight="1">
      <c r="A183" s="39"/>
      <c r="B183" s="40"/>
      <c r="C183" s="220" t="s">
        <v>297</v>
      </c>
      <c r="D183" s="220" t="s">
        <v>161</v>
      </c>
      <c r="E183" s="221" t="s">
        <v>1967</v>
      </c>
      <c r="F183" s="222" t="s">
        <v>1968</v>
      </c>
      <c r="G183" s="223" t="s">
        <v>169</v>
      </c>
      <c r="H183" s="224">
        <v>1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43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165</v>
      </c>
      <c r="AT183" s="232" t="s">
        <v>161</v>
      </c>
      <c r="AU183" s="232" t="s">
        <v>88</v>
      </c>
      <c r="AY183" s="18" t="s">
        <v>158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86</v>
      </c>
      <c r="BK183" s="233">
        <f>ROUND(I183*H183,2)</f>
        <v>0</v>
      </c>
      <c r="BL183" s="18" t="s">
        <v>165</v>
      </c>
      <c r="BM183" s="232" t="s">
        <v>1969</v>
      </c>
    </row>
    <row r="184" s="12" customFormat="1" ht="22.8" customHeight="1">
      <c r="A184" s="12"/>
      <c r="B184" s="204"/>
      <c r="C184" s="205"/>
      <c r="D184" s="206" t="s">
        <v>77</v>
      </c>
      <c r="E184" s="218" t="s">
        <v>165</v>
      </c>
      <c r="F184" s="218" t="s">
        <v>1970</v>
      </c>
      <c r="G184" s="205"/>
      <c r="H184" s="205"/>
      <c r="I184" s="208"/>
      <c r="J184" s="219">
        <f>BK184</f>
        <v>0</v>
      </c>
      <c r="K184" s="205"/>
      <c r="L184" s="210"/>
      <c r="M184" s="211"/>
      <c r="N184" s="212"/>
      <c r="O184" s="212"/>
      <c r="P184" s="213">
        <f>SUM(P185:P191)</f>
        <v>0</v>
      </c>
      <c r="Q184" s="212"/>
      <c r="R184" s="213">
        <f>SUM(R185:R191)</f>
        <v>1.8335700000000001</v>
      </c>
      <c r="S184" s="212"/>
      <c r="T184" s="214">
        <f>SUM(T185:T191)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5" t="s">
        <v>86</v>
      </c>
      <c r="AT184" s="216" t="s">
        <v>77</v>
      </c>
      <c r="AU184" s="216" t="s">
        <v>86</v>
      </c>
      <c r="AY184" s="215" t="s">
        <v>158</v>
      </c>
      <c r="BK184" s="217">
        <f>SUM(BK185:BK191)</f>
        <v>0</v>
      </c>
    </row>
    <row r="185" s="2" customFormat="1" ht="44.25" customHeight="1">
      <c r="A185" s="39"/>
      <c r="B185" s="40"/>
      <c r="C185" s="220" t="s">
        <v>302</v>
      </c>
      <c r="D185" s="220" t="s">
        <v>161</v>
      </c>
      <c r="E185" s="221" t="s">
        <v>1971</v>
      </c>
      <c r="F185" s="222" t="s">
        <v>1972</v>
      </c>
      <c r="G185" s="223" t="s">
        <v>754</v>
      </c>
      <c r="H185" s="224">
        <v>1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43</v>
      </c>
      <c r="O185" s="92"/>
      <c r="P185" s="230">
        <f>O185*H185</f>
        <v>0</v>
      </c>
      <c r="Q185" s="230">
        <v>0.048719999999999999</v>
      </c>
      <c r="R185" s="230">
        <f>Q185*H185</f>
        <v>0.048719999999999999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165</v>
      </c>
      <c r="AT185" s="232" t="s">
        <v>161</v>
      </c>
      <c r="AU185" s="232" t="s">
        <v>88</v>
      </c>
      <c r="AY185" s="18" t="s">
        <v>158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86</v>
      </c>
      <c r="BK185" s="233">
        <f>ROUND(I185*H185,2)</f>
        <v>0</v>
      </c>
      <c r="BL185" s="18" t="s">
        <v>165</v>
      </c>
      <c r="BM185" s="232" t="s">
        <v>1973</v>
      </c>
    </row>
    <row r="186" s="2" customFormat="1">
      <c r="A186" s="39"/>
      <c r="B186" s="40"/>
      <c r="C186" s="41"/>
      <c r="D186" s="236" t="s">
        <v>263</v>
      </c>
      <c r="E186" s="41"/>
      <c r="F186" s="278" t="s">
        <v>1974</v>
      </c>
      <c r="G186" s="41"/>
      <c r="H186" s="41"/>
      <c r="I186" s="279"/>
      <c r="J186" s="41"/>
      <c r="K186" s="41"/>
      <c r="L186" s="45"/>
      <c r="M186" s="280"/>
      <c r="N186" s="281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263</v>
      </c>
      <c r="AU186" s="18" t="s">
        <v>88</v>
      </c>
    </row>
    <row r="187" s="2" customFormat="1" ht="21.75" customHeight="1">
      <c r="A187" s="39"/>
      <c r="B187" s="40"/>
      <c r="C187" s="220" t="s">
        <v>306</v>
      </c>
      <c r="D187" s="220" t="s">
        <v>161</v>
      </c>
      <c r="E187" s="221" t="s">
        <v>1975</v>
      </c>
      <c r="F187" s="222" t="s">
        <v>1976</v>
      </c>
      <c r="G187" s="223" t="s">
        <v>203</v>
      </c>
      <c r="H187" s="224">
        <v>3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43</v>
      </c>
      <c r="O187" s="92"/>
      <c r="P187" s="230">
        <f>O187*H187</f>
        <v>0</v>
      </c>
      <c r="Q187" s="230">
        <v>0.39895000000000003</v>
      </c>
      <c r="R187" s="230">
        <f>Q187*H187</f>
        <v>1.19685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165</v>
      </c>
      <c r="AT187" s="232" t="s">
        <v>161</v>
      </c>
      <c r="AU187" s="232" t="s">
        <v>88</v>
      </c>
      <c r="AY187" s="18" t="s">
        <v>158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86</v>
      </c>
      <c r="BK187" s="233">
        <f>ROUND(I187*H187,2)</f>
        <v>0</v>
      </c>
      <c r="BL187" s="18" t="s">
        <v>165</v>
      </c>
      <c r="BM187" s="232" t="s">
        <v>1977</v>
      </c>
    </row>
    <row r="188" s="13" customFormat="1">
      <c r="A188" s="13"/>
      <c r="B188" s="234"/>
      <c r="C188" s="235"/>
      <c r="D188" s="236" t="s">
        <v>171</v>
      </c>
      <c r="E188" s="237" t="s">
        <v>1</v>
      </c>
      <c r="F188" s="238" t="s">
        <v>1978</v>
      </c>
      <c r="G188" s="235"/>
      <c r="H188" s="239">
        <v>3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171</v>
      </c>
      <c r="AU188" s="245" t="s">
        <v>88</v>
      </c>
      <c r="AV188" s="13" t="s">
        <v>88</v>
      </c>
      <c r="AW188" s="13" t="s">
        <v>34</v>
      </c>
      <c r="AX188" s="13" t="s">
        <v>78</v>
      </c>
      <c r="AY188" s="245" t="s">
        <v>158</v>
      </c>
    </row>
    <row r="189" s="14" customFormat="1">
      <c r="A189" s="14"/>
      <c r="B189" s="246"/>
      <c r="C189" s="247"/>
      <c r="D189" s="236" t="s">
        <v>171</v>
      </c>
      <c r="E189" s="248" t="s">
        <v>1</v>
      </c>
      <c r="F189" s="249" t="s">
        <v>174</v>
      </c>
      <c r="G189" s="247"/>
      <c r="H189" s="250">
        <v>3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171</v>
      </c>
      <c r="AU189" s="256" t="s">
        <v>88</v>
      </c>
      <c r="AV189" s="14" t="s">
        <v>165</v>
      </c>
      <c r="AW189" s="14" t="s">
        <v>34</v>
      </c>
      <c r="AX189" s="14" t="s">
        <v>86</v>
      </c>
      <c r="AY189" s="256" t="s">
        <v>158</v>
      </c>
    </row>
    <row r="190" s="2" customFormat="1" ht="21.75" customHeight="1">
      <c r="A190" s="39"/>
      <c r="B190" s="40"/>
      <c r="C190" s="282" t="s">
        <v>310</v>
      </c>
      <c r="D190" s="282" t="s">
        <v>275</v>
      </c>
      <c r="E190" s="283" t="s">
        <v>1979</v>
      </c>
      <c r="F190" s="284" t="s">
        <v>1980</v>
      </c>
      <c r="G190" s="285" t="s">
        <v>169</v>
      </c>
      <c r="H190" s="286">
        <v>2</v>
      </c>
      <c r="I190" s="287"/>
      <c r="J190" s="288">
        <f>ROUND(I190*H190,2)</f>
        <v>0</v>
      </c>
      <c r="K190" s="289"/>
      <c r="L190" s="290"/>
      <c r="M190" s="291" t="s">
        <v>1</v>
      </c>
      <c r="N190" s="292" t="s">
        <v>43</v>
      </c>
      <c r="O190" s="92"/>
      <c r="P190" s="230">
        <f>O190*H190</f>
        <v>0</v>
      </c>
      <c r="Q190" s="230">
        <v>0.14699999999999999</v>
      </c>
      <c r="R190" s="230">
        <f>Q190*H190</f>
        <v>0.29399999999999998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195</v>
      </c>
      <c r="AT190" s="232" t="s">
        <v>275</v>
      </c>
      <c r="AU190" s="232" t="s">
        <v>88</v>
      </c>
      <c r="AY190" s="18" t="s">
        <v>158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86</v>
      </c>
      <c r="BK190" s="233">
        <f>ROUND(I190*H190,2)</f>
        <v>0</v>
      </c>
      <c r="BL190" s="18" t="s">
        <v>165</v>
      </c>
      <c r="BM190" s="232" t="s">
        <v>1981</v>
      </c>
    </row>
    <row r="191" s="2" customFormat="1" ht="16.5" customHeight="1">
      <c r="A191" s="39"/>
      <c r="B191" s="40"/>
      <c r="C191" s="282" t="s">
        <v>315</v>
      </c>
      <c r="D191" s="282" t="s">
        <v>275</v>
      </c>
      <c r="E191" s="283" t="s">
        <v>1982</v>
      </c>
      <c r="F191" s="284" t="s">
        <v>1983</v>
      </c>
      <c r="G191" s="285" t="s">
        <v>169</v>
      </c>
      <c r="H191" s="286">
        <v>2</v>
      </c>
      <c r="I191" s="287"/>
      <c r="J191" s="288">
        <f>ROUND(I191*H191,2)</f>
        <v>0</v>
      </c>
      <c r="K191" s="289"/>
      <c r="L191" s="290"/>
      <c r="M191" s="291" t="s">
        <v>1</v>
      </c>
      <c r="N191" s="292" t="s">
        <v>43</v>
      </c>
      <c r="O191" s="92"/>
      <c r="P191" s="230">
        <f>O191*H191</f>
        <v>0</v>
      </c>
      <c r="Q191" s="230">
        <v>0.14699999999999999</v>
      </c>
      <c r="R191" s="230">
        <f>Q191*H191</f>
        <v>0.29399999999999998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195</v>
      </c>
      <c r="AT191" s="232" t="s">
        <v>275</v>
      </c>
      <c r="AU191" s="232" t="s">
        <v>88</v>
      </c>
      <c r="AY191" s="18" t="s">
        <v>158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86</v>
      </c>
      <c r="BK191" s="233">
        <f>ROUND(I191*H191,2)</f>
        <v>0</v>
      </c>
      <c r="BL191" s="18" t="s">
        <v>165</v>
      </c>
      <c r="BM191" s="232" t="s">
        <v>1984</v>
      </c>
    </row>
    <row r="192" s="12" customFormat="1" ht="22.8" customHeight="1">
      <c r="A192" s="12"/>
      <c r="B192" s="204"/>
      <c r="C192" s="205"/>
      <c r="D192" s="206" t="s">
        <v>77</v>
      </c>
      <c r="E192" s="218" t="s">
        <v>183</v>
      </c>
      <c r="F192" s="218" t="s">
        <v>1985</v>
      </c>
      <c r="G192" s="205"/>
      <c r="H192" s="205"/>
      <c r="I192" s="208"/>
      <c r="J192" s="219">
        <f>BK192</f>
        <v>0</v>
      </c>
      <c r="K192" s="205"/>
      <c r="L192" s="210"/>
      <c r="M192" s="211"/>
      <c r="N192" s="212"/>
      <c r="O192" s="212"/>
      <c r="P192" s="213">
        <f>SUM(P193:P200)</f>
        <v>0</v>
      </c>
      <c r="Q192" s="212"/>
      <c r="R192" s="213">
        <f>SUM(R193:R200)</f>
        <v>39.223500000000001</v>
      </c>
      <c r="S192" s="212"/>
      <c r="T192" s="214">
        <f>SUM(T193:T200)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5" t="s">
        <v>86</v>
      </c>
      <c r="AT192" s="216" t="s">
        <v>77</v>
      </c>
      <c r="AU192" s="216" t="s">
        <v>86</v>
      </c>
      <c r="AY192" s="215" t="s">
        <v>158</v>
      </c>
      <c r="BK192" s="217">
        <f>SUM(BK193:BK200)</f>
        <v>0</v>
      </c>
    </row>
    <row r="193" s="2" customFormat="1" ht="21.75" customHeight="1">
      <c r="A193" s="39"/>
      <c r="B193" s="40"/>
      <c r="C193" s="220" t="s">
        <v>320</v>
      </c>
      <c r="D193" s="220" t="s">
        <v>161</v>
      </c>
      <c r="E193" s="221" t="s">
        <v>1986</v>
      </c>
      <c r="F193" s="222" t="s">
        <v>1987</v>
      </c>
      <c r="G193" s="223" t="s">
        <v>186</v>
      </c>
      <c r="H193" s="224">
        <v>165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43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165</v>
      </c>
      <c r="AT193" s="232" t="s">
        <v>161</v>
      </c>
      <c r="AU193" s="232" t="s">
        <v>88</v>
      </c>
      <c r="AY193" s="18" t="s">
        <v>158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86</v>
      </c>
      <c r="BK193" s="233">
        <f>ROUND(I193*H193,2)</f>
        <v>0</v>
      </c>
      <c r="BL193" s="18" t="s">
        <v>165</v>
      </c>
      <c r="BM193" s="232" t="s">
        <v>1988</v>
      </c>
    </row>
    <row r="194" s="2" customFormat="1" ht="21.75" customHeight="1">
      <c r="A194" s="39"/>
      <c r="B194" s="40"/>
      <c r="C194" s="220" t="s">
        <v>324</v>
      </c>
      <c r="D194" s="220" t="s">
        <v>161</v>
      </c>
      <c r="E194" s="221" t="s">
        <v>1989</v>
      </c>
      <c r="F194" s="222" t="s">
        <v>1990</v>
      </c>
      <c r="G194" s="223" t="s">
        <v>186</v>
      </c>
      <c r="H194" s="224">
        <v>165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43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165</v>
      </c>
      <c r="AT194" s="232" t="s">
        <v>161</v>
      </c>
      <c r="AU194" s="232" t="s">
        <v>88</v>
      </c>
      <c r="AY194" s="18" t="s">
        <v>158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86</v>
      </c>
      <c r="BK194" s="233">
        <f>ROUND(I194*H194,2)</f>
        <v>0</v>
      </c>
      <c r="BL194" s="18" t="s">
        <v>165</v>
      </c>
      <c r="BM194" s="232" t="s">
        <v>1991</v>
      </c>
    </row>
    <row r="195" s="2" customFormat="1" ht="78" customHeight="1">
      <c r="A195" s="39"/>
      <c r="B195" s="40"/>
      <c r="C195" s="220" t="s">
        <v>328</v>
      </c>
      <c r="D195" s="220" t="s">
        <v>161</v>
      </c>
      <c r="E195" s="221" t="s">
        <v>1992</v>
      </c>
      <c r="F195" s="222" t="s">
        <v>1993</v>
      </c>
      <c r="G195" s="223" t="s">
        <v>186</v>
      </c>
      <c r="H195" s="224">
        <v>165.5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43</v>
      </c>
      <c r="O195" s="92"/>
      <c r="P195" s="230">
        <f>O195*H195</f>
        <v>0</v>
      </c>
      <c r="Q195" s="230">
        <v>0.11160000000000001</v>
      </c>
      <c r="R195" s="230">
        <f>Q195*H195</f>
        <v>18.469799999999999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165</v>
      </c>
      <c r="AT195" s="232" t="s">
        <v>161</v>
      </c>
      <c r="AU195" s="232" t="s">
        <v>88</v>
      </c>
      <c r="AY195" s="18" t="s">
        <v>158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86</v>
      </c>
      <c r="BK195" s="233">
        <f>ROUND(I195*H195,2)</f>
        <v>0</v>
      </c>
      <c r="BL195" s="18" t="s">
        <v>165</v>
      </c>
      <c r="BM195" s="232" t="s">
        <v>1994</v>
      </c>
    </row>
    <row r="196" s="15" customFormat="1">
      <c r="A196" s="15"/>
      <c r="B196" s="257"/>
      <c r="C196" s="258"/>
      <c r="D196" s="236" t="s">
        <v>171</v>
      </c>
      <c r="E196" s="259" t="s">
        <v>1</v>
      </c>
      <c r="F196" s="260" t="s">
        <v>1896</v>
      </c>
      <c r="G196" s="258"/>
      <c r="H196" s="259" t="s">
        <v>1</v>
      </c>
      <c r="I196" s="261"/>
      <c r="J196" s="258"/>
      <c r="K196" s="258"/>
      <c r="L196" s="262"/>
      <c r="M196" s="263"/>
      <c r="N196" s="264"/>
      <c r="O196" s="264"/>
      <c r="P196" s="264"/>
      <c r="Q196" s="264"/>
      <c r="R196" s="264"/>
      <c r="S196" s="264"/>
      <c r="T196" s="26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6" t="s">
        <v>171</v>
      </c>
      <c r="AU196" s="266" t="s">
        <v>88</v>
      </c>
      <c r="AV196" s="15" t="s">
        <v>86</v>
      </c>
      <c r="AW196" s="15" t="s">
        <v>34</v>
      </c>
      <c r="AX196" s="15" t="s">
        <v>78</v>
      </c>
      <c r="AY196" s="266" t="s">
        <v>158</v>
      </c>
    </row>
    <row r="197" s="13" customFormat="1">
      <c r="A197" s="13"/>
      <c r="B197" s="234"/>
      <c r="C197" s="235"/>
      <c r="D197" s="236" t="s">
        <v>171</v>
      </c>
      <c r="E197" s="237" t="s">
        <v>1</v>
      </c>
      <c r="F197" s="238" t="s">
        <v>1995</v>
      </c>
      <c r="G197" s="235"/>
      <c r="H197" s="239">
        <v>165.5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171</v>
      </c>
      <c r="AU197" s="245" t="s">
        <v>88</v>
      </c>
      <c r="AV197" s="13" t="s">
        <v>88</v>
      </c>
      <c r="AW197" s="13" t="s">
        <v>34</v>
      </c>
      <c r="AX197" s="13" t="s">
        <v>86</v>
      </c>
      <c r="AY197" s="245" t="s">
        <v>158</v>
      </c>
    </row>
    <row r="198" s="2" customFormat="1" ht="21.75" customHeight="1">
      <c r="A198" s="39"/>
      <c r="B198" s="40"/>
      <c r="C198" s="282" t="s">
        <v>332</v>
      </c>
      <c r="D198" s="282" t="s">
        <v>275</v>
      </c>
      <c r="E198" s="283" t="s">
        <v>1996</v>
      </c>
      <c r="F198" s="284" t="s">
        <v>1997</v>
      </c>
      <c r="G198" s="285" t="s">
        <v>186</v>
      </c>
      <c r="H198" s="286">
        <v>182.05000000000001</v>
      </c>
      <c r="I198" s="287"/>
      <c r="J198" s="288">
        <f>ROUND(I198*H198,2)</f>
        <v>0</v>
      </c>
      <c r="K198" s="289"/>
      <c r="L198" s="290"/>
      <c r="M198" s="291" t="s">
        <v>1</v>
      </c>
      <c r="N198" s="292" t="s">
        <v>43</v>
      </c>
      <c r="O198" s="92"/>
      <c r="P198" s="230">
        <f>O198*H198</f>
        <v>0</v>
      </c>
      <c r="Q198" s="230">
        <v>0.114</v>
      </c>
      <c r="R198" s="230">
        <f>Q198*H198</f>
        <v>20.753700000000002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195</v>
      </c>
      <c r="AT198" s="232" t="s">
        <v>275</v>
      </c>
      <c r="AU198" s="232" t="s">
        <v>88</v>
      </c>
      <c r="AY198" s="18" t="s">
        <v>158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86</v>
      </c>
      <c r="BK198" s="233">
        <f>ROUND(I198*H198,2)</f>
        <v>0</v>
      </c>
      <c r="BL198" s="18" t="s">
        <v>165</v>
      </c>
      <c r="BM198" s="232" t="s">
        <v>1998</v>
      </c>
    </row>
    <row r="199" s="2" customFormat="1">
      <c r="A199" s="39"/>
      <c r="B199" s="40"/>
      <c r="C199" s="41"/>
      <c r="D199" s="236" t="s">
        <v>263</v>
      </c>
      <c r="E199" s="41"/>
      <c r="F199" s="278" t="s">
        <v>1999</v>
      </c>
      <c r="G199" s="41"/>
      <c r="H199" s="41"/>
      <c r="I199" s="279"/>
      <c r="J199" s="41"/>
      <c r="K199" s="41"/>
      <c r="L199" s="45"/>
      <c r="M199" s="280"/>
      <c r="N199" s="281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263</v>
      </c>
      <c r="AU199" s="18" t="s">
        <v>88</v>
      </c>
    </row>
    <row r="200" s="13" customFormat="1">
      <c r="A200" s="13"/>
      <c r="B200" s="234"/>
      <c r="C200" s="235"/>
      <c r="D200" s="236" t="s">
        <v>171</v>
      </c>
      <c r="E200" s="235"/>
      <c r="F200" s="238" t="s">
        <v>2000</v>
      </c>
      <c r="G200" s="235"/>
      <c r="H200" s="239">
        <v>182.05000000000001</v>
      </c>
      <c r="I200" s="240"/>
      <c r="J200" s="235"/>
      <c r="K200" s="235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171</v>
      </c>
      <c r="AU200" s="245" t="s">
        <v>88</v>
      </c>
      <c r="AV200" s="13" t="s">
        <v>88</v>
      </c>
      <c r="AW200" s="13" t="s">
        <v>4</v>
      </c>
      <c r="AX200" s="13" t="s">
        <v>86</v>
      </c>
      <c r="AY200" s="245" t="s">
        <v>158</v>
      </c>
    </row>
    <row r="201" s="12" customFormat="1" ht="22.8" customHeight="1">
      <c r="A201" s="12"/>
      <c r="B201" s="204"/>
      <c r="C201" s="205"/>
      <c r="D201" s="206" t="s">
        <v>77</v>
      </c>
      <c r="E201" s="218" t="s">
        <v>181</v>
      </c>
      <c r="F201" s="218" t="s">
        <v>182</v>
      </c>
      <c r="G201" s="205"/>
      <c r="H201" s="205"/>
      <c r="I201" s="208"/>
      <c r="J201" s="219">
        <f>BK201</f>
        <v>0</v>
      </c>
      <c r="K201" s="205"/>
      <c r="L201" s="210"/>
      <c r="M201" s="211"/>
      <c r="N201" s="212"/>
      <c r="O201" s="212"/>
      <c r="P201" s="213">
        <f>SUM(P202:P203)</f>
        <v>0</v>
      </c>
      <c r="Q201" s="212"/>
      <c r="R201" s="213">
        <f>SUM(R202:R203)</f>
        <v>4.18912</v>
      </c>
      <c r="S201" s="212"/>
      <c r="T201" s="214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86</v>
      </c>
      <c r="AT201" s="216" t="s">
        <v>77</v>
      </c>
      <c r="AU201" s="216" t="s">
        <v>86</v>
      </c>
      <c r="AY201" s="215" t="s">
        <v>158</v>
      </c>
      <c r="BK201" s="217">
        <f>SUM(BK202:BK203)</f>
        <v>0</v>
      </c>
    </row>
    <row r="202" s="2" customFormat="1" ht="21.75" customHeight="1">
      <c r="A202" s="39"/>
      <c r="B202" s="40"/>
      <c r="C202" s="220" t="s">
        <v>336</v>
      </c>
      <c r="D202" s="220" t="s">
        <v>161</v>
      </c>
      <c r="E202" s="221" t="s">
        <v>2001</v>
      </c>
      <c r="F202" s="222" t="s">
        <v>2002</v>
      </c>
      <c r="G202" s="223" t="s">
        <v>186</v>
      </c>
      <c r="H202" s="224">
        <v>15.199999999999999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43</v>
      </c>
      <c r="O202" s="92"/>
      <c r="P202" s="230">
        <f>O202*H202</f>
        <v>0</v>
      </c>
      <c r="Q202" s="230">
        <v>0.27560000000000001</v>
      </c>
      <c r="R202" s="230">
        <f>Q202*H202</f>
        <v>4.18912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165</v>
      </c>
      <c r="AT202" s="232" t="s">
        <v>161</v>
      </c>
      <c r="AU202" s="232" t="s">
        <v>88</v>
      </c>
      <c r="AY202" s="18" t="s">
        <v>158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86</v>
      </c>
      <c r="BK202" s="233">
        <f>ROUND(I202*H202,2)</f>
        <v>0</v>
      </c>
      <c r="BL202" s="18" t="s">
        <v>165</v>
      </c>
      <c r="BM202" s="232" t="s">
        <v>2003</v>
      </c>
    </row>
    <row r="203" s="13" customFormat="1">
      <c r="A203" s="13"/>
      <c r="B203" s="234"/>
      <c r="C203" s="235"/>
      <c r="D203" s="236" t="s">
        <v>171</v>
      </c>
      <c r="E203" s="237" t="s">
        <v>1</v>
      </c>
      <c r="F203" s="238" t="s">
        <v>2004</v>
      </c>
      <c r="G203" s="235"/>
      <c r="H203" s="239">
        <v>15.199999999999999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171</v>
      </c>
      <c r="AU203" s="245" t="s">
        <v>88</v>
      </c>
      <c r="AV203" s="13" t="s">
        <v>88</v>
      </c>
      <c r="AW203" s="13" t="s">
        <v>34</v>
      </c>
      <c r="AX203" s="13" t="s">
        <v>86</v>
      </c>
      <c r="AY203" s="245" t="s">
        <v>158</v>
      </c>
    </row>
    <row r="204" s="12" customFormat="1" ht="22.8" customHeight="1">
      <c r="A204" s="12"/>
      <c r="B204" s="204"/>
      <c r="C204" s="205"/>
      <c r="D204" s="206" t="s">
        <v>77</v>
      </c>
      <c r="E204" s="218" t="s">
        <v>195</v>
      </c>
      <c r="F204" s="218" t="s">
        <v>265</v>
      </c>
      <c r="G204" s="205"/>
      <c r="H204" s="205"/>
      <c r="I204" s="208"/>
      <c r="J204" s="219">
        <f>BK204</f>
        <v>0</v>
      </c>
      <c r="K204" s="205"/>
      <c r="L204" s="210"/>
      <c r="M204" s="211"/>
      <c r="N204" s="212"/>
      <c r="O204" s="212"/>
      <c r="P204" s="213">
        <f>SUM(P205:P207)</f>
        <v>0</v>
      </c>
      <c r="Q204" s="212"/>
      <c r="R204" s="213">
        <f>SUM(R205:R207)</f>
        <v>0</v>
      </c>
      <c r="S204" s="212"/>
      <c r="T204" s="214">
        <f>SUM(T205:T207)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5" t="s">
        <v>86</v>
      </c>
      <c r="AT204" s="216" t="s">
        <v>77</v>
      </c>
      <c r="AU204" s="216" t="s">
        <v>86</v>
      </c>
      <c r="AY204" s="215" t="s">
        <v>158</v>
      </c>
      <c r="BK204" s="217">
        <f>SUM(BK205:BK207)</f>
        <v>0</v>
      </c>
    </row>
    <row r="205" s="2" customFormat="1" ht="33" customHeight="1">
      <c r="A205" s="39"/>
      <c r="B205" s="40"/>
      <c r="C205" s="220" t="s">
        <v>340</v>
      </c>
      <c r="D205" s="220" t="s">
        <v>161</v>
      </c>
      <c r="E205" s="221" t="s">
        <v>2005</v>
      </c>
      <c r="F205" s="222" t="s">
        <v>2006</v>
      </c>
      <c r="G205" s="223" t="s">
        <v>203</v>
      </c>
      <c r="H205" s="224">
        <v>60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43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165</v>
      </c>
      <c r="AT205" s="232" t="s">
        <v>161</v>
      </c>
      <c r="AU205" s="232" t="s">
        <v>88</v>
      </c>
      <c r="AY205" s="18" t="s">
        <v>158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86</v>
      </c>
      <c r="BK205" s="233">
        <f>ROUND(I205*H205,2)</f>
        <v>0</v>
      </c>
      <c r="BL205" s="18" t="s">
        <v>165</v>
      </c>
      <c r="BM205" s="232" t="s">
        <v>2007</v>
      </c>
    </row>
    <row r="206" s="13" customFormat="1">
      <c r="A206" s="13"/>
      <c r="B206" s="234"/>
      <c r="C206" s="235"/>
      <c r="D206" s="236" t="s">
        <v>171</v>
      </c>
      <c r="E206" s="237" t="s">
        <v>1</v>
      </c>
      <c r="F206" s="238" t="s">
        <v>2008</v>
      </c>
      <c r="G206" s="235"/>
      <c r="H206" s="239">
        <v>60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171</v>
      </c>
      <c r="AU206" s="245" t="s">
        <v>88</v>
      </c>
      <c r="AV206" s="13" t="s">
        <v>88</v>
      </c>
      <c r="AW206" s="13" t="s">
        <v>34</v>
      </c>
      <c r="AX206" s="13" t="s">
        <v>78</v>
      </c>
      <c r="AY206" s="245" t="s">
        <v>158</v>
      </c>
    </row>
    <row r="207" s="14" customFormat="1">
      <c r="A207" s="14"/>
      <c r="B207" s="246"/>
      <c r="C207" s="247"/>
      <c r="D207" s="236" t="s">
        <v>171</v>
      </c>
      <c r="E207" s="248" t="s">
        <v>1</v>
      </c>
      <c r="F207" s="249" t="s">
        <v>174</v>
      </c>
      <c r="G207" s="247"/>
      <c r="H207" s="250">
        <v>60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171</v>
      </c>
      <c r="AU207" s="256" t="s">
        <v>88</v>
      </c>
      <c r="AV207" s="14" t="s">
        <v>165</v>
      </c>
      <c r="AW207" s="14" t="s">
        <v>34</v>
      </c>
      <c r="AX207" s="14" t="s">
        <v>86</v>
      </c>
      <c r="AY207" s="256" t="s">
        <v>158</v>
      </c>
    </row>
    <row r="208" s="12" customFormat="1" ht="22.8" customHeight="1">
      <c r="A208" s="12"/>
      <c r="B208" s="204"/>
      <c r="C208" s="205"/>
      <c r="D208" s="206" t="s">
        <v>77</v>
      </c>
      <c r="E208" s="218" t="s">
        <v>200</v>
      </c>
      <c r="F208" s="218" t="s">
        <v>747</v>
      </c>
      <c r="G208" s="205"/>
      <c r="H208" s="205"/>
      <c r="I208" s="208"/>
      <c r="J208" s="219">
        <f>BK208</f>
        <v>0</v>
      </c>
      <c r="K208" s="205"/>
      <c r="L208" s="210"/>
      <c r="M208" s="211"/>
      <c r="N208" s="212"/>
      <c r="O208" s="212"/>
      <c r="P208" s="213">
        <f>SUM(P209:P232)</f>
        <v>0</v>
      </c>
      <c r="Q208" s="212"/>
      <c r="R208" s="213">
        <f>SUM(R209:R232)</f>
        <v>8.9825600000000012</v>
      </c>
      <c r="S208" s="212"/>
      <c r="T208" s="214">
        <f>SUM(T209:T232)</f>
        <v>27.012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5" t="s">
        <v>86</v>
      </c>
      <c r="AT208" s="216" t="s">
        <v>77</v>
      </c>
      <c r="AU208" s="216" t="s">
        <v>86</v>
      </c>
      <c r="AY208" s="215" t="s">
        <v>158</v>
      </c>
      <c r="BK208" s="217">
        <f>SUM(BK209:BK232)</f>
        <v>0</v>
      </c>
    </row>
    <row r="209" s="2" customFormat="1" ht="21.75" customHeight="1">
      <c r="A209" s="39"/>
      <c r="B209" s="40"/>
      <c r="C209" s="220" t="s">
        <v>345</v>
      </c>
      <c r="D209" s="220" t="s">
        <v>161</v>
      </c>
      <c r="E209" s="221" t="s">
        <v>2009</v>
      </c>
      <c r="F209" s="222" t="s">
        <v>2010</v>
      </c>
      <c r="G209" s="223" t="s">
        <v>203</v>
      </c>
      <c r="H209" s="224">
        <v>24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43</v>
      </c>
      <c r="O209" s="92"/>
      <c r="P209" s="230">
        <f>O209*H209</f>
        <v>0</v>
      </c>
      <c r="Q209" s="230">
        <v>0.20219000000000001</v>
      </c>
      <c r="R209" s="230">
        <f>Q209*H209</f>
        <v>4.8525600000000004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165</v>
      </c>
      <c r="AT209" s="232" t="s">
        <v>161</v>
      </c>
      <c r="AU209" s="232" t="s">
        <v>88</v>
      </c>
      <c r="AY209" s="18" t="s">
        <v>158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86</v>
      </c>
      <c r="BK209" s="233">
        <f>ROUND(I209*H209,2)</f>
        <v>0</v>
      </c>
      <c r="BL209" s="18" t="s">
        <v>165</v>
      </c>
      <c r="BM209" s="232" t="s">
        <v>2011</v>
      </c>
    </row>
    <row r="210" s="13" customFormat="1">
      <c r="A210" s="13"/>
      <c r="B210" s="234"/>
      <c r="C210" s="235"/>
      <c r="D210" s="236" t="s">
        <v>171</v>
      </c>
      <c r="E210" s="237" t="s">
        <v>1</v>
      </c>
      <c r="F210" s="238" t="s">
        <v>2012</v>
      </c>
      <c r="G210" s="235"/>
      <c r="H210" s="239">
        <v>24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171</v>
      </c>
      <c r="AU210" s="245" t="s">
        <v>88</v>
      </c>
      <c r="AV210" s="13" t="s">
        <v>88</v>
      </c>
      <c r="AW210" s="13" t="s">
        <v>34</v>
      </c>
      <c r="AX210" s="13" t="s">
        <v>86</v>
      </c>
      <c r="AY210" s="245" t="s">
        <v>158</v>
      </c>
    </row>
    <row r="211" s="2" customFormat="1" ht="16.5" customHeight="1">
      <c r="A211" s="39"/>
      <c r="B211" s="40"/>
      <c r="C211" s="282" t="s">
        <v>350</v>
      </c>
      <c r="D211" s="282" t="s">
        <v>275</v>
      </c>
      <c r="E211" s="283" t="s">
        <v>2013</v>
      </c>
      <c r="F211" s="284" t="s">
        <v>2014</v>
      </c>
      <c r="G211" s="285" t="s">
        <v>203</v>
      </c>
      <c r="H211" s="286">
        <v>22</v>
      </c>
      <c r="I211" s="287"/>
      <c r="J211" s="288">
        <f>ROUND(I211*H211,2)</f>
        <v>0</v>
      </c>
      <c r="K211" s="289"/>
      <c r="L211" s="290"/>
      <c r="M211" s="291" t="s">
        <v>1</v>
      </c>
      <c r="N211" s="292" t="s">
        <v>43</v>
      </c>
      <c r="O211" s="92"/>
      <c r="P211" s="230">
        <f>O211*H211</f>
        <v>0</v>
      </c>
      <c r="Q211" s="230">
        <v>0.10199999999999999</v>
      </c>
      <c r="R211" s="230">
        <f>Q211*H211</f>
        <v>2.2439999999999998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195</v>
      </c>
      <c r="AT211" s="232" t="s">
        <v>275</v>
      </c>
      <c r="AU211" s="232" t="s">
        <v>88</v>
      </c>
      <c r="AY211" s="18" t="s">
        <v>158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86</v>
      </c>
      <c r="BK211" s="233">
        <f>ROUND(I211*H211,2)</f>
        <v>0</v>
      </c>
      <c r="BL211" s="18" t="s">
        <v>165</v>
      </c>
      <c r="BM211" s="232" t="s">
        <v>2015</v>
      </c>
    </row>
    <row r="212" s="2" customFormat="1" ht="16.5" customHeight="1">
      <c r="A212" s="39"/>
      <c r="B212" s="40"/>
      <c r="C212" s="282" t="s">
        <v>355</v>
      </c>
      <c r="D212" s="282" t="s">
        <v>275</v>
      </c>
      <c r="E212" s="283" t="s">
        <v>2016</v>
      </c>
      <c r="F212" s="284" t="s">
        <v>2017</v>
      </c>
      <c r="G212" s="285" t="s">
        <v>169</v>
      </c>
      <c r="H212" s="286">
        <v>2</v>
      </c>
      <c r="I212" s="287"/>
      <c r="J212" s="288">
        <f>ROUND(I212*H212,2)</f>
        <v>0</v>
      </c>
      <c r="K212" s="289"/>
      <c r="L212" s="290"/>
      <c r="M212" s="291" t="s">
        <v>1</v>
      </c>
      <c r="N212" s="292" t="s">
        <v>43</v>
      </c>
      <c r="O212" s="92"/>
      <c r="P212" s="230">
        <f>O212*H212</f>
        <v>0</v>
      </c>
      <c r="Q212" s="230">
        <v>0.039</v>
      </c>
      <c r="R212" s="230">
        <f>Q212*H212</f>
        <v>0.078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195</v>
      </c>
      <c r="AT212" s="232" t="s">
        <v>275</v>
      </c>
      <c r="AU212" s="232" t="s">
        <v>88</v>
      </c>
      <c r="AY212" s="18" t="s">
        <v>158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86</v>
      </c>
      <c r="BK212" s="233">
        <f>ROUND(I212*H212,2)</f>
        <v>0</v>
      </c>
      <c r="BL212" s="18" t="s">
        <v>165</v>
      </c>
      <c r="BM212" s="232" t="s">
        <v>2018</v>
      </c>
    </row>
    <row r="213" s="2" customFormat="1" ht="16.5" customHeight="1">
      <c r="A213" s="39"/>
      <c r="B213" s="40"/>
      <c r="C213" s="282" t="s">
        <v>361</v>
      </c>
      <c r="D213" s="282" t="s">
        <v>275</v>
      </c>
      <c r="E213" s="283" t="s">
        <v>2019</v>
      </c>
      <c r="F213" s="284" t="s">
        <v>2020</v>
      </c>
      <c r="G213" s="285" t="s">
        <v>169</v>
      </c>
      <c r="H213" s="286">
        <v>4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43</v>
      </c>
      <c r="O213" s="92"/>
      <c r="P213" s="230">
        <f>O213*H213</f>
        <v>0</v>
      </c>
      <c r="Q213" s="230">
        <v>0.02</v>
      </c>
      <c r="R213" s="230">
        <f>Q213*H213</f>
        <v>0.080000000000000002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195</v>
      </c>
      <c r="AT213" s="232" t="s">
        <v>275</v>
      </c>
      <c r="AU213" s="232" t="s">
        <v>88</v>
      </c>
      <c r="AY213" s="18" t="s">
        <v>158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86</v>
      </c>
      <c r="BK213" s="233">
        <f>ROUND(I213*H213,2)</f>
        <v>0</v>
      </c>
      <c r="BL213" s="18" t="s">
        <v>165</v>
      </c>
      <c r="BM213" s="232" t="s">
        <v>2021</v>
      </c>
    </row>
    <row r="214" s="2" customFormat="1" ht="33" customHeight="1">
      <c r="A214" s="39"/>
      <c r="B214" s="40"/>
      <c r="C214" s="220" t="s">
        <v>365</v>
      </c>
      <c r="D214" s="220" t="s">
        <v>161</v>
      </c>
      <c r="E214" s="221" t="s">
        <v>2022</v>
      </c>
      <c r="F214" s="222" t="s">
        <v>2023</v>
      </c>
      <c r="G214" s="223" t="s">
        <v>203</v>
      </c>
      <c r="H214" s="224">
        <v>71.5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43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165</v>
      </c>
      <c r="AT214" s="232" t="s">
        <v>161</v>
      </c>
      <c r="AU214" s="232" t="s">
        <v>88</v>
      </c>
      <c r="AY214" s="18" t="s">
        <v>158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86</v>
      </c>
      <c r="BK214" s="233">
        <f>ROUND(I214*H214,2)</f>
        <v>0</v>
      </c>
      <c r="BL214" s="18" t="s">
        <v>165</v>
      </c>
      <c r="BM214" s="232" t="s">
        <v>2024</v>
      </c>
    </row>
    <row r="215" s="15" customFormat="1">
      <c r="A215" s="15"/>
      <c r="B215" s="257"/>
      <c r="C215" s="258"/>
      <c r="D215" s="236" t="s">
        <v>171</v>
      </c>
      <c r="E215" s="259" t="s">
        <v>1</v>
      </c>
      <c r="F215" s="260" t="s">
        <v>1896</v>
      </c>
      <c r="G215" s="258"/>
      <c r="H215" s="259" t="s">
        <v>1</v>
      </c>
      <c r="I215" s="261"/>
      <c r="J215" s="258"/>
      <c r="K215" s="258"/>
      <c r="L215" s="262"/>
      <c r="M215" s="263"/>
      <c r="N215" s="264"/>
      <c r="O215" s="264"/>
      <c r="P215" s="264"/>
      <c r="Q215" s="264"/>
      <c r="R215" s="264"/>
      <c r="S215" s="264"/>
      <c r="T215" s="26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6" t="s">
        <v>171</v>
      </c>
      <c r="AU215" s="266" t="s">
        <v>88</v>
      </c>
      <c r="AV215" s="15" t="s">
        <v>86</v>
      </c>
      <c r="AW215" s="15" t="s">
        <v>34</v>
      </c>
      <c r="AX215" s="15" t="s">
        <v>78</v>
      </c>
      <c r="AY215" s="266" t="s">
        <v>158</v>
      </c>
    </row>
    <row r="216" s="13" customFormat="1">
      <c r="A216" s="13"/>
      <c r="B216" s="234"/>
      <c r="C216" s="235"/>
      <c r="D216" s="236" t="s">
        <v>171</v>
      </c>
      <c r="E216" s="237" t="s">
        <v>1</v>
      </c>
      <c r="F216" s="238" t="s">
        <v>2025</v>
      </c>
      <c r="G216" s="235"/>
      <c r="H216" s="239">
        <v>21</v>
      </c>
      <c r="I216" s="240"/>
      <c r="J216" s="235"/>
      <c r="K216" s="235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171</v>
      </c>
      <c r="AU216" s="245" t="s">
        <v>88</v>
      </c>
      <c r="AV216" s="13" t="s">
        <v>88</v>
      </c>
      <c r="AW216" s="13" t="s">
        <v>34</v>
      </c>
      <c r="AX216" s="13" t="s">
        <v>78</v>
      </c>
      <c r="AY216" s="245" t="s">
        <v>158</v>
      </c>
    </row>
    <row r="217" s="13" customFormat="1">
      <c r="A217" s="13"/>
      <c r="B217" s="234"/>
      <c r="C217" s="235"/>
      <c r="D217" s="236" t="s">
        <v>171</v>
      </c>
      <c r="E217" s="237" t="s">
        <v>1</v>
      </c>
      <c r="F217" s="238" t="s">
        <v>2026</v>
      </c>
      <c r="G217" s="235"/>
      <c r="H217" s="239">
        <v>50.5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171</v>
      </c>
      <c r="AU217" s="245" t="s">
        <v>88</v>
      </c>
      <c r="AV217" s="13" t="s">
        <v>88</v>
      </c>
      <c r="AW217" s="13" t="s">
        <v>34</v>
      </c>
      <c r="AX217" s="13" t="s">
        <v>78</v>
      </c>
      <c r="AY217" s="245" t="s">
        <v>158</v>
      </c>
    </row>
    <row r="218" s="14" customFormat="1">
      <c r="A218" s="14"/>
      <c r="B218" s="246"/>
      <c r="C218" s="247"/>
      <c r="D218" s="236" t="s">
        <v>171</v>
      </c>
      <c r="E218" s="248" t="s">
        <v>1</v>
      </c>
      <c r="F218" s="249" t="s">
        <v>174</v>
      </c>
      <c r="G218" s="247"/>
      <c r="H218" s="250">
        <v>71.5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171</v>
      </c>
      <c r="AU218" s="256" t="s">
        <v>88</v>
      </c>
      <c r="AV218" s="14" t="s">
        <v>165</v>
      </c>
      <c r="AW218" s="14" t="s">
        <v>34</v>
      </c>
      <c r="AX218" s="14" t="s">
        <v>86</v>
      </c>
      <c r="AY218" s="256" t="s">
        <v>158</v>
      </c>
    </row>
    <row r="219" s="2" customFormat="1" ht="16.5" customHeight="1">
      <c r="A219" s="39"/>
      <c r="B219" s="40"/>
      <c r="C219" s="282" t="s">
        <v>370</v>
      </c>
      <c r="D219" s="282" t="s">
        <v>275</v>
      </c>
      <c r="E219" s="283" t="s">
        <v>2027</v>
      </c>
      <c r="F219" s="284" t="s">
        <v>2028</v>
      </c>
      <c r="G219" s="285" t="s">
        <v>203</v>
      </c>
      <c r="H219" s="286">
        <v>72</v>
      </c>
      <c r="I219" s="287"/>
      <c r="J219" s="288">
        <f>ROUND(I219*H219,2)</f>
        <v>0</v>
      </c>
      <c r="K219" s="289"/>
      <c r="L219" s="290"/>
      <c r="M219" s="291" t="s">
        <v>1</v>
      </c>
      <c r="N219" s="292" t="s">
        <v>43</v>
      </c>
      <c r="O219" s="92"/>
      <c r="P219" s="230">
        <f>O219*H219</f>
        <v>0</v>
      </c>
      <c r="Q219" s="230">
        <v>0.024</v>
      </c>
      <c r="R219" s="230">
        <f>Q219*H219</f>
        <v>1.728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195</v>
      </c>
      <c r="AT219" s="232" t="s">
        <v>275</v>
      </c>
      <c r="AU219" s="232" t="s">
        <v>88</v>
      </c>
      <c r="AY219" s="18" t="s">
        <v>158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86</v>
      </c>
      <c r="BK219" s="233">
        <f>ROUND(I219*H219,2)</f>
        <v>0</v>
      </c>
      <c r="BL219" s="18" t="s">
        <v>165</v>
      </c>
      <c r="BM219" s="232" t="s">
        <v>2029</v>
      </c>
    </row>
    <row r="220" s="2" customFormat="1" ht="16.5" customHeight="1">
      <c r="A220" s="39"/>
      <c r="B220" s="40"/>
      <c r="C220" s="220" t="s">
        <v>376</v>
      </c>
      <c r="D220" s="220" t="s">
        <v>161</v>
      </c>
      <c r="E220" s="221" t="s">
        <v>2030</v>
      </c>
      <c r="F220" s="222" t="s">
        <v>2031</v>
      </c>
      <c r="G220" s="223" t="s">
        <v>164</v>
      </c>
      <c r="H220" s="224">
        <v>9.6150000000000002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43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2.3999999999999999</v>
      </c>
      <c r="T220" s="231">
        <f>S220*H220</f>
        <v>23.076000000000001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165</v>
      </c>
      <c r="AT220" s="232" t="s">
        <v>161</v>
      </c>
      <c r="AU220" s="232" t="s">
        <v>88</v>
      </c>
      <c r="AY220" s="18" t="s">
        <v>158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86</v>
      </c>
      <c r="BK220" s="233">
        <f>ROUND(I220*H220,2)</f>
        <v>0</v>
      </c>
      <c r="BL220" s="18" t="s">
        <v>165</v>
      </c>
      <c r="BM220" s="232" t="s">
        <v>2032</v>
      </c>
    </row>
    <row r="221" s="13" customFormat="1">
      <c r="A221" s="13"/>
      <c r="B221" s="234"/>
      <c r="C221" s="235"/>
      <c r="D221" s="236" t="s">
        <v>171</v>
      </c>
      <c r="E221" s="237" t="s">
        <v>1</v>
      </c>
      <c r="F221" s="238" t="s">
        <v>2033</v>
      </c>
      <c r="G221" s="235"/>
      <c r="H221" s="239">
        <v>2.5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171</v>
      </c>
      <c r="AU221" s="245" t="s">
        <v>88</v>
      </c>
      <c r="AV221" s="13" t="s">
        <v>88</v>
      </c>
      <c r="AW221" s="13" t="s">
        <v>34</v>
      </c>
      <c r="AX221" s="13" t="s">
        <v>78</v>
      </c>
      <c r="AY221" s="245" t="s">
        <v>158</v>
      </c>
    </row>
    <row r="222" s="13" customFormat="1">
      <c r="A222" s="13"/>
      <c r="B222" s="234"/>
      <c r="C222" s="235"/>
      <c r="D222" s="236" t="s">
        <v>171</v>
      </c>
      <c r="E222" s="237" t="s">
        <v>1</v>
      </c>
      <c r="F222" s="238" t="s">
        <v>2034</v>
      </c>
      <c r="G222" s="235"/>
      <c r="H222" s="239">
        <v>1.04</v>
      </c>
      <c r="I222" s="240"/>
      <c r="J222" s="235"/>
      <c r="K222" s="235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171</v>
      </c>
      <c r="AU222" s="245" t="s">
        <v>88</v>
      </c>
      <c r="AV222" s="13" t="s">
        <v>88</v>
      </c>
      <c r="AW222" s="13" t="s">
        <v>34</v>
      </c>
      <c r="AX222" s="13" t="s">
        <v>78</v>
      </c>
      <c r="AY222" s="245" t="s">
        <v>158</v>
      </c>
    </row>
    <row r="223" s="13" customFormat="1">
      <c r="A223" s="13"/>
      <c r="B223" s="234"/>
      <c r="C223" s="235"/>
      <c r="D223" s="236" t="s">
        <v>171</v>
      </c>
      <c r="E223" s="237" t="s">
        <v>1</v>
      </c>
      <c r="F223" s="238" t="s">
        <v>2035</v>
      </c>
      <c r="G223" s="235"/>
      <c r="H223" s="239">
        <v>4.2000000000000002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171</v>
      </c>
      <c r="AU223" s="245" t="s">
        <v>88</v>
      </c>
      <c r="AV223" s="13" t="s">
        <v>88</v>
      </c>
      <c r="AW223" s="13" t="s">
        <v>34</v>
      </c>
      <c r="AX223" s="13" t="s">
        <v>78</v>
      </c>
      <c r="AY223" s="245" t="s">
        <v>158</v>
      </c>
    </row>
    <row r="224" s="13" customFormat="1">
      <c r="A224" s="13"/>
      <c r="B224" s="234"/>
      <c r="C224" s="235"/>
      <c r="D224" s="236" t="s">
        <v>171</v>
      </c>
      <c r="E224" s="237" t="s">
        <v>1</v>
      </c>
      <c r="F224" s="238" t="s">
        <v>2036</v>
      </c>
      <c r="G224" s="235"/>
      <c r="H224" s="239">
        <v>1.875</v>
      </c>
      <c r="I224" s="240"/>
      <c r="J224" s="235"/>
      <c r="K224" s="235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171</v>
      </c>
      <c r="AU224" s="245" t="s">
        <v>88</v>
      </c>
      <c r="AV224" s="13" t="s">
        <v>88</v>
      </c>
      <c r="AW224" s="13" t="s">
        <v>34</v>
      </c>
      <c r="AX224" s="13" t="s">
        <v>78</v>
      </c>
      <c r="AY224" s="245" t="s">
        <v>158</v>
      </c>
    </row>
    <row r="225" s="14" customFormat="1">
      <c r="A225" s="14"/>
      <c r="B225" s="246"/>
      <c r="C225" s="247"/>
      <c r="D225" s="236" t="s">
        <v>171</v>
      </c>
      <c r="E225" s="248" t="s">
        <v>1</v>
      </c>
      <c r="F225" s="249" t="s">
        <v>174</v>
      </c>
      <c r="G225" s="247"/>
      <c r="H225" s="250">
        <v>9.6150000000000002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171</v>
      </c>
      <c r="AU225" s="256" t="s">
        <v>88</v>
      </c>
      <c r="AV225" s="14" t="s">
        <v>165</v>
      </c>
      <c r="AW225" s="14" t="s">
        <v>34</v>
      </c>
      <c r="AX225" s="14" t="s">
        <v>86</v>
      </c>
      <c r="AY225" s="256" t="s">
        <v>158</v>
      </c>
    </row>
    <row r="226" s="2" customFormat="1" ht="16.5" customHeight="1">
      <c r="A226" s="39"/>
      <c r="B226" s="40"/>
      <c r="C226" s="220" t="s">
        <v>380</v>
      </c>
      <c r="D226" s="220" t="s">
        <v>161</v>
      </c>
      <c r="E226" s="221" t="s">
        <v>2037</v>
      </c>
      <c r="F226" s="222" t="s">
        <v>2038</v>
      </c>
      <c r="G226" s="223" t="s">
        <v>203</v>
      </c>
      <c r="H226" s="224">
        <v>4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43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0.072999999999999995</v>
      </c>
      <c r="T226" s="231">
        <f>S226*H226</f>
        <v>0.29199999999999998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165</v>
      </c>
      <c r="AT226" s="232" t="s">
        <v>161</v>
      </c>
      <c r="AU226" s="232" t="s">
        <v>88</v>
      </c>
      <c r="AY226" s="18" t="s">
        <v>158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86</v>
      </c>
      <c r="BK226" s="233">
        <f>ROUND(I226*H226,2)</f>
        <v>0</v>
      </c>
      <c r="BL226" s="18" t="s">
        <v>165</v>
      </c>
      <c r="BM226" s="232" t="s">
        <v>2039</v>
      </c>
    </row>
    <row r="227" s="2" customFormat="1" ht="21.75" customHeight="1">
      <c r="A227" s="39"/>
      <c r="B227" s="40"/>
      <c r="C227" s="220" t="s">
        <v>384</v>
      </c>
      <c r="D227" s="220" t="s">
        <v>161</v>
      </c>
      <c r="E227" s="221" t="s">
        <v>2040</v>
      </c>
      <c r="F227" s="222" t="s">
        <v>2041</v>
      </c>
      <c r="G227" s="223" t="s">
        <v>203</v>
      </c>
      <c r="H227" s="224">
        <v>2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43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0.112</v>
      </c>
      <c r="T227" s="231">
        <f>S227*H227</f>
        <v>0.22400000000000001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165</v>
      </c>
      <c r="AT227" s="232" t="s">
        <v>161</v>
      </c>
      <c r="AU227" s="232" t="s">
        <v>88</v>
      </c>
      <c r="AY227" s="18" t="s">
        <v>158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86</v>
      </c>
      <c r="BK227" s="233">
        <f>ROUND(I227*H227,2)</f>
        <v>0</v>
      </c>
      <c r="BL227" s="18" t="s">
        <v>165</v>
      </c>
      <c r="BM227" s="232" t="s">
        <v>2042</v>
      </c>
    </row>
    <row r="228" s="2" customFormat="1" ht="21.75" customHeight="1">
      <c r="A228" s="39"/>
      <c r="B228" s="40"/>
      <c r="C228" s="220" t="s">
        <v>390</v>
      </c>
      <c r="D228" s="220" t="s">
        <v>161</v>
      </c>
      <c r="E228" s="221" t="s">
        <v>2043</v>
      </c>
      <c r="F228" s="222" t="s">
        <v>2044</v>
      </c>
      <c r="G228" s="223" t="s">
        <v>169</v>
      </c>
      <c r="H228" s="224">
        <v>19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43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0.16500000000000001</v>
      </c>
      <c r="T228" s="231">
        <f>S228*H228</f>
        <v>3.1350000000000002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165</v>
      </c>
      <c r="AT228" s="232" t="s">
        <v>161</v>
      </c>
      <c r="AU228" s="232" t="s">
        <v>88</v>
      </c>
      <c r="AY228" s="18" t="s">
        <v>158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86</v>
      </c>
      <c r="BK228" s="233">
        <f>ROUND(I228*H228,2)</f>
        <v>0</v>
      </c>
      <c r="BL228" s="18" t="s">
        <v>165</v>
      </c>
      <c r="BM228" s="232" t="s">
        <v>2045</v>
      </c>
    </row>
    <row r="229" s="13" customFormat="1">
      <c r="A229" s="13"/>
      <c r="B229" s="234"/>
      <c r="C229" s="235"/>
      <c r="D229" s="236" t="s">
        <v>171</v>
      </c>
      <c r="E229" s="237" t="s">
        <v>1</v>
      </c>
      <c r="F229" s="238" t="s">
        <v>2046</v>
      </c>
      <c r="G229" s="235"/>
      <c r="H229" s="239">
        <v>10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171</v>
      </c>
      <c r="AU229" s="245" t="s">
        <v>88</v>
      </c>
      <c r="AV229" s="13" t="s">
        <v>88</v>
      </c>
      <c r="AW229" s="13" t="s">
        <v>34</v>
      </c>
      <c r="AX229" s="13" t="s">
        <v>78</v>
      </c>
      <c r="AY229" s="245" t="s">
        <v>158</v>
      </c>
    </row>
    <row r="230" s="13" customFormat="1">
      <c r="A230" s="13"/>
      <c r="B230" s="234"/>
      <c r="C230" s="235"/>
      <c r="D230" s="236" t="s">
        <v>171</v>
      </c>
      <c r="E230" s="237" t="s">
        <v>1</v>
      </c>
      <c r="F230" s="238" t="s">
        <v>2047</v>
      </c>
      <c r="G230" s="235"/>
      <c r="H230" s="239">
        <v>9</v>
      </c>
      <c r="I230" s="240"/>
      <c r="J230" s="235"/>
      <c r="K230" s="235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171</v>
      </c>
      <c r="AU230" s="245" t="s">
        <v>88</v>
      </c>
      <c r="AV230" s="13" t="s">
        <v>88</v>
      </c>
      <c r="AW230" s="13" t="s">
        <v>34</v>
      </c>
      <c r="AX230" s="13" t="s">
        <v>78</v>
      </c>
      <c r="AY230" s="245" t="s">
        <v>158</v>
      </c>
    </row>
    <row r="231" s="14" customFormat="1">
      <c r="A231" s="14"/>
      <c r="B231" s="246"/>
      <c r="C231" s="247"/>
      <c r="D231" s="236" t="s">
        <v>171</v>
      </c>
      <c r="E231" s="248" t="s">
        <v>1</v>
      </c>
      <c r="F231" s="249" t="s">
        <v>174</v>
      </c>
      <c r="G231" s="247"/>
      <c r="H231" s="250">
        <v>19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171</v>
      </c>
      <c r="AU231" s="256" t="s">
        <v>88</v>
      </c>
      <c r="AV231" s="14" t="s">
        <v>165</v>
      </c>
      <c r="AW231" s="14" t="s">
        <v>34</v>
      </c>
      <c r="AX231" s="14" t="s">
        <v>86</v>
      </c>
      <c r="AY231" s="256" t="s">
        <v>158</v>
      </c>
    </row>
    <row r="232" s="2" customFormat="1" ht="21.75" customHeight="1">
      <c r="A232" s="39"/>
      <c r="B232" s="40"/>
      <c r="C232" s="220" t="s">
        <v>396</v>
      </c>
      <c r="D232" s="220" t="s">
        <v>161</v>
      </c>
      <c r="E232" s="221" t="s">
        <v>2048</v>
      </c>
      <c r="F232" s="222" t="s">
        <v>2049</v>
      </c>
      <c r="G232" s="223" t="s">
        <v>169</v>
      </c>
      <c r="H232" s="224">
        <v>1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43</v>
      </c>
      <c r="O232" s="92"/>
      <c r="P232" s="230">
        <f>O232*H232</f>
        <v>0</v>
      </c>
      <c r="Q232" s="230">
        <v>0</v>
      </c>
      <c r="R232" s="230">
        <f>Q232*H232</f>
        <v>0</v>
      </c>
      <c r="S232" s="230">
        <v>0.28499999999999998</v>
      </c>
      <c r="T232" s="231">
        <f>S232*H232</f>
        <v>0.28499999999999998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165</v>
      </c>
      <c r="AT232" s="232" t="s">
        <v>161</v>
      </c>
      <c r="AU232" s="232" t="s">
        <v>88</v>
      </c>
      <c r="AY232" s="18" t="s">
        <v>158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86</v>
      </c>
      <c r="BK232" s="233">
        <f>ROUND(I232*H232,2)</f>
        <v>0</v>
      </c>
      <c r="BL232" s="18" t="s">
        <v>165</v>
      </c>
      <c r="BM232" s="232" t="s">
        <v>2050</v>
      </c>
    </row>
    <row r="233" s="12" customFormat="1" ht="22.8" customHeight="1">
      <c r="A233" s="12"/>
      <c r="B233" s="204"/>
      <c r="C233" s="205"/>
      <c r="D233" s="206" t="s">
        <v>77</v>
      </c>
      <c r="E233" s="218" t="s">
        <v>672</v>
      </c>
      <c r="F233" s="218" t="s">
        <v>421</v>
      </c>
      <c r="G233" s="205"/>
      <c r="H233" s="205"/>
      <c r="I233" s="208"/>
      <c r="J233" s="219">
        <f>BK233</f>
        <v>0</v>
      </c>
      <c r="K233" s="205"/>
      <c r="L233" s="210"/>
      <c r="M233" s="211"/>
      <c r="N233" s="212"/>
      <c r="O233" s="212"/>
      <c r="P233" s="213">
        <f>P234</f>
        <v>0</v>
      </c>
      <c r="Q233" s="212"/>
      <c r="R233" s="213">
        <f>R234</f>
        <v>0</v>
      </c>
      <c r="S233" s="212"/>
      <c r="T233" s="214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5" t="s">
        <v>86</v>
      </c>
      <c r="AT233" s="216" t="s">
        <v>77</v>
      </c>
      <c r="AU233" s="216" t="s">
        <v>86</v>
      </c>
      <c r="AY233" s="215" t="s">
        <v>158</v>
      </c>
      <c r="BK233" s="217">
        <f>BK234</f>
        <v>0</v>
      </c>
    </row>
    <row r="234" s="2" customFormat="1" ht="21.75" customHeight="1">
      <c r="A234" s="39"/>
      <c r="B234" s="40"/>
      <c r="C234" s="220" t="s">
        <v>400</v>
      </c>
      <c r="D234" s="220" t="s">
        <v>161</v>
      </c>
      <c r="E234" s="221" t="s">
        <v>2051</v>
      </c>
      <c r="F234" s="222" t="s">
        <v>2052</v>
      </c>
      <c r="G234" s="223" t="s">
        <v>393</v>
      </c>
      <c r="H234" s="224">
        <v>125.43300000000001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43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165</v>
      </c>
      <c r="AT234" s="232" t="s">
        <v>161</v>
      </c>
      <c r="AU234" s="232" t="s">
        <v>88</v>
      </c>
      <c r="AY234" s="18" t="s">
        <v>158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86</v>
      </c>
      <c r="BK234" s="233">
        <f>ROUND(I234*H234,2)</f>
        <v>0</v>
      </c>
      <c r="BL234" s="18" t="s">
        <v>165</v>
      </c>
      <c r="BM234" s="232" t="s">
        <v>2053</v>
      </c>
    </row>
    <row r="235" s="12" customFormat="1" ht="22.8" customHeight="1">
      <c r="A235" s="12"/>
      <c r="B235" s="204"/>
      <c r="C235" s="205"/>
      <c r="D235" s="206" t="s">
        <v>77</v>
      </c>
      <c r="E235" s="218" t="s">
        <v>388</v>
      </c>
      <c r="F235" s="218" t="s">
        <v>389</v>
      </c>
      <c r="G235" s="205"/>
      <c r="H235" s="205"/>
      <c r="I235" s="208"/>
      <c r="J235" s="219">
        <f>BK235</f>
        <v>0</v>
      </c>
      <c r="K235" s="205"/>
      <c r="L235" s="210"/>
      <c r="M235" s="211"/>
      <c r="N235" s="212"/>
      <c r="O235" s="212"/>
      <c r="P235" s="213">
        <f>SUM(P236:P242)</f>
        <v>0</v>
      </c>
      <c r="Q235" s="212"/>
      <c r="R235" s="213">
        <f>SUM(R236:R242)</f>
        <v>0</v>
      </c>
      <c r="S235" s="212"/>
      <c r="T235" s="214">
        <f>SUM(T236:T242)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86</v>
      </c>
      <c r="AT235" s="216" t="s">
        <v>77</v>
      </c>
      <c r="AU235" s="216" t="s">
        <v>86</v>
      </c>
      <c r="AY235" s="215" t="s">
        <v>158</v>
      </c>
      <c r="BK235" s="217">
        <f>SUM(BK236:BK242)</f>
        <v>0</v>
      </c>
    </row>
    <row r="236" s="2" customFormat="1" ht="21.75" customHeight="1">
      <c r="A236" s="39"/>
      <c r="B236" s="40"/>
      <c r="C236" s="220" t="s">
        <v>404</v>
      </c>
      <c r="D236" s="220" t="s">
        <v>161</v>
      </c>
      <c r="E236" s="221" t="s">
        <v>401</v>
      </c>
      <c r="F236" s="222" t="s">
        <v>1061</v>
      </c>
      <c r="G236" s="223" t="s">
        <v>393</v>
      </c>
      <c r="H236" s="224">
        <v>28.021000000000001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43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165</v>
      </c>
      <c r="AT236" s="232" t="s">
        <v>161</v>
      </c>
      <c r="AU236" s="232" t="s">
        <v>88</v>
      </c>
      <c r="AY236" s="18" t="s">
        <v>158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86</v>
      </c>
      <c r="BK236" s="233">
        <f>ROUND(I236*H236,2)</f>
        <v>0</v>
      </c>
      <c r="BL236" s="18" t="s">
        <v>165</v>
      </c>
      <c r="BM236" s="232" t="s">
        <v>2054</v>
      </c>
    </row>
    <row r="237" s="2" customFormat="1" ht="21.75" customHeight="1">
      <c r="A237" s="39"/>
      <c r="B237" s="40"/>
      <c r="C237" s="220" t="s">
        <v>409</v>
      </c>
      <c r="D237" s="220" t="s">
        <v>161</v>
      </c>
      <c r="E237" s="221" t="s">
        <v>405</v>
      </c>
      <c r="F237" s="222" t="s">
        <v>406</v>
      </c>
      <c r="G237" s="223" t="s">
        <v>393</v>
      </c>
      <c r="H237" s="224">
        <v>532.399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43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165</v>
      </c>
      <c r="AT237" s="232" t="s">
        <v>161</v>
      </c>
      <c r="AU237" s="232" t="s">
        <v>88</v>
      </c>
      <c r="AY237" s="18" t="s">
        <v>158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86</v>
      </c>
      <c r="BK237" s="233">
        <f>ROUND(I237*H237,2)</f>
        <v>0</v>
      </c>
      <c r="BL237" s="18" t="s">
        <v>165</v>
      </c>
      <c r="BM237" s="232" t="s">
        <v>2055</v>
      </c>
    </row>
    <row r="238" s="13" customFormat="1">
      <c r="A238" s="13"/>
      <c r="B238" s="234"/>
      <c r="C238" s="235"/>
      <c r="D238" s="236" t="s">
        <v>171</v>
      </c>
      <c r="E238" s="235"/>
      <c r="F238" s="238" t="s">
        <v>2056</v>
      </c>
      <c r="G238" s="235"/>
      <c r="H238" s="239">
        <v>532.399</v>
      </c>
      <c r="I238" s="240"/>
      <c r="J238" s="235"/>
      <c r="K238" s="235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171</v>
      </c>
      <c r="AU238" s="245" t="s">
        <v>88</v>
      </c>
      <c r="AV238" s="13" t="s">
        <v>88</v>
      </c>
      <c r="AW238" s="13" t="s">
        <v>4</v>
      </c>
      <c r="AX238" s="13" t="s">
        <v>86</v>
      </c>
      <c r="AY238" s="245" t="s">
        <v>158</v>
      </c>
    </row>
    <row r="239" s="2" customFormat="1" ht="33" customHeight="1">
      <c r="A239" s="39"/>
      <c r="B239" s="40"/>
      <c r="C239" s="220" t="s">
        <v>415</v>
      </c>
      <c r="D239" s="220" t="s">
        <v>161</v>
      </c>
      <c r="E239" s="221" t="s">
        <v>2057</v>
      </c>
      <c r="F239" s="222" t="s">
        <v>2058</v>
      </c>
      <c r="G239" s="223" t="s">
        <v>393</v>
      </c>
      <c r="H239" s="224">
        <v>28.021000000000001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43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165</v>
      </c>
      <c r="AT239" s="232" t="s">
        <v>161</v>
      </c>
      <c r="AU239" s="232" t="s">
        <v>88</v>
      </c>
      <c r="AY239" s="18" t="s">
        <v>158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86</v>
      </c>
      <c r="BK239" s="233">
        <f>ROUND(I239*H239,2)</f>
        <v>0</v>
      </c>
      <c r="BL239" s="18" t="s">
        <v>165</v>
      </c>
      <c r="BM239" s="232" t="s">
        <v>2059</v>
      </c>
    </row>
    <row r="240" s="13" customFormat="1">
      <c r="A240" s="13"/>
      <c r="B240" s="234"/>
      <c r="C240" s="235"/>
      <c r="D240" s="236" t="s">
        <v>171</v>
      </c>
      <c r="E240" s="237" t="s">
        <v>1</v>
      </c>
      <c r="F240" s="238" t="s">
        <v>2060</v>
      </c>
      <c r="G240" s="235"/>
      <c r="H240" s="239">
        <v>211.82300000000001</v>
      </c>
      <c r="I240" s="240"/>
      <c r="J240" s="235"/>
      <c r="K240" s="235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171</v>
      </c>
      <c r="AU240" s="245" t="s">
        <v>88</v>
      </c>
      <c r="AV240" s="13" t="s">
        <v>88</v>
      </c>
      <c r="AW240" s="13" t="s">
        <v>34</v>
      </c>
      <c r="AX240" s="13" t="s">
        <v>78</v>
      </c>
      <c r="AY240" s="245" t="s">
        <v>158</v>
      </c>
    </row>
    <row r="241" s="13" customFormat="1">
      <c r="A241" s="13"/>
      <c r="B241" s="234"/>
      <c r="C241" s="235"/>
      <c r="D241" s="236" t="s">
        <v>171</v>
      </c>
      <c r="E241" s="237" t="s">
        <v>1</v>
      </c>
      <c r="F241" s="238" t="s">
        <v>2061</v>
      </c>
      <c r="G241" s="235"/>
      <c r="H241" s="239">
        <v>-183.80199999999999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171</v>
      </c>
      <c r="AU241" s="245" t="s">
        <v>88</v>
      </c>
      <c r="AV241" s="13" t="s">
        <v>88</v>
      </c>
      <c r="AW241" s="13" t="s">
        <v>34</v>
      </c>
      <c r="AX241" s="13" t="s">
        <v>78</v>
      </c>
      <c r="AY241" s="245" t="s">
        <v>158</v>
      </c>
    </row>
    <row r="242" s="14" customFormat="1">
      <c r="A242" s="14"/>
      <c r="B242" s="246"/>
      <c r="C242" s="247"/>
      <c r="D242" s="236" t="s">
        <v>171</v>
      </c>
      <c r="E242" s="248" t="s">
        <v>1</v>
      </c>
      <c r="F242" s="249" t="s">
        <v>174</v>
      </c>
      <c r="G242" s="247"/>
      <c r="H242" s="250">
        <v>28.021000000000015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171</v>
      </c>
      <c r="AU242" s="256" t="s">
        <v>88</v>
      </c>
      <c r="AV242" s="14" t="s">
        <v>165</v>
      </c>
      <c r="AW242" s="14" t="s">
        <v>34</v>
      </c>
      <c r="AX242" s="14" t="s">
        <v>86</v>
      </c>
      <c r="AY242" s="256" t="s">
        <v>158</v>
      </c>
    </row>
    <row r="243" s="12" customFormat="1" ht="25.92" customHeight="1">
      <c r="A243" s="12"/>
      <c r="B243" s="204"/>
      <c r="C243" s="205"/>
      <c r="D243" s="206" t="s">
        <v>77</v>
      </c>
      <c r="E243" s="207" t="s">
        <v>861</v>
      </c>
      <c r="F243" s="207" t="s">
        <v>862</v>
      </c>
      <c r="G243" s="205"/>
      <c r="H243" s="205"/>
      <c r="I243" s="208"/>
      <c r="J243" s="209">
        <f>BK243</f>
        <v>0</v>
      </c>
      <c r="K243" s="205"/>
      <c r="L243" s="210"/>
      <c r="M243" s="211"/>
      <c r="N243" s="212"/>
      <c r="O243" s="212"/>
      <c r="P243" s="213">
        <f>SUM(P244:P248)</f>
        <v>0</v>
      </c>
      <c r="Q243" s="212"/>
      <c r="R243" s="213">
        <f>SUM(R244:R248)</f>
        <v>0</v>
      </c>
      <c r="S243" s="212"/>
      <c r="T243" s="214">
        <f>SUM(T244:T248)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5" t="s">
        <v>86</v>
      </c>
      <c r="AT243" s="216" t="s">
        <v>77</v>
      </c>
      <c r="AU243" s="216" t="s">
        <v>78</v>
      </c>
      <c r="AY243" s="215" t="s">
        <v>158</v>
      </c>
      <c r="BK243" s="217">
        <f>SUM(BK244:BK248)</f>
        <v>0</v>
      </c>
    </row>
    <row r="244" s="2" customFormat="1" ht="21.75" customHeight="1">
      <c r="A244" s="39"/>
      <c r="B244" s="40"/>
      <c r="C244" s="220" t="s">
        <v>422</v>
      </c>
      <c r="D244" s="220" t="s">
        <v>161</v>
      </c>
      <c r="E244" s="221" t="s">
        <v>2062</v>
      </c>
      <c r="F244" s="222" t="s">
        <v>2063</v>
      </c>
      <c r="G244" s="223" t="s">
        <v>169</v>
      </c>
      <c r="H244" s="224">
        <v>4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43</v>
      </c>
      <c r="O244" s="92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165</v>
      </c>
      <c r="AT244" s="232" t="s">
        <v>161</v>
      </c>
      <c r="AU244" s="232" t="s">
        <v>86</v>
      </c>
      <c r="AY244" s="18" t="s">
        <v>158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86</v>
      </c>
      <c r="BK244" s="233">
        <f>ROUND(I244*H244,2)</f>
        <v>0</v>
      </c>
      <c r="BL244" s="18" t="s">
        <v>165</v>
      </c>
      <c r="BM244" s="232" t="s">
        <v>2064</v>
      </c>
    </row>
    <row r="245" s="2" customFormat="1">
      <c r="A245" s="39"/>
      <c r="B245" s="40"/>
      <c r="C245" s="41"/>
      <c r="D245" s="236" t="s">
        <v>263</v>
      </c>
      <c r="E245" s="41"/>
      <c r="F245" s="278" t="s">
        <v>2065</v>
      </c>
      <c r="G245" s="41"/>
      <c r="H245" s="41"/>
      <c r="I245" s="279"/>
      <c r="J245" s="41"/>
      <c r="K245" s="41"/>
      <c r="L245" s="45"/>
      <c r="M245" s="280"/>
      <c r="N245" s="281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263</v>
      </c>
      <c r="AU245" s="18" t="s">
        <v>86</v>
      </c>
    </row>
    <row r="246" s="2" customFormat="1" ht="21.75" customHeight="1">
      <c r="A246" s="39"/>
      <c r="B246" s="40"/>
      <c r="C246" s="220" t="s">
        <v>430</v>
      </c>
      <c r="D246" s="220" t="s">
        <v>161</v>
      </c>
      <c r="E246" s="221" t="s">
        <v>2066</v>
      </c>
      <c r="F246" s="222" t="s">
        <v>2067</v>
      </c>
      <c r="G246" s="223" t="s">
        <v>169</v>
      </c>
      <c r="H246" s="224">
        <v>2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43</v>
      </c>
      <c r="O246" s="92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165</v>
      </c>
      <c r="AT246" s="232" t="s">
        <v>161</v>
      </c>
      <c r="AU246" s="232" t="s">
        <v>86</v>
      </c>
      <c r="AY246" s="18" t="s">
        <v>158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86</v>
      </c>
      <c r="BK246" s="233">
        <f>ROUND(I246*H246,2)</f>
        <v>0</v>
      </c>
      <c r="BL246" s="18" t="s">
        <v>165</v>
      </c>
      <c r="BM246" s="232" t="s">
        <v>2068</v>
      </c>
    </row>
    <row r="247" s="2" customFormat="1">
      <c r="A247" s="39"/>
      <c r="B247" s="40"/>
      <c r="C247" s="41"/>
      <c r="D247" s="236" t="s">
        <v>263</v>
      </c>
      <c r="E247" s="41"/>
      <c r="F247" s="278" t="s">
        <v>2069</v>
      </c>
      <c r="G247" s="41"/>
      <c r="H247" s="41"/>
      <c r="I247" s="279"/>
      <c r="J247" s="41"/>
      <c r="K247" s="41"/>
      <c r="L247" s="45"/>
      <c r="M247" s="280"/>
      <c r="N247" s="281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263</v>
      </c>
      <c r="AU247" s="18" t="s">
        <v>86</v>
      </c>
    </row>
    <row r="248" s="2" customFormat="1" ht="16.5" customHeight="1">
      <c r="A248" s="39"/>
      <c r="B248" s="40"/>
      <c r="C248" s="220" t="s">
        <v>436</v>
      </c>
      <c r="D248" s="220" t="s">
        <v>161</v>
      </c>
      <c r="E248" s="221" t="s">
        <v>871</v>
      </c>
      <c r="F248" s="222" t="s">
        <v>2070</v>
      </c>
      <c r="G248" s="223" t="s">
        <v>283</v>
      </c>
      <c r="H248" s="224">
        <v>1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43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165</v>
      </c>
      <c r="AT248" s="232" t="s">
        <v>161</v>
      </c>
      <c r="AU248" s="232" t="s">
        <v>86</v>
      </c>
      <c r="AY248" s="18" t="s">
        <v>158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86</v>
      </c>
      <c r="BK248" s="233">
        <f>ROUND(I248*H248,2)</f>
        <v>0</v>
      </c>
      <c r="BL248" s="18" t="s">
        <v>165</v>
      </c>
      <c r="BM248" s="232" t="s">
        <v>2071</v>
      </c>
    </row>
    <row r="249" s="12" customFormat="1" ht="25.92" customHeight="1">
      <c r="A249" s="12"/>
      <c r="B249" s="204"/>
      <c r="C249" s="205"/>
      <c r="D249" s="206" t="s">
        <v>77</v>
      </c>
      <c r="E249" s="207" t="s">
        <v>426</v>
      </c>
      <c r="F249" s="207" t="s">
        <v>427</v>
      </c>
      <c r="G249" s="205"/>
      <c r="H249" s="205"/>
      <c r="I249" s="208"/>
      <c r="J249" s="209">
        <f>BK249</f>
        <v>0</v>
      </c>
      <c r="K249" s="205"/>
      <c r="L249" s="210"/>
      <c r="M249" s="211"/>
      <c r="N249" s="212"/>
      <c r="O249" s="212"/>
      <c r="P249" s="213">
        <f>P250+P258+P265</f>
        <v>0</v>
      </c>
      <c r="Q249" s="212"/>
      <c r="R249" s="213">
        <f>R250+R258+R265</f>
        <v>0.010346000000000001</v>
      </c>
      <c r="S249" s="212"/>
      <c r="T249" s="214">
        <f>T250+T258+T265</f>
        <v>0.64000000000000001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5" t="s">
        <v>88</v>
      </c>
      <c r="AT249" s="216" t="s">
        <v>77</v>
      </c>
      <c r="AU249" s="216" t="s">
        <v>78</v>
      </c>
      <c r="AY249" s="215" t="s">
        <v>158</v>
      </c>
      <c r="BK249" s="217">
        <f>BK250+BK258+BK265</f>
        <v>0</v>
      </c>
    </row>
    <row r="250" s="12" customFormat="1" ht="22.8" customHeight="1">
      <c r="A250" s="12"/>
      <c r="B250" s="204"/>
      <c r="C250" s="205"/>
      <c r="D250" s="206" t="s">
        <v>77</v>
      </c>
      <c r="E250" s="218" t="s">
        <v>1072</v>
      </c>
      <c r="F250" s="218" t="s">
        <v>1073</v>
      </c>
      <c r="G250" s="205"/>
      <c r="H250" s="205"/>
      <c r="I250" s="208"/>
      <c r="J250" s="219">
        <f>BK250</f>
        <v>0</v>
      </c>
      <c r="K250" s="205"/>
      <c r="L250" s="210"/>
      <c r="M250" s="211"/>
      <c r="N250" s="212"/>
      <c r="O250" s="212"/>
      <c r="P250" s="213">
        <f>SUM(P251:P257)</f>
        <v>0</v>
      </c>
      <c r="Q250" s="212"/>
      <c r="R250" s="213">
        <f>SUM(R251:R257)</f>
        <v>0.0090560000000000015</v>
      </c>
      <c r="S250" s="212"/>
      <c r="T250" s="214">
        <f>SUM(T251:T257)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5" t="s">
        <v>88</v>
      </c>
      <c r="AT250" s="216" t="s">
        <v>77</v>
      </c>
      <c r="AU250" s="216" t="s">
        <v>86</v>
      </c>
      <c r="AY250" s="215" t="s">
        <v>158</v>
      </c>
      <c r="BK250" s="217">
        <f>SUM(BK251:BK257)</f>
        <v>0</v>
      </c>
    </row>
    <row r="251" s="2" customFormat="1" ht="33" customHeight="1">
      <c r="A251" s="39"/>
      <c r="B251" s="40"/>
      <c r="C251" s="220" t="s">
        <v>440</v>
      </c>
      <c r="D251" s="220" t="s">
        <v>161</v>
      </c>
      <c r="E251" s="221" t="s">
        <v>2072</v>
      </c>
      <c r="F251" s="222" t="s">
        <v>2073</v>
      </c>
      <c r="G251" s="223" t="s">
        <v>186</v>
      </c>
      <c r="H251" s="224">
        <v>56.600000000000001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43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259</v>
      </c>
      <c r="AT251" s="232" t="s">
        <v>161</v>
      </c>
      <c r="AU251" s="232" t="s">
        <v>88</v>
      </c>
      <c r="AY251" s="18" t="s">
        <v>158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86</v>
      </c>
      <c r="BK251" s="233">
        <f>ROUND(I251*H251,2)</f>
        <v>0</v>
      </c>
      <c r="BL251" s="18" t="s">
        <v>259</v>
      </c>
      <c r="BM251" s="232" t="s">
        <v>2074</v>
      </c>
    </row>
    <row r="252" s="13" customFormat="1">
      <c r="A252" s="13"/>
      <c r="B252" s="234"/>
      <c r="C252" s="235"/>
      <c r="D252" s="236" t="s">
        <v>171</v>
      </c>
      <c r="E252" s="237" t="s">
        <v>1</v>
      </c>
      <c r="F252" s="238" t="s">
        <v>2075</v>
      </c>
      <c r="G252" s="235"/>
      <c r="H252" s="239">
        <v>56.600000000000001</v>
      </c>
      <c r="I252" s="240"/>
      <c r="J252" s="235"/>
      <c r="K252" s="235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171</v>
      </c>
      <c r="AU252" s="245" t="s">
        <v>88</v>
      </c>
      <c r="AV252" s="13" t="s">
        <v>88</v>
      </c>
      <c r="AW252" s="13" t="s">
        <v>34</v>
      </c>
      <c r="AX252" s="13" t="s">
        <v>78</v>
      </c>
      <c r="AY252" s="245" t="s">
        <v>158</v>
      </c>
    </row>
    <row r="253" s="14" customFormat="1">
      <c r="A253" s="14"/>
      <c r="B253" s="246"/>
      <c r="C253" s="247"/>
      <c r="D253" s="236" t="s">
        <v>171</v>
      </c>
      <c r="E253" s="248" t="s">
        <v>1</v>
      </c>
      <c r="F253" s="249" t="s">
        <v>174</v>
      </c>
      <c r="G253" s="247"/>
      <c r="H253" s="250">
        <v>56.600000000000001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171</v>
      </c>
      <c r="AU253" s="256" t="s">
        <v>88</v>
      </c>
      <c r="AV253" s="14" t="s">
        <v>165</v>
      </c>
      <c r="AW253" s="14" t="s">
        <v>34</v>
      </c>
      <c r="AX253" s="14" t="s">
        <v>86</v>
      </c>
      <c r="AY253" s="256" t="s">
        <v>158</v>
      </c>
    </row>
    <row r="254" s="2" customFormat="1" ht="21.75" customHeight="1">
      <c r="A254" s="39"/>
      <c r="B254" s="40"/>
      <c r="C254" s="220" t="s">
        <v>444</v>
      </c>
      <c r="D254" s="220" t="s">
        <v>161</v>
      </c>
      <c r="E254" s="221" t="s">
        <v>2076</v>
      </c>
      <c r="F254" s="222" t="s">
        <v>2077</v>
      </c>
      <c r="G254" s="223" t="s">
        <v>203</v>
      </c>
      <c r="H254" s="224">
        <v>56.600000000000001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43</v>
      </c>
      <c r="O254" s="92"/>
      <c r="P254" s="230">
        <f>O254*H254</f>
        <v>0</v>
      </c>
      <c r="Q254" s="230">
        <v>0.00016000000000000001</v>
      </c>
      <c r="R254" s="230">
        <f>Q254*H254</f>
        <v>0.0090560000000000015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259</v>
      </c>
      <c r="AT254" s="232" t="s">
        <v>161</v>
      </c>
      <c r="AU254" s="232" t="s">
        <v>88</v>
      </c>
      <c r="AY254" s="18" t="s">
        <v>158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86</v>
      </c>
      <c r="BK254" s="233">
        <f>ROUND(I254*H254,2)</f>
        <v>0</v>
      </c>
      <c r="BL254" s="18" t="s">
        <v>259</v>
      </c>
      <c r="BM254" s="232" t="s">
        <v>2078</v>
      </c>
    </row>
    <row r="255" s="13" customFormat="1">
      <c r="A255" s="13"/>
      <c r="B255" s="234"/>
      <c r="C255" s="235"/>
      <c r="D255" s="236" t="s">
        <v>171</v>
      </c>
      <c r="E255" s="237" t="s">
        <v>1</v>
      </c>
      <c r="F255" s="238" t="s">
        <v>2079</v>
      </c>
      <c r="G255" s="235"/>
      <c r="H255" s="239">
        <v>56.600000000000001</v>
      </c>
      <c r="I255" s="240"/>
      <c r="J255" s="235"/>
      <c r="K255" s="235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171</v>
      </c>
      <c r="AU255" s="245" t="s">
        <v>88</v>
      </c>
      <c r="AV255" s="13" t="s">
        <v>88</v>
      </c>
      <c r="AW255" s="13" t="s">
        <v>34</v>
      </c>
      <c r="AX255" s="13" t="s">
        <v>78</v>
      </c>
      <c r="AY255" s="245" t="s">
        <v>158</v>
      </c>
    </row>
    <row r="256" s="14" customFormat="1">
      <c r="A256" s="14"/>
      <c r="B256" s="246"/>
      <c r="C256" s="247"/>
      <c r="D256" s="236" t="s">
        <v>171</v>
      </c>
      <c r="E256" s="248" t="s">
        <v>1</v>
      </c>
      <c r="F256" s="249" t="s">
        <v>174</v>
      </c>
      <c r="G256" s="247"/>
      <c r="H256" s="250">
        <v>56.600000000000001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171</v>
      </c>
      <c r="AU256" s="256" t="s">
        <v>88</v>
      </c>
      <c r="AV256" s="14" t="s">
        <v>165</v>
      </c>
      <c r="AW256" s="14" t="s">
        <v>34</v>
      </c>
      <c r="AX256" s="14" t="s">
        <v>86</v>
      </c>
      <c r="AY256" s="256" t="s">
        <v>158</v>
      </c>
    </row>
    <row r="257" s="2" customFormat="1" ht="21.75" customHeight="1">
      <c r="A257" s="39"/>
      <c r="B257" s="40"/>
      <c r="C257" s="220" t="s">
        <v>448</v>
      </c>
      <c r="D257" s="220" t="s">
        <v>161</v>
      </c>
      <c r="E257" s="221" t="s">
        <v>2080</v>
      </c>
      <c r="F257" s="222" t="s">
        <v>2081</v>
      </c>
      <c r="G257" s="223" t="s">
        <v>515</v>
      </c>
      <c r="H257" s="293"/>
      <c r="I257" s="225"/>
      <c r="J257" s="226">
        <f>ROUND(I257*H257,2)</f>
        <v>0</v>
      </c>
      <c r="K257" s="227"/>
      <c r="L257" s="45"/>
      <c r="M257" s="228" t="s">
        <v>1</v>
      </c>
      <c r="N257" s="229" t="s">
        <v>43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259</v>
      </c>
      <c r="AT257" s="232" t="s">
        <v>161</v>
      </c>
      <c r="AU257" s="232" t="s">
        <v>88</v>
      </c>
      <c r="AY257" s="18" t="s">
        <v>158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86</v>
      </c>
      <c r="BK257" s="233">
        <f>ROUND(I257*H257,2)</f>
        <v>0</v>
      </c>
      <c r="BL257" s="18" t="s">
        <v>259</v>
      </c>
      <c r="BM257" s="232" t="s">
        <v>2082</v>
      </c>
    </row>
    <row r="258" s="12" customFormat="1" ht="22.8" customHeight="1">
      <c r="A258" s="12"/>
      <c r="B258" s="204"/>
      <c r="C258" s="205"/>
      <c r="D258" s="206" t="s">
        <v>77</v>
      </c>
      <c r="E258" s="218" t="s">
        <v>586</v>
      </c>
      <c r="F258" s="218" t="s">
        <v>587</v>
      </c>
      <c r="G258" s="205"/>
      <c r="H258" s="205"/>
      <c r="I258" s="208"/>
      <c r="J258" s="219">
        <f>BK258</f>
        <v>0</v>
      </c>
      <c r="K258" s="205"/>
      <c r="L258" s="210"/>
      <c r="M258" s="211"/>
      <c r="N258" s="212"/>
      <c r="O258" s="212"/>
      <c r="P258" s="213">
        <f>SUM(P259:P264)</f>
        <v>0</v>
      </c>
      <c r="Q258" s="212"/>
      <c r="R258" s="213">
        <f>SUM(R259:R264)</f>
        <v>0.00029</v>
      </c>
      <c r="S258" s="212"/>
      <c r="T258" s="214">
        <f>SUM(T259:T264)</f>
        <v>0.64000000000000001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5" t="s">
        <v>88</v>
      </c>
      <c r="AT258" s="216" t="s">
        <v>77</v>
      </c>
      <c r="AU258" s="216" t="s">
        <v>86</v>
      </c>
      <c r="AY258" s="215" t="s">
        <v>158</v>
      </c>
      <c r="BK258" s="217">
        <f>SUM(BK259:BK264)</f>
        <v>0</v>
      </c>
    </row>
    <row r="259" s="2" customFormat="1" ht="21.75" customHeight="1">
      <c r="A259" s="39"/>
      <c r="B259" s="40"/>
      <c r="C259" s="220" t="s">
        <v>452</v>
      </c>
      <c r="D259" s="220" t="s">
        <v>161</v>
      </c>
      <c r="E259" s="221" t="s">
        <v>2083</v>
      </c>
      <c r="F259" s="222" t="s">
        <v>2084</v>
      </c>
      <c r="G259" s="223" t="s">
        <v>203</v>
      </c>
      <c r="H259" s="224">
        <v>40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43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0.016</v>
      </c>
      <c r="T259" s="231">
        <f>S259*H259</f>
        <v>0.64000000000000001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259</v>
      </c>
      <c r="AT259" s="232" t="s">
        <v>161</v>
      </c>
      <c r="AU259" s="232" t="s">
        <v>88</v>
      </c>
      <c r="AY259" s="18" t="s">
        <v>158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86</v>
      </c>
      <c r="BK259" s="233">
        <f>ROUND(I259*H259,2)</f>
        <v>0</v>
      </c>
      <c r="BL259" s="18" t="s">
        <v>259</v>
      </c>
      <c r="BM259" s="232" t="s">
        <v>2085</v>
      </c>
    </row>
    <row r="260" s="13" customFormat="1">
      <c r="A260" s="13"/>
      <c r="B260" s="234"/>
      <c r="C260" s="235"/>
      <c r="D260" s="236" t="s">
        <v>171</v>
      </c>
      <c r="E260" s="237" t="s">
        <v>1</v>
      </c>
      <c r="F260" s="238" t="s">
        <v>2086</v>
      </c>
      <c r="G260" s="235"/>
      <c r="H260" s="239">
        <v>40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171</v>
      </c>
      <c r="AU260" s="245" t="s">
        <v>88</v>
      </c>
      <c r="AV260" s="13" t="s">
        <v>88</v>
      </c>
      <c r="AW260" s="13" t="s">
        <v>34</v>
      </c>
      <c r="AX260" s="13" t="s">
        <v>86</v>
      </c>
      <c r="AY260" s="245" t="s">
        <v>158</v>
      </c>
    </row>
    <row r="261" s="2" customFormat="1" ht="21.75" customHeight="1">
      <c r="A261" s="39"/>
      <c r="B261" s="40"/>
      <c r="C261" s="220" t="s">
        <v>457</v>
      </c>
      <c r="D261" s="220" t="s">
        <v>161</v>
      </c>
      <c r="E261" s="221" t="s">
        <v>2087</v>
      </c>
      <c r="F261" s="222" t="s">
        <v>2088</v>
      </c>
      <c r="G261" s="223" t="s">
        <v>283</v>
      </c>
      <c r="H261" s="224">
        <v>1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43</v>
      </c>
      <c r="O261" s="92"/>
      <c r="P261" s="230">
        <f>O261*H261</f>
        <v>0</v>
      </c>
      <c r="Q261" s="230">
        <v>5.0000000000000002E-05</v>
      </c>
      <c r="R261" s="230">
        <f>Q261*H261</f>
        <v>5.0000000000000002E-05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259</v>
      </c>
      <c r="AT261" s="232" t="s">
        <v>161</v>
      </c>
      <c r="AU261" s="232" t="s">
        <v>88</v>
      </c>
      <c r="AY261" s="18" t="s">
        <v>158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86</v>
      </c>
      <c r="BK261" s="233">
        <f>ROUND(I261*H261,2)</f>
        <v>0</v>
      </c>
      <c r="BL261" s="18" t="s">
        <v>259</v>
      </c>
      <c r="BM261" s="232" t="s">
        <v>2089</v>
      </c>
    </row>
    <row r="262" s="2" customFormat="1" ht="21.75" customHeight="1">
      <c r="A262" s="39"/>
      <c r="B262" s="40"/>
      <c r="C262" s="220" t="s">
        <v>462</v>
      </c>
      <c r="D262" s="220" t="s">
        <v>161</v>
      </c>
      <c r="E262" s="221" t="s">
        <v>2090</v>
      </c>
      <c r="F262" s="222" t="s">
        <v>2091</v>
      </c>
      <c r="G262" s="223" t="s">
        <v>169</v>
      </c>
      <c r="H262" s="224">
        <v>4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43</v>
      </c>
      <c r="O262" s="92"/>
      <c r="P262" s="230">
        <f>O262*H262</f>
        <v>0</v>
      </c>
      <c r="Q262" s="230">
        <v>6.0000000000000002E-05</v>
      </c>
      <c r="R262" s="230">
        <f>Q262*H262</f>
        <v>0.00024000000000000001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259</v>
      </c>
      <c r="AT262" s="232" t="s">
        <v>161</v>
      </c>
      <c r="AU262" s="232" t="s">
        <v>88</v>
      </c>
      <c r="AY262" s="18" t="s">
        <v>158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86</v>
      </c>
      <c r="BK262" s="233">
        <f>ROUND(I262*H262,2)</f>
        <v>0</v>
      </c>
      <c r="BL262" s="18" t="s">
        <v>259</v>
      </c>
      <c r="BM262" s="232" t="s">
        <v>2092</v>
      </c>
    </row>
    <row r="263" s="2" customFormat="1">
      <c r="A263" s="39"/>
      <c r="B263" s="40"/>
      <c r="C263" s="41"/>
      <c r="D263" s="236" t="s">
        <v>263</v>
      </c>
      <c r="E263" s="41"/>
      <c r="F263" s="278" t="s">
        <v>2093</v>
      </c>
      <c r="G263" s="41"/>
      <c r="H263" s="41"/>
      <c r="I263" s="279"/>
      <c r="J263" s="41"/>
      <c r="K263" s="41"/>
      <c r="L263" s="45"/>
      <c r="M263" s="280"/>
      <c r="N263" s="281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263</v>
      </c>
      <c r="AU263" s="18" t="s">
        <v>88</v>
      </c>
    </row>
    <row r="264" s="2" customFormat="1" ht="21.75" customHeight="1">
      <c r="A264" s="39"/>
      <c r="B264" s="40"/>
      <c r="C264" s="220" t="s">
        <v>466</v>
      </c>
      <c r="D264" s="220" t="s">
        <v>161</v>
      </c>
      <c r="E264" s="221" t="s">
        <v>633</v>
      </c>
      <c r="F264" s="222" t="s">
        <v>634</v>
      </c>
      <c r="G264" s="223" t="s">
        <v>515</v>
      </c>
      <c r="H264" s="293"/>
      <c r="I264" s="225"/>
      <c r="J264" s="226">
        <f>ROUND(I264*H264,2)</f>
        <v>0</v>
      </c>
      <c r="K264" s="227"/>
      <c r="L264" s="45"/>
      <c r="M264" s="228" t="s">
        <v>1</v>
      </c>
      <c r="N264" s="229" t="s">
        <v>43</v>
      </c>
      <c r="O264" s="92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259</v>
      </c>
      <c r="AT264" s="232" t="s">
        <v>161</v>
      </c>
      <c r="AU264" s="232" t="s">
        <v>88</v>
      </c>
      <c r="AY264" s="18" t="s">
        <v>158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86</v>
      </c>
      <c r="BK264" s="233">
        <f>ROUND(I264*H264,2)</f>
        <v>0</v>
      </c>
      <c r="BL264" s="18" t="s">
        <v>259</v>
      </c>
      <c r="BM264" s="232" t="s">
        <v>2094</v>
      </c>
    </row>
    <row r="265" s="12" customFormat="1" ht="22.8" customHeight="1">
      <c r="A265" s="12"/>
      <c r="B265" s="204"/>
      <c r="C265" s="205"/>
      <c r="D265" s="206" t="s">
        <v>77</v>
      </c>
      <c r="E265" s="218" t="s">
        <v>666</v>
      </c>
      <c r="F265" s="218" t="s">
        <v>667</v>
      </c>
      <c r="G265" s="205"/>
      <c r="H265" s="205"/>
      <c r="I265" s="208"/>
      <c r="J265" s="219">
        <f>BK265</f>
        <v>0</v>
      </c>
      <c r="K265" s="205"/>
      <c r="L265" s="210"/>
      <c r="M265" s="211"/>
      <c r="N265" s="212"/>
      <c r="O265" s="212"/>
      <c r="P265" s="213">
        <f>SUM(P266:P269)</f>
        <v>0</v>
      </c>
      <c r="Q265" s="212"/>
      <c r="R265" s="213">
        <f>SUM(R266:R269)</f>
        <v>0.001</v>
      </c>
      <c r="S265" s="212"/>
      <c r="T265" s="214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5" t="s">
        <v>88</v>
      </c>
      <c r="AT265" s="216" t="s">
        <v>77</v>
      </c>
      <c r="AU265" s="216" t="s">
        <v>86</v>
      </c>
      <c r="AY265" s="215" t="s">
        <v>158</v>
      </c>
      <c r="BK265" s="217">
        <f>SUM(BK266:BK269)</f>
        <v>0</v>
      </c>
    </row>
    <row r="266" s="2" customFormat="1" ht="21.75" customHeight="1">
      <c r="A266" s="39"/>
      <c r="B266" s="40"/>
      <c r="C266" s="220" t="s">
        <v>473</v>
      </c>
      <c r="D266" s="220" t="s">
        <v>161</v>
      </c>
      <c r="E266" s="221" t="s">
        <v>669</v>
      </c>
      <c r="F266" s="222" t="s">
        <v>2095</v>
      </c>
      <c r="G266" s="223" t="s">
        <v>186</v>
      </c>
      <c r="H266" s="224">
        <v>2.5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43</v>
      </c>
      <c r="O266" s="92"/>
      <c r="P266" s="230">
        <f>O266*H266</f>
        <v>0</v>
      </c>
      <c r="Q266" s="230">
        <v>2.0000000000000002E-05</v>
      </c>
      <c r="R266" s="230">
        <f>Q266*H266</f>
        <v>5.0000000000000002E-05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259</v>
      </c>
      <c r="AT266" s="232" t="s">
        <v>161</v>
      </c>
      <c r="AU266" s="232" t="s">
        <v>88</v>
      </c>
      <c r="AY266" s="18" t="s">
        <v>158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86</v>
      </c>
      <c r="BK266" s="233">
        <f>ROUND(I266*H266,2)</f>
        <v>0</v>
      </c>
      <c r="BL266" s="18" t="s">
        <v>259</v>
      </c>
      <c r="BM266" s="232" t="s">
        <v>2096</v>
      </c>
    </row>
    <row r="267" s="2" customFormat="1" ht="21.75" customHeight="1">
      <c r="A267" s="39"/>
      <c r="B267" s="40"/>
      <c r="C267" s="220" t="s">
        <v>477</v>
      </c>
      <c r="D267" s="220" t="s">
        <v>161</v>
      </c>
      <c r="E267" s="221" t="s">
        <v>673</v>
      </c>
      <c r="F267" s="222" t="s">
        <v>674</v>
      </c>
      <c r="G267" s="223" t="s">
        <v>186</v>
      </c>
      <c r="H267" s="224">
        <v>2.5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43</v>
      </c>
      <c r="O267" s="92"/>
      <c r="P267" s="230">
        <f>O267*H267</f>
        <v>0</v>
      </c>
      <c r="Q267" s="230">
        <v>0.00013999999999999999</v>
      </c>
      <c r="R267" s="230">
        <f>Q267*H267</f>
        <v>0.00034999999999999994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259</v>
      </c>
      <c r="AT267" s="232" t="s">
        <v>161</v>
      </c>
      <c r="AU267" s="232" t="s">
        <v>88</v>
      </c>
      <c r="AY267" s="18" t="s">
        <v>158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86</v>
      </c>
      <c r="BK267" s="233">
        <f>ROUND(I267*H267,2)</f>
        <v>0</v>
      </c>
      <c r="BL267" s="18" t="s">
        <v>259</v>
      </c>
      <c r="BM267" s="232" t="s">
        <v>2097</v>
      </c>
    </row>
    <row r="268" s="2" customFormat="1" ht="21.75" customHeight="1">
      <c r="A268" s="39"/>
      <c r="B268" s="40"/>
      <c r="C268" s="220" t="s">
        <v>484</v>
      </c>
      <c r="D268" s="220" t="s">
        <v>161</v>
      </c>
      <c r="E268" s="221" t="s">
        <v>677</v>
      </c>
      <c r="F268" s="222" t="s">
        <v>678</v>
      </c>
      <c r="G268" s="223" t="s">
        <v>186</v>
      </c>
      <c r="H268" s="224">
        <v>2.5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43</v>
      </c>
      <c r="O268" s="92"/>
      <c r="P268" s="230">
        <f>O268*H268</f>
        <v>0</v>
      </c>
      <c r="Q268" s="230">
        <v>0.00012</v>
      </c>
      <c r="R268" s="230">
        <f>Q268*H268</f>
        <v>0.00030000000000000003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259</v>
      </c>
      <c r="AT268" s="232" t="s">
        <v>161</v>
      </c>
      <c r="AU268" s="232" t="s">
        <v>88</v>
      </c>
      <c r="AY268" s="18" t="s">
        <v>158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86</v>
      </c>
      <c r="BK268" s="233">
        <f>ROUND(I268*H268,2)</f>
        <v>0</v>
      </c>
      <c r="BL268" s="18" t="s">
        <v>259</v>
      </c>
      <c r="BM268" s="232" t="s">
        <v>2098</v>
      </c>
    </row>
    <row r="269" s="2" customFormat="1" ht="21.75" customHeight="1">
      <c r="A269" s="39"/>
      <c r="B269" s="40"/>
      <c r="C269" s="220" t="s">
        <v>491</v>
      </c>
      <c r="D269" s="220" t="s">
        <v>161</v>
      </c>
      <c r="E269" s="221" t="s">
        <v>681</v>
      </c>
      <c r="F269" s="222" t="s">
        <v>682</v>
      </c>
      <c r="G269" s="223" t="s">
        <v>186</v>
      </c>
      <c r="H269" s="224">
        <v>2.5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43</v>
      </c>
      <c r="O269" s="92"/>
      <c r="P269" s="230">
        <f>O269*H269</f>
        <v>0</v>
      </c>
      <c r="Q269" s="230">
        <v>0.00012</v>
      </c>
      <c r="R269" s="230">
        <f>Q269*H269</f>
        <v>0.00030000000000000003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259</v>
      </c>
      <c r="AT269" s="232" t="s">
        <v>161</v>
      </c>
      <c r="AU269" s="232" t="s">
        <v>88</v>
      </c>
      <c r="AY269" s="18" t="s">
        <v>158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86</v>
      </c>
      <c r="BK269" s="233">
        <f>ROUND(I269*H269,2)</f>
        <v>0</v>
      </c>
      <c r="BL269" s="18" t="s">
        <v>259</v>
      </c>
      <c r="BM269" s="232" t="s">
        <v>2099</v>
      </c>
    </row>
    <row r="270" s="12" customFormat="1" ht="25.92" customHeight="1">
      <c r="A270" s="12"/>
      <c r="B270" s="204"/>
      <c r="C270" s="205"/>
      <c r="D270" s="206" t="s">
        <v>77</v>
      </c>
      <c r="E270" s="207" t="s">
        <v>275</v>
      </c>
      <c r="F270" s="207" t="s">
        <v>1436</v>
      </c>
      <c r="G270" s="205"/>
      <c r="H270" s="205"/>
      <c r="I270" s="208"/>
      <c r="J270" s="209">
        <f>BK270</f>
        <v>0</v>
      </c>
      <c r="K270" s="205"/>
      <c r="L270" s="210"/>
      <c r="M270" s="211"/>
      <c r="N270" s="212"/>
      <c r="O270" s="212"/>
      <c r="P270" s="213">
        <f>P271</f>
        <v>0</v>
      </c>
      <c r="Q270" s="212"/>
      <c r="R270" s="213">
        <f>R271</f>
        <v>0.037499999999999999</v>
      </c>
      <c r="S270" s="212"/>
      <c r="T270" s="214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5" t="s">
        <v>159</v>
      </c>
      <c r="AT270" s="216" t="s">
        <v>77</v>
      </c>
      <c r="AU270" s="216" t="s">
        <v>78</v>
      </c>
      <c r="AY270" s="215" t="s">
        <v>158</v>
      </c>
      <c r="BK270" s="217">
        <f>BK271</f>
        <v>0</v>
      </c>
    </row>
    <row r="271" s="12" customFormat="1" ht="22.8" customHeight="1">
      <c r="A271" s="12"/>
      <c r="B271" s="204"/>
      <c r="C271" s="205"/>
      <c r="D271" s="206" t="s">
        <v>77</v>
      </c>
      <c r="E271" s="218" t="s">
        <v>2100</v>
      </c>
      <c r="F271" s="218" t="s">
        <v>2101</v>
      </c>
      <c r="G271" s="205"/>
      <c r="H271" s="205"/>
      <c r="I271" s="208"/>
      <c r="J271" s="219">
        <f>BK271</f>
        <v>0</v>
      </c>
      <c r="K271" s="205"/>
      <c r="L271" s="210"/>
      <c r="M271" s="211"/>
      <c r="N271" s="212"/>
      <c r="O271" s="212"/>
      <c r="P271" s="213">
        <f>SUM(P272:P279)</f>
        <v>0</v>
      </c>
      <c r="Q271" s="212"/>
      <c r="R271" s="213">
        <f>SUM(R272:R279)</f>
        <v>0.037499999999999999</v>
      </c>
      <c r="S271" s="212"/>
      <c r="T271" s="214">
        <f>SUM(T272:T279)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5" t="s">
        <v>159</v>
      </c>
      <c r="AT271" s="216" t="s">
        <v>77</v>
      </c>
      <c r="AU271" s="216" t="s">
        <v>86</v>
      </c>
      <c r="AY271" s="215" t="s">
        <v>158</v>
      </c>
      <c r="BK271" s="217">
        <f>SUM(BK272:BK279)</f>
        <v>0</v>
      </c>
    </row>
    <row r="272" s="2" customFormat="1" ht="21.75" customHeight="1">
      <c r="A272" s="39"/>
      <c r="B272" s="40"/>
      <c r="C272" s="220" t="s">
        <v>499</v>
      </c>
      <c r="D272" s="220" t="s">
        <v>161</v>
      </c>
      <c r="E272" s="221" t="s">
        <v>2102</v>
      </c>
      <c r="F272" s="222" t="s">
        <v>2103</v>
      </c>
      <c r="G272" s="223" t="s">
        <v>203</v>
      </c>
      <c r="H272" s="224">
        <v>50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43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499</v>
      </c>
      <c r="AT272" s="232" t="s">
        <v>161</v>
      </c>
      <c r="AU272" s="232" t="s">
        <v>88</v>
      </c>
      <c r="AY272" s="18" t="s">
        <v>158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86</v>
      </c>
      <c r="BK272" s="233">
        <f>ROUND(I272*H272,2)</f>
        <v>0</v>
      </c>
      <c r="BL272" s="18" t="s">
        <v>499</v>
      </c>
      <c r="BM272" s="232" t="s">
        <v>2104</v>
      </c>
    </row>
    <row r="273" s="2" customFormat="1">
      <c r="A273" s="39"/>
      <c r="B273" s="40"/>
      <c r="C273" s="41"/>
      <c r="D273" s="236" t="s">
        <v>263</v>
      </c>
      <c r="E273" s="41"/>
      <c r="F273" s="278" t="s">
        <v>2105</v>
      </c>
      <c r="G273" s="41"/>
      <c r="H273" s="41"/>
      <c r="I273" s="279"/>
      <c r="J273" s="41"/>
      <c r="K273" s="41"/>
      <c r="L273" s="45"/>
      <c r="M273" s="280"/>
      <c r="N273" s="281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263</v>
      </c>
      <c r="AU273" s="18" t="s">
        <v>88</v>
      </c>
    </row>
    <row r="274" s="13" customFormat="1">
      <c r="A274" s="13"/>
      <c r="B274" s="234"/>
      <c r="C274" s="235"/>
      <c r="D274" s="236" t="s">
        <v>171</v>
      </c>
      <c r="E274" s="237" t="s">
        <v>1</v>
      </c>
      <c r="F274" s="238" t="s">
        <v>2106</v>
      </c>
      <c r="G274" s="235"/>
      <c r="H274" s="239">
        <v>20</v>
      </c>
      <c r="I274" s="240"/>
      <c r="J274" s="235"/>
      <c r="K274" s="235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171</v>
      </c>
      <c r="AU274" s="245" t="s">
        <v>88</v>
      </c>
      <c r="AV274" s="13" t="s">
        <v>88</v>
      </c>
      <c r="AW274" s="13" t="s">
        <v>34</v>
      </c>
      <c r="AX274" s="13" t="s">
        <v>78</v>
      </c>
      <c r="AY274" s="245" t="s">
        <v>158</v>
      </c>
    </row>
    <row r="275" s="13" customFormat="1">
      <c r="A275" s="13"/>
      <c r="B275" s="234"/>
      <c r="C275" s="235"/>
      <c r="D275" s="236" t="s">
        <v>171</v>
      </c>
      <c r="E275" s="237" t="s">
        <v>1</v>
      </c>
      <c r="F275" s="238" t="s">
        <v>2107</v>
      </c>
      <c r="G275" s="235"/>
      <c r="H275" s="239">
        <v>20</v>
      </c>
      <c r="I275" s="240"/>
      <c r="J275" s="235"/>
      <c r="K275" s="235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171</v>
      </c>
      <c r="AU275" s="245" t="s">
        <v>88</v>
      </c>
      <c r="AV275" s="13" t="s">
        <v>88</v>
      </c>
      <c r="AW275" s="13" t="s">
        <v>34</v>
      </c>
      <c r="AX275" s="13" t="s">
        <v>78</v>
      </c>
      <c r="AY275" s="245" t="s">
        <v>158</v>
      </c>
    </row>
    <row r="276" s="13" customFormat="1">
      <c r="A276" s="13"/>
      <c r="B276" s="234"/>
      <c r="C276" s="235"/>
      <c r="D276" s="236" t="s">
        <v>171</v>
      </c>
      <c r="E276" s="237" t="s">
        <v>1</v>
      </c>
      <c r="F276" s="238" t="s">
        <v>209</v>
      </c>
      <c r="G276" s="235"/>
      <c r="H276" s="239">
        <v>10</v>
      </c>
      <c r="I276" s="240"/>
      <c r="J276" s="235"/>
      <c r="K276" s="235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171</v>
      </c>
      <c r="AU276" s="245" t="s">
        <v>88</v>
      </c>
      <c r="AV276" s="13" t="s">
        <v>88</v>
      </c>
      <c r="AW276" s="13" t="s">
        <v>34</v>
      </c>
      <c r="AX276" s="13" t="s">
        <v>78</v>
      </c>
      <c r="AY276" s="245" t="s">
        <v>158</v>
      </c>
    </row>
    <row r="277" s="14" customFormat="1">
      <c r="A277" s="14"/>
      <c r="B277" s="246"/>
      <c r="C277" s="247"/>
      <c r="D277" s="236" t="s">
        <v>171</v>
      </c>
      <c r="E277" s="248" t="s">
        <v>1</v>
      </c>
      <c r="F277" s="249" t="s">
        <v>174</v>
      </c>
      <c r="G277" s="247"/>
      <c r="H277" s="250">
        <v>50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171</v>
      </c>
      <c r="AU277" s="256" t="s">
        <v>88</v>
      </c>
      <c r="AV277" s="14" t="s">
        <v>165</v>
      </c>
      <c r="AW277" s="14" t="s">
        <v>34</v>
      </c>
      <c r="AX277" s="14" t="s">
        <v>86</v>
      </c>
      <c r="AY277" s="256" t="s">
        <v>158</v>
      </c>
    </row>
    <row r="278" s="2" customFormat="1" ht="33" customHeight="1">
      <c r="A278" s="39"/>
      <c r="B278" s="40"/>
      <c r="C278" s="282" t="s">
        <v>504</v>
      </c>
      <c r="D278" s="282" t="s">
        <v>275</v>
      </c>
      <c r="E278" s="283" t="s">
        <v>2108</v>
      </c>
      <c r="F278" s="284" t="s">
        <v>2109</v>
      </c>
      <c r="G278" s="285" t="s">
        <v>203</v>
      </c>
      <c r="H278" s="286">
        <v>50</v>
      </c>
      <c r="I278" s="287"/>
      <c r="J278" s="288">
        <f>ROUND(I278*H278,2)</f>
        <v>0</v>
      </c>
      <c r="K278" s="289"/>
      <c r="L278" s="290"/>
      <c r="M278" s="291" t="s">
        <v>1</v>
      </c>
      <c r="N278" s="292" t="s">
        <v>43</v>
      </c>
      <c r="O278" s="92"/>
      <c r="P278" s="230">
        <f>O278*H278</f>
        <v>0</v>
      </c>
      <c r="Q278" s="230">
        <v>0.00075000000000000002</v>
      </c>
      <c r="R278" s="230">
        <f>Q278*H278</f>
        <v>0.037499999999999999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1405</v>
      </c>
      <c r="AT278" s="232" t="s">
        <v>275</v>
      </c>
      <c r="AU278" s="232" t="s">
        <v>88</v>
      </c>
      <c r="AY278" s="18" t="s">
        <v>158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86</v>
      </c>
      <c r="BK278" s="233">
        <f>ROUND(I278*H278,2)</f>
        <v>0</v>
      </c>
      <c r="BL278" s="18" t="s">
        <v>1405</v>
      </c>
      <c r="BM278" s="232" t="s">
        <v>2110</v>
      </c>
    </row>
    <row r="279" s="13" customFormat="1">
      <c r="A279" s="13"/>
      <c r="B279" s="234"/>
      <c r="C279" s="235"/>
      <c r="D279" s="236" t="s">
        <v>171</v>
      </c>
      <c r="E279" s="235"/>
      <c r="F279" s="238" t="s">
        <v>2111</v>
      </c>
      <c r="G279" s="235"/>
      <c r="H279" s="239">
        <v>50</v>
      </c>
      <c r="I279" s="240"/>
      <c r="J279" s="235"/>
      <c r="K279" s="235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171</v>
      </c>
      <c r="AU279" s="245" t="s">
        <v>88</v>
      </c>
      <c r="AV279" s="13" t="s">
        <v>88</v>
      </c>
      <c r="AW279" s="13" t="s">
        <v>4</v>
      </c>
      <c r="AX279" s="13" t="s">
        <v>86</v>
      </c>
      <c r="AY279" s="245" t="s">
        <v>158</v>
      </c>
    </row>
    <row r="280" s="12" customFormat="1" ht="25.92" customHeight="1">
      <c r="A280" s="12"/>
      <c r="B280" s="204"/>
      <c r="C280" s="205"/>
      <c r="D280" s="206" t="s">
        <v>77</v>
      </c>
      <c r="E280" s="207" t="s">
        <v>1443</v>
      </c>
      <c r="F280" s="207" t="s">
        <v>2112</v>
      </c>
      <c r="G280" s="205"/>
      <c r="H280" s="205"/>
      <c r="I280" s="208"/>
      <c r="J280" s="209">
        <f>BK280</f>
        <v>0</v>
      </c>
      <c r="K280" s="205"/>
      <c r="L280" s="210"/>
      <c r="M280" s="211"/>
      <c r="N280" s="212"/>
      <c r="O280" s="212"/>
      <c r="P280" s="213">
        <f>P281</f>
        <v>0</v>
      </c>
      <c r="Q280" s="212"/>
      <c r="R280" s="213">
        <f>R281</f>
        <v>0</v>
      </c>
      <c r="S280" s="212"/>
      <c r="T280" s="214">
        <f>T281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5" t="s">
        <v>165</v>
      </c>
      <c r="AT280" s="216" t="s">
        <v>77</v>
      </c>
      <c r="AU280" s="216" t="s">
        <v>78</v>
      </c>
      <c r="AY280" s="215" t="s">
        <v>158</v>
      </c>
      <c r="BK280" s="217">
        <f>BK281</f>
        <v>0</v>
      </c>
    </row>
    <row r="281" s="2" customFormat="1" ht="33" customHeight="1">
      <c r="A281" s="39"/>
      <c r="B281" s="40"/>
      <c r="C281" s="220" t="s">
        <v>508</v>
      </c>
      <c r="D281" s="220" t="s">
        <v>161</v>
      </c>
      <c r="E281" s="221" t="s">
        <v>2113</v>
      </c>
      <c r="F281" s="222" t="s">
        <v>2114</v>
      </c>
      <c r="G281" s="223" t="s">
        <v>283</v>
      </c>
      <c r="H281" s="224">
        <v>1</v>
      </c>
      <c r="I281" s="225"/>
      <c r="J281" s="226">
        <f>ROUND(I281*H281,2)</f>
        <v>0</v>
      </c>
      <c r="K281" s="227"/>
      <c r="L281" s="45"/>
      <c r="M281" s="302" t="s">
        <v>1</v>
      </c>
      <c r="N281" s="303" t="s">
        <v>43</v>
      </c>
      <c r="O281" s="296"/>
      <c r="P281" s="300">
        <f>O281*H281</f>
        <v>0</v>
      </c>
      <c r="Q281" s="300">
        <v>0</v>
      </c>
      <c r="R281" s="300">
        <f>Q281*H281</f>
        <v>0</v>
      </c>
      <c r="S281" s="300">
        <v>0</v>
      </c>
      <c r="T281" s="30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1858</v>
      </c>
      <c r="AT281" s="232" t="s">
        <v>161</v>
      </c>
      <c r="AU281" s="232" t="s">
        <v>86</v>
      </c>
      <c r="AY281" s="18" t="s">
        <v>158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86</v>
      </c>
      <c r="BK281" s="233">
        <f>ROUND(I281*H281,2)</f>
        <v>0</v>
      </c>
      <c r="BL281" s="18" t="s">
        <v>1858</v>
      </c>
      <c r="BM281" s="232" t="s">
        <v>2115</v>
      </c>
    </row>
    <row r="282" s="2" customFormat="1" ht="6.96" customHeight="1">
      <c r="A282" s="39"/>
      <c r="B282" s="67"/>
      <c r="C282" s="68"/>
      <c r="D282" s="68"/>
      <c r="E282" s="68"/>
      <c r="F282" s="68"/>
      <c r="G282" s="68"/>
      <c r="H282" s="68"/>
      <c r="I282" s="68"/>
      <c r="J282" s="68"/>
      <c r="K282" s="68"/>
      <c r="L282" s="45"/>
      <c r="M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</row>
  </sheetData>
  <sheetProtection sheet="1" autoFilter="0" formatColumns="0" formatRows="0" objects="1" scenarios="1" spinCount="100000" saltValue="XLekXrZZGeffralGJ2DecFrBMvJ0omL/rFxsLxQIS0uwXVUG2nB/G8Yc3PYtrpQ2wf/X869ViqJQrSiAdu1dvQ==" hashValue="EfLOqERTEvVazJLrYrBz5VSCfEBBQkrVWfynPPzuj6YWM3BuVh5kZLde9V9X7qFNFUMydMoyZTxL5n7tL9rtYw==" algorithmName="SHA-512" password="CC35"/>
  <autoFilter ref="C134:K281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116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Kropáčova Vrutice ON -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ROUND((SUM(BE126:BE199)),  2)</f>
        <v>0</v>
      </c>
      <c r="G33" s="39"/>
      <c r="H33" s="39"/>
      <c r="I33" s="156">
        <v>0.20999999999999999</v>
      </c>
      <c r="J33" s="155">
        <f>ROUND(((SUM(BE126:BE199))*I33),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ROUND((SUM(BF126:BF199)),  2)</f>
        <v>0</v>
      </c>
      <c r="G34" s="39"/>
      <c r="H34" s="39"/>
      <c r="I34" s="156">
        <v>0.14999999999999999</v>
      </c>
      <c r="J34" s="155">
        <f>ROUND(((SUM(BF126:BF199))*I34),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ROUND((SUM(BG126:BG199)),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ROUND((SUM(BH126:BH199)),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ROUND((SUM(BI126:BI199)),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Kropáčova Vrutice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SO.07 - Demolice příslušenství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Kropáčova Vrutice</v>
      </c>
      <c r="G89" s="41"/>
      <c r="H89" s="41"/>
      <c r="I89" s="33" t="s">
        <v>22</v>
      </c>
      <c r="J89" s="80" t="str">
        <f>IF(J12="","",J12)</f>
        <v>23. 3. 2021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120</v>
      </c>
      <c r="D94" s="177"/>
      <c r="E94" s="177"/>
      <c r="F94" s="177"/>
      <c r="G94" s="177"/>
      <c r="H94" s="177"/>
      <c r="I94" s="177"/>
      <c r="J94" s="178" t="s">
        <v>121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122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0"/>
      <c r="C97" s="181"/>
      <c r="D97" s="182" t="s">
        <v>124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1874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738</v>
      </c>
      <c r="E99" s="189"/>
      <c r="F99" s="189"/>
      <c r="G99" s="189"/>
      <c r="H99" s="189"/>
      <c r="I99" s="189"/>
      <c r="J99" s="190">
        <f>J150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129</v>
      </c>
      <c r="E100" s="189"/>
      <c r="F100" s="189"/>
      <c r="G100" s="189"/>
      <c r="H100" s="189"/>
      <c r="I100" s="189"/>
      <c r="J100" s="190">
        <f>J175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131</v>
      </c>
      <c r="E101" s="183"/>
      <c r="F101" s="183"/>
      <c r="G101" s="183"/>
      <c r="H101" s="183"/>
      <c r="I101" s="183"/>
      <c r="J101" s="184">
        <f>J187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2117</v>
      </c>
      <c r="E102" s="189"/>
      <c r="F102" s="189"/>
      <c r="G102" s="189"/>
      <c r="H102" s="189"/>
      <c r="I102" s="189"/>
      <c r="J102" s="190">
        <f>J188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739</v>
      </c>
      <c r="E103" s="189"/>
      <c r="F103" s="189"/>
      <c r="G103" s="189"/>
      <c r="H103" s="189"/>
      <c r="I103" s="189"/>
      <c r="J103" s="190">
        <f>J193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1505</v>
      </c>
      <c r="E104" s="183"/>
      <c r="F104" s="183"/>
      <c r="G104" s="183"/>
      <c r="H104" s="183"/>
      <c r="I104" s="183"/>
      <c r="J104" s="184">
        <f>J195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1507</v>
      </c>
      <c r="E105" s="189"/>
      <c r="F105" s="189"/>
      <c r="G105" s="189"/>
      <c r="H105" s="189"/>
      <c r="I105" s="189"/>
      <c r="J105" s="190">
        <f>J196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2118</v>
      </c>
      <c r="E106" s="189"/>
      <c r="F106" s="189"/>
      <c r="G106" s="189"/>
      <c r="H106" s="189"/>
      <c r="I106" s="189"/>
      <c r="J106" s="190">
        <f>J198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Kropáčova Vrutice ON - oprava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SO.07 - Demolice příslušenství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Kropáčova Vrutice</v>
      </c>
      <c r="G120" s="41"/>
      <c r="H120" s="41"/>
      <c r="I120" s="33" t="s">
        <v>22</v>
      </c>
      <c r="J120" s="80" t="str">
        <f>IF(J12="","",J12)</f>
        <v>23. 3. 2021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Správa železnic, státní organizace</v>
      </c>
      <c r="G122" s="41"/>
      <c r="H122" s="41"/>
      <c r="I122" s="33" t="s">
        <v>32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30</v>
      </c>
      <c r="D123" s="41"/>
      <c r="E123" s="41"/>
      <c r="F123" s="28" t="str">
        <f>IF(E18="","",E18)</f>
        <v>Vyplň údaj</v>
      </c>
      <c r="G123" s="41"/>
      <c r="H123" s="41"/>
      <c r="I123" s="33" t="s">
        <v>35</v>
      </c>
      <c r="J123" s="37" t="str">
        <f>E24</f>
        <v>L. Malý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144</v>
      </c>
      <c r="D125" s="195" t="s">
        <v>63</v>
      </c>
      <c r="E125" s="195" t="s">
        <v>59</v>
      </c>
      <c r="F125" s="195" t="s">
        <v>60</v>
      </c>
      <c r="G125" s="195" t="s">
        <v>145</v>
      </c>
      <c r="H125" s="195" t="s">
        <v>146</v>
      </c>
      <c r="I125" s="195" t="s">
        <v>147</v>
      </c>
      <c r="J125" s="196" t="s">
        <v>121</v>
      </c>
      <c r="K125" s="197" t="s">
        <v>148</v>
      </c>
      <c r="L125" s="198"/>
      <c r="M125" s="101" t="s">
        <v>1</v>
      </c>
      <c r="N125" s="102" t="s">
        <v>42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199">
        <f>BK126</f>
        <v>0</v>
      </c>
      <c r="K126" s="41"/>
      <c r="L126" s="45"/>
      <c r="M126" s="104"/>
      <c r="N126" s="200"/>
      <c r="O126" s="105"/>
      <c r="P126" s="201">
        <f>P127+P187+P195</f>
        <v>0</v>
      </c>
      <c r="Q126" s="105"/>
      <c r="R126" s="201">
        <f>R127+R187+R195</f>
        <v>0.010920000000000001</v>
      </c>
      <c r="S126" s="105"/>
      <c r="T126" s="202">
        <f>T127+T187+T195</f>
        <v>136.92687000000004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77</v>
      </c>
      <c r="AU126" s="18" t="s">
        <v>123</v>
      </c>
      <c r="BK126" s="203">
        <f>BK127+BK187+BK195</f>
        <v>0</v>
      </c>
    </row>
    <row r="127" s="12" customFormat="1" ht="25.92" customHeight="1">
      <c r="A127" s="12"/>
      <c r="B127" s="204"/>
      <c r="C127" s="205"/>
      <c r="D127" s="206" t="s">
        <v>77</v>
      </c>
      <c r="E127" s="207" t="s">
        <v>156</v>
      </c>
      <c r="F127" s="207" t="s">
        <v>157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P128+P150+P175</f>
        <v>0</v>
      </c>
      <c r="Q127" s="212"/>
      <c r="R127" s="213">
        <f>R128+R150+R175</f>
        <v>0.0027599999999999999</v>
      </c>
      <c r="S127" s="212"/>
      <c r="T127" s="214">
        <f>T128+T150+T175</f>
        <v>135.71895000000004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86</v>
      </c>
      <c r="AT127" s="216" t="s">
        <v>77</v>
      </c>
      <c r="AU127" s="216" t="s">
        <v>78</v>
      </c>
      <c r="AY127" s="215" t="s">
        <v>158</v>
      </c>
      <c r="BK127" s="217">
        <f>BK128+BK150+BK175</f>
        <v>0</v>
      </c>
    </row>
    <row r="128" s="12" customFormat="1" ht="22.8" customHeight="1">
      <c r="A128" s="12"/>
      <c r="B128" s="204"/>
      <c r="C128" s="205"/>
      <c r="D128" s="206" t="s">
        <v>77</v>
      </c>
      <c r="E128" s="218" t="s">
        <v>86</v>
      </c>
      <c r="F128" s="218" t="s">
        <v>1832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SUM(P129:P149)</f>
        <v>0</v>
      </c>
      <c r="Q128" s="212"/>
      <c r="R128" s="213">
        <f>SUM(R129:R149)</f>
        <v>0</v>
      </c>
      <c r="S128" s="212"/>
      <c r="T128" s="214">
        <f>SUM(T129:T149)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86</v>
      </c>
      <c r="AT128" s="216" t="s">
        <v>77</v>
      </c>
      <c r="AU128" s="216" t="s">
        <v>86</v>
      </c>
      <c r="AY128" s="215" t="s">
        <v>158</v>
      </c>
      <c r="BK128" s="217">
        <f>SUM(BK129:BK149)</f>
        <v>0</v>
      </c>
    </row>
    <row r="129" s="2" customFormat="1" ht="33" customHeight="1">
      <c r="A129" s="39"/>
      <c r="B129" s="40"/>
      <c r="C129" s="220" t="s">
        <v>86</v>
      </c>
      <c r="D129" s="220" t="s">
        <v>161</v>
      </c>
      <c r="E129" s="221" t="s">
        <v>1882</v>
      </c>
      <c r="F129" s="222" t="s">
        <v>2119</v>
      </c>
      <c r="G129" s="223" t="s">
        <v>186</v>
      </c>
      <c r="H129" s="224">
        <v>50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43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165</v>
      </c>
      <c r="AT129" s="232" t="s">
        <v>161</v>
      </c>
      <c r="AU129" s="232" t="s">
        <v>88</v>
      </c>
      <c r="AY129" s="18" t="s">
        <v>158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86</v>
      </c>
      <c r="BK129" s="233">
        <f>ROUND(I129*H129,2)</f>
        <v>0</v>
      </c>
      <c r="BL129" s="18" t="s">
        <v>165</v>
      </c>
      <c r="BM129" s="232" t="s">
        <v>2120</v>
      </c>
    </row>
    <row r="130" s="2" customFormat="1" ht="21.75" customHeight="1">
      <c r="A130" s="39"/>
      <c r="B130" s="40"/>
      <c r="C130" s="220" t="s">
        <v>88</v>
      </c>
      <c r="D130" s="220" t="s">
        <v>161</v>
      </c>
      <c r="E130" s="221" t="s">
        <v>2121</v>
      </c>
      <c r="F130" s="222" t="s">
        <v>2122</v>
      </c>
      <c r="G130" s="223" t="s">
        <v>186</v>
      </c>
      <c r="H130" s="224">
        <v>50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43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165</v>
      </c>
      <c r="AT130" s="232" t="s">
        <v>161</v>
      </c>
      <c r="AU130" s="232" t="s">
        <v>88</v>
      </c>
      <c r="AY130" s="18" t="s">
        <v>158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86</v>
      </c>
      <c r="BK130" s="233">
        <f>ROUND(I130*H130,2)</f>
        <v>0</v>
      </c>
      <c r="BL130" s="18" t="s">
        <v>165</v>
      </c>
      <c r="BM130" s="232" t="s">
        <v>2123</v>
      </c>
    </row>
    <row r="131" s="2" customFormat="1" ht="21.75" customHeight="1">
      <c r="A131" s="39"/>
      <c r="B131" s="40"/>
      <c r="C131" s="220" t="s">
        <v>159</v>
      </c>
      <c r="D131" s="220" t="s">
        <v>161</v>
      </c>
      <c r="E131" s="221" t="s">
        <v>2124</v>
      </c>
      <c r="F131" s="222" t="s">
        <v>2125</v>
      </c>
      <c r="G131" s="223" t="s">
        <v>164</v>
      </c>
      <c r="H131" s="224">
        <v>29.07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43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165</v>
      </c>
      <c r="AT131" s="232" t="s">
        <v>161</v>
      </c>
      <c r="AU131" s="232" t="s">
        <v>88</v>
      </c>
      <c r="AY131" s="18" t="s">
        <v>158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86</v>
      </c>
      <c r="BK131" s="233">
        <f>ROUND(I131*H131,2)</f>
        <v>0</v>
      </c>
      <c r="BL131" s="18" t="s">
        <v>165</v>
      </c>
      <c r="BM131" s="232" t="s">
        <v>2126</v>
      </c>
    </row>
    <row r="132" s="13" customFormat="1">
      <c r="A132" s="13"/>
      <c r="B132" s="234"/>
      <c r="C132" s="235"/>
      <c r="D132" s="236" t="s">
        <v>171</v>
      </c>
      <c r="E132" s="237" t="s">
        <v>1</v>
      </c>
      <c r="F132" s="238" t="s">
        <v>2127</v>
      </c>
      <c r="G132" s="235"/>
      <c r="H132" s="239">
        <v>8.1600000000000001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171</v>
      </c>
      <c r="AU132" s="245" t="s">
        <v>88</v>
      </c>
      <c r="AV132" s="13" t="s">
        <v>88</v>
      </c>
      <c r="AW132" s="13" t="s">
        <v>34</v>
      </c>
      <c r="AX132" s="13" t="s">
        <v>78</v>
      </c>
      <c r="AY132" s="245" t="s">
        <v>158</v>
      </c>
    </row>
    <row r="133" s="13" customFormat="1">
      <c r="A133" s="13"/>
      <c r="B133" s="234"/>
      <c r="C133" s="235"/>
      <c r="D133" s="236" t="s">
        <v>171</v>
      </c>
      <c r="E133" s="237" t="s">
        <v>1</v>
      </c>
      <c r="F133" s="238" t="s">
        <v>2128</v>
      </c>
      <c r="G133" s="235"/>
      <c r="H133" s="239">
        <v>6.96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171</v>
      </c>
      <c r="AU133" s="245" t="s">
        <v>88</v>
      </c>
      <c r="AV133" s="13" t="s">
        <v>88</v>
      </c>
      <c r="AW133" s="13" t="s">
        <v>34</v>
      </c>
      <c r="AX133" s="13" t="s">
        <v>78</v>
      </c>
      <c r="AY133" s="245" t="s">
        <v>158</v>
      </c>
    </row>
    <row r="134" s="13" customFormat="1">
      <c r="A134" s="13"/>
      <c r="B134" s="234"/>
      <c r="C134" s="235"/>
      <c r="D134" s="236" t="s">
        <v>171</v>
      </c>
      <c r="E134" s="237" t="s">
        <v>1</v>
      </c>
      <c r="F134" s="238" t="s">
        <v>2129</v>
      </c>
      <c r="G134" s="235"/>
      <c r="H134" s="239">
        <v>9.4499999999999993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171</v>
      </c>
      <c r="AU134" s="245" t="s">
        <v>88</v>
      </c>
      <c r="AV134" s="13" t="s">
        <v>88</v>
      </c>
      <c r="AW134" s="13" t="s">
        <v>34</v>
      </c>
      <c r="AX134" s="13" t="s">
        <v>78</v>
      </c>
      <c r="AY134" s="245" t="s">
        <v>158</v>
      </c>
    </row>
    <row r="135" s="13" customFormat="1">
      <c r="A135" s="13"/>
      <c r="B135" s="234"/>
      <c r="C135" s="235"/>
      <c r="D135" s="236" t="s">
        <v>171</v>
      </c>
      <c r="E135" s="237" t="s">
        <v>1</v>
      </c>
      <c r="F135" s="238" t="s">
        <v>2130</v>
      </c>
      <c r="G135" s="235"/>
      <c r="H135" s="239">
        <v>4.5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171</v>
      </c>
      <c r="AU135" s="245" t="s">
        <v>88</v>
      </c>
      <c r="AV135" s="13" t="s">
        <v>88</v>
      </c>
      <c r="AW135" s="13" t="s">
        <v>34</v>
      </c>
      <c r="AX135" s="13" t="s">
        <v>78</v>
      </c>
      <c r="AY135" s="245" t="s">
        <v>158</v>
      </c>
    </row>
    <row r="136" s="14" customFormat="1">
      <c r="A136" s="14"/>
      <c r="B136" s="246"/>
      <c r="C136" s="247"/>
      <c r="D136" s="236" t="s">
        <v>171</v>
      </c>
      <c r="E136" s="248" t="s">
        <v>1</v>
      </c>
      <c r="F136" s="249" t="s">
        <v>174</v>
      </c>
      <c r="G136" s="247"/>
      <c r="H136" s="250">
        <v>29.07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171</v>
      </c>
      <c r="AU136" s="256" t="s">
        <v>88</v>
      </c>
      <c r="AV136" s="14" t="s">
        <v>165</v>
      </c>
      <c r="AW136" s="14" t="s">
        <v>34</v>
      </c>
      <c r="AX136" s="14" t="s">
        <v>86</v>
      </c>
      <c r="AY136" s="256" t="s">
        <v>158</v>
      </c>
    </row>
    <row r="137" s="2" customFormat="1" ht="33" customHeight="1">
      <c r="A137" s="39"/>
      <c r="B137" s="40"/>
      <c r="C137" s="220" t="s">
        <v>165</v>
      </c>
      <c r="D137" s="220" t="s">
        <v>161</v>
      </c>
      <c r="E137" s="221" t="s">
        <v>1914</v>
      </c>
      <c r="F137" s="222" t="s">
        <v>1915</v>
      </c>
      <c r="G137" s="223" t="s">
        <v>164</v>
      </c>
      <c r="H137" s="224">
        <v>29.07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43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165</v>
      </c>
      <c r="AT137" s="232" t="s">
        <v>161</v>
      </c>
      <c r="AU137" s="232" t="s">
        <v>88</v>
      </c>
      <c r="AY137" s="18" t="s">
        <v>158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86</v>
      </c>
      <c r="BK137" s="233">
        <f>ROUND(I137*H137,2)</f>
        <v>0</v>
      </c>
      <c r="BL137" s="18" t="s">
        <v>165</v>
      </c>
      <c r="BM137" s="232" t="s">
        <v>2131</v>
      </c>
    </row>
    <row r="138" s="2" customFormat="1" ht="33" customHeight="1">
      <c r="A138" s="39"/>
      <c r="B138" s="40"/>
      <c r="C138" s="220" t="s">
        <v>183</v>
      </c>
      <c r="D138" s="220" t="s">
        <v>161</v>
      </c>
      <c r="E138" s="221" t="s">
        <v>2132</v>
      </c>
      <c r="F138" s="222" t="s">
        <v>2133</v>
      </c>
      <c r="G138" s="223" t="s">
        <v>164</v>
      </c>
      <c r="H138" s="224">
        <v>290.69999999999999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43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165</v>
      </c>
      <c r="AT138" s="232" t="s">
        <v>161</v>
      </c>
      <c r="AU138" s="232" t="s">
        <v>88</v>
      </c>
      <c r="AY138" s="18" t="s">
        <v>158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86</v>
      </c>
      <c r="BK138" s="233">
        <f>ROUND(I138*H138,2)</f>
        <v>0</v>
      </c>
      <c r="BL138" s="18" t="s">
        <v>165</v>
      </c>
      <c r="BM138" s="232" t="s">
        <v>2134</v>
      </c>
    </row>
    <row r="139" s="13" customFormat="1">
      <c r="A139" s="13"/>
      <c r="B139" s="234"/>
      <c r="C139" s="235"/>
      <c r="D139" s="236" t="s">
        <v>171</v>
      </c>
      <c r="E139" s="235"/>
      <c r="F139" s="238" t="s">
        <v>2135</v>
      </c>
      <c r="G139" s="235"/>
      <c r="H139" s="239">
        <v>290.69999999999999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171</v>
      </c>
      <c r="AU139" s="245" t="s">
        <v>88</v>
      </c>
      <c r="AV139" s="13" t="s">
        <v>88</v>
      </c>
      <c r="AW139" s="13" t="s">
        <v>4</v>
      </c>
      <c r="AX139" s="13" t="s">
        <v>86</v>
      </c>
      <c r="AY139" s="245" t="s">
        <v>158</v>
      </c>
    </row>
    <row r="140" s="2" customFormat="1" ht="21.75" customHeight="1">
      <c r="A140" s="39"/>
      <c r="B140" s="40"/>
      <c r="C140" s="220" t="s">
        <v>181</v>
      </c>
      <c r="D140" s="220" t="s">
        <v>161</v>
      </c>
      <c r="E140" s="221" t="s">
        <v>2136</v>
      </c>
      <c r="F140" s="222" t="s">
        <v>2137</v>
      </c>
      <c r="G140" s="223" t="s">
        <v>164</v>
      </c>
      <c r="H140" s="224">
        <v>29.699999999999999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43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165</v>
      </c>
      <c r="AT140" s="232" t="s">
        <v>161</v>
      </c>
      <c r="AU140" s="232" t="s">
        <v>88</v>
      </c>
      <c r="AY140" s="18" t="s">
        <v>158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86</v>
      </c>
      <c r="BK140" s="233">
        <f>ROUND(I140*H140,2)</f>
        <v>0</v>
      </c>
      <c r="BL140" s="18" t="s">
        <v>165</v>
      </c>
      <c r="BM140" s="232" t="s">
        <v>2138</v>
      </c>
    </row>
    <row r="141" s="2" customFormat="1" ht="21.75" customHeight="1">
      <c r="A141" s="39"/>
      <c r="B141" s="40"/>
      <c r="C141" s="220" t="s">
        <v>191</v>
      </c>
      <c r="D141" s="220" t="s">
        <v>161</v>
      </c>
      <c r="E141" s="221" t="s">
        <v>2139</v>
      </c>
      <c r="F141" s="222" t="s">
        <v>1929</v>
      </c>
      <c r="G141" s="223" t="s">
        <v>164</v>
      </c>
      <c r="H141" s="224">
        <v>29.699999999999999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43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165</v>
      </c>
      <c r="AT141" s="232" t="s">
        <v>161</v>
      </c>
      <c r="AU141" s="232" t="s">
        <v>88</v>
      </c>
      <c r="AY141" s="18" t="s">
        <v>158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86</v>
      </c>
      <c r="BK141" s="233">
        <f>ROUND(I141*H141,2)</f>
        <v>0</v>
      </c>
      <c r="BL141" s="18" t="s">
        <v>165</v>
      </c>
      <c r="BM141" s="232" t="s">
        <v>2140</v>
      </c>
    </row>
    <row r="142" s="2" customFormat="1" ht="16.5" customHeight="1">
      <c r="A142" s="39"/>
      <c r="B142" s="40"/>
      <c r="C142" s="282" t="s">
        <v>195</v>
      </c>
      <c r="D142" s="282" t="s">
        <v>275</v>
      </c>
      <c r="E142" s="283" t="s">
        <v>2141</v>
      </c>
      <c r="F142" s="284" t="s">
        <v>2142</v>
      </c>
      <c r="G142" s="285" t="s">
        <v>393</v>
      </c>
      <c r="H142" s="286">
        <v>21.384</v>
      </c>
      <c r="I142" s="287"/>
      <c r="J142" s="288">
        <f>ROUND(I142*H142,2)</f>
        <v>0</v>
      </c>
      <c r="K142" s="289"/>
      <c r="L142" s="290"/>
      <c r="M142" s="291" t="s">
        <v>1</v>
      </c>
      <c r="N142" s="292" t="s">
        <v>43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195</v>
      </c>
      <c r="AT142" s="232" t="s">
        <v>275</v>
      </c>
      <c r="AU142" s="232" t="s">
        <v>88</v>
      </c>
      <c r="AY142" s="18" t="s">
        <v>158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86</v>
      </c>
      <c r="BK142" s="233">
        <f>ROUND(I142*H142,2)</f>
        <v>0</v>
      </c>
      <c r="BL142" s="18" t="s">
        <v>165</v>
      </c>
      <c r="BM142" s="232" t="s">
        <v>2143</v>
      </c>
    </row>
    <row r="143" s="13" customFormat="1">
      <c r="A143" s="13"/>
      <c r="B143" s="234"/>
      <c r="C143" s="235"/>
      <c r="D143" s="236" t="s">
        <v>171</v>
      </c>
      <c r="E143" s="235"/>
      <c r="F143" s="238" t="s">
        <v>2144</v>
      </c>
      <c r="G143" s="235"/>
      <c r="H143" s="239">
        <v>21.384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171</v>
      </c>
      <c r="AU143" s="245" t="s">
        <v>88</v>
      </c>
      <c r="AV143" s="13" t="s">
        <v>88</v>
      </c>
      <c r="AW143" s="13" t="s">
        <v>4</v>
      </c>
      <c r="AX143" s="13" t="s">
        <v>86</v>
      </c>
      <c r="AY143" s="245" t="s">
        <v>158</v>
      </c>
    </row>
    <row r="144" s="2" customFormat="1" ht="21.75" customHeight="1">
      <c r="A144" s="39"/>
      <c r="B144" s="40"/>
      <c r="C144" s="220" t="s">
        <v>200</v>
      </c>
      <c r="D144" s="220" t="s">
        <v>161</v>
      </c>
      <c r="E144" s="221" t="s">
        <v>2145</v>
      </c>
      <c r="F144" s="222" t="s">
        <v>2146</v>
      </c>
      <c r="G144" s="223" t="s">
        <v>186</v>
      </c>
      <c r="H144" s="224">
        <v>96.900000000000006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43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165</v>
      </c>
      <c r="AT144" s="232" t="s">
        <v>161</v>
      </c>
      <c r="AU144" s="232" t="s">
        <v>88</v>
      </c>
      <c r="AY144" s="18" t="s">
        <v>158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86</v>
      </c>
      <c r="BK144" s="233">
        <f>ROUND(I144*H144,2)</f>
        <v>0</v>
      </c>
      <c r="BL144" s="18" t="s">
        <v>165</v>
      </c>
      <c r="BM144" s="232" t="s">
        <v>2147</v>
      </c>
    </row>
    <row r="145" s="13" customFormat="1">
      <c r="A145" s="13"/>
      <c r="B145" s="234"/>
      <c r="C145" s="235"/>
      <c r="D145" s="236" t="s">
        <v>171</v>
      </c>
      <c r="E145" s="237" t="s">
        <v>1</v>
      </c>
      <c r="F145" s="238" t="s">
        <v>2148</v>
      </c>
      <c r="G145" s="235"/>
      <c r="H145" s="239">
        <v>27.199999999999999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171</v>
      </c>
      <c r="AU145" s="245" t="s">
        <v>88</v>
      </c>
      <c r="AV145" s="13" t="s">
        <v>88</v>
      </c>
      <c r="AW145" s="13" t="s">
        <v>34</v>
      </c>
      <c r="AX145" s="13" t="s">
        <v>78</v>
      </c>
      <c r="AY145" s="245" t="s">
        <v>158</v>
      </c>
    </row>
    <row r="146" s="13" customFormat="1">
      <c r="A146" s="13"/>
      <c r="B146" s="234"/>
      <c r="C146" s="235"/>
      <c r="D146" s="236" t="s">
        <v>171</v>
      </c>
      <c r="E146" s="237" t="s">
        <v>1</v>
      </c>
      <c r="F146" s="238" t="s">
        <v>2149</v>
      </c>
      <c r="G146" s="235"/>
      <c r="H146" s="239">
        <v>23.199999999999999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171</v>
      </c>
      <c r="AU146" s="245" t="s">
        <v>88</v>
      </c>
      <c r="AV146" s="13" t="s">
        <v>88</v>
      </c>
      <c r="AW146" s="13" t="s">
        <v>34</v>
      </c>
      <c r="AX146" s="13" t="s">
        <v>78</v>
      </c>
      <c r="AY146" s="245" t="s">
        <v>158</v>
      </c>
    </row>
    <row r="147" s="13" customFormat="1">
      <c r="A147" s="13"/>
      <c r="B147" s="234"/>
      <c r="C147" s="235"/>
      <c r="D147" s="236" t="s">
        <v>171</v>
      </c>
      <c r="E147" s="237" t="s">
        <v>1</v>
      </c>
      <c r="F147" s="238" t="s">
        <v>2150</v>
      </c>
      <c r="G147" s="235"/>
      <c r="H147" s="239">
        <v>31.5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171</v>
      </c>
      <c r="AU147" s="245" t="s">
        <v>88</v>
      </c>
      <c r="AV147" s="13" t="s">
        <v>88</v>
      </c>
      <c r="AW147" s="13" t="s">
        <v>34</v>
      </c>
      <c r="AX147" s="13" t="s">
        <v>78</v>
      </c>
      <c r="AY147" s="245" t="s">
        <v>158</v>
      </c>
    </row>
    <row r="148" s="13" customFormat="1">
      <c r="A148" s="13"/>
      <c r="B148" s="234"/>
      <c r="C148" s="235"/>
      <c r="D148" s="236" t="s">
        <v>171</v>
      </c>
      <c r="E148" s="237" t="s">
        <v>1</v>
      </c>
      <c r="F148" s="238" t="s">
        <v>2151</v>
      </c>
      <c r="G148" s="235"/>
      <c r="H148" s="239">
        <v>15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171</v>
      </c>
      <c r="AU148" s="245" t="s">
        <v>88</v>
      </c>
      <c r="AV148" s="13" t="s">
        <v>88</v>
      </c>
      <c r="AW148" s="13" t="s">
        <v>34</v>
      </c>
      <c r="AX148" s="13" t="s">
        <v>78</v>
      </c>
      <c r="AY148" s="245" t="s">
        <v>158</v>
      </c>
    </row>
    <row r="149" s="14" customFormat="1">
      <c r="A149" s="14"/>
      <c r="B149" s="246"/>
      <c r="C149" s="247"/>
      <c r="D149" s="236" t="s">
        <v>171</v>
      </c>
      <c r="E149" s="248" t="s">
        <v>1</v>
      </c>
      <c r="F149" s="249" t="s">
        <v>174</v>
      </c>
      <c r="G149" s="247"/>
      <c r="H149" s="250">
        <v>96.900000000000006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171</v>
      </c>
      <c r="AU149" s="256" t="s">
        <v>88</v>
      </c>
      <c r="AV149" s="14" t="s">
        <v>165</v>
      </c>
      <c r="AW149" s="14" t="s">
        <v>34</v>
      </c>
      <c r="AX149" s="14" t="s">
        <v>86</v>
      </c>
      <c r="AY149" s="256" t="s">
        <v>158</v>
      </c>
    </row>
    <row r="150" s="12" customFormat="1" ht="22.8" customHeight="1">
      <c r="A150" s="12"/>
      <c r="B150" s="204"/>
      <c r="C150" s="205"/>
      <c r="D150" s="206" t="s">
        <v>77</v>
      </c>
      <c r="E150" s="218" t="s">
        <v>200</v>
      </c>
      <c r="F150" s="218" t="s">
        <v>747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SUM(P151:P174)</f>
        <v>0</v>
      </c>
      <c r="Q150" s="212"/>
      <c r="R150" s="213">
        <f>SUM(R151:R174)</f>
        <v>0</v>
      </c>
      <c r="S150" s="212"/>
      <c r="T150" s="214">
        <f>SUM(T151:T174)</f>
        <v>135.71895000000004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86</v>
      </c>
      <c r="AT150" s="216" t="s">
        <v>77</v>
      </c>
      <c r="AU150" s="216" t="s">
        <v>86</v>
      </c>
      <c r="AY150" s="215" t="s">
        <v>158</v>
      </c>
      <c r="BK150" s="217">
        <f>SUM(BK151:BK174)</f>
        <v>0</v>
      </c>
    </row>
    <row r="151" s="2" customFormat="1" ht="21.75" customHeight="1">
      <c r="A151" s="39"/>
      <c r="B151" s="40"/>
      <c r="C151" s="220" t="s">
        <v>209</v>
      </c>
      <c r="D151" s="220" t="s">
        <v>161</v>
      </c>
      <c r="E151" s="221" t="s">
        <v>2152</v>
      </c>
      <c r="F151" s="222" t="s">
        <v>2153</v>
      </c>
      <c r="G151" s="223" t="s">
        <v>393</v>
      </c>
      <c r="H151" s="224">
        <v>10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43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1</v>
      </c>
      <c r="T151" s="231">
        <f>S151*H151</f>
        <v>10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165</v>
      </c>
      <c r="AT151" s="232" t="s">
        <v>161</v>
      </c>
      <c r="AU151" s="232" t="s">
        <v>88</v>
      </c>
      <c r="AY151" s="18" t="s">
        <v>158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86</v>
      </c>
      <c r="BK151" s="233">
        <f>ROUND(I151*H151,2)</f>
        <v>0</v>
      </c>
      <c r="BL151" s="18" t="s">
        <v>165</v>
      </c>
      <c r="BM151" s="232" t="s">
        <v>2154</v>
      </c>
    </row>
    <row r="152" s="2" customFormat="1" ht="21.75" customHeight="1">
      <c r="A152" s="39"/>
      <c r="B152" s="40"/>
      <c r="C152" s="220" t="s">
        <v>218</v>
      </c>
      <c r="D152" s="220" t="s">
        <v>161</v>
      </c>
      <c r="E152" s="221" t="s">
        <v>2155</v>
      </c>
      <c r="F152" s="222" t="s">
        <v>2156</v>
      </c>
      <c r="G152" s="223" t="s">
        <v>164</v>
      </c>
      <c r="H152" s="224">
        <v>151.19999999999999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43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0.039</v>
      </c>
      <c r="T152" s="231">
        <f>S152*H152</f>
        <v>5.8967999999999998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165</v>
      </c>
      <c r="AT152" s="232" t="s">
        <v>161</v>
      </c>
      <c r="AU152" s="232" t="s">
        <v>88</v>
      </c>
      <c r="AY152" s="18" t="s">
        <v>158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86</v>
      </c>
      <c r="BK152" s="233">
        <f>ROUND(I152*H152,2)</f>
        <v>0</v>
      </c>
      <c r="BL152" s="18" t="s">
        <v>165</v>
      </c>
      <c r="BM152" s="232" t="s">
        <v>2157</v>
      </c>
    </row>
    <row r="153" s="13" customFormat="1">
      <c r="A153" s="13"/>
      <c r="B153" s="234"/>
      <c r="C153" s="235"/>
      <c r="D153" s="236" t="s">
        <v>171</v>
      </c>
      <c r="E153" s="237" t="s">
        <v>1</v>
      </c>
      <c r="F153" s="238" t="s">
        <v>2158</v>
      </c>
      <c r="G153" s="235"/>
      <c r="H153" s="239">
        <v>81.599999999999994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171</v>
      </c>
      <c r="AU153" s="245" t="s">
        <v>88</v>
      </c>
      <c r="AV153" s="13" t="s">
        <v>88</v>
      </c>
      <c r="AW153" s="13" t="s">
        <v>34</v>
      </c>
      <c r="AX153" s="13" t="s">
        <v>78</v>
      </c>
      <c r="AY153" s="245" t="s">
        <v>158</v>
      </c>
    </row>
    <row r="154" s="13" customFormat="1">
      <c r="A154" s="13"/>
      <c r="B154" s="234"/>
      <c r="C154" s="235"/>
      <c r="D154" s="236" t="s">
        <v>171</v>
      </c>
      <c r="E154" s="237" t="s">
        <v>1</v>
      </c>
      <c r="F154" s="238" t="s">
        <v>2159</v>
      </c>
      <c r="G154" s="235"/>
      <c r="H154" s="239">
        <v>69.599999999999994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171</v>
      </c>
      <c r="AU154" s="245" t="s">
        <v>88</v>
      </c>
      <c r="AV154" s="13" t="s">
        <v>88</v>
      </c>
      <c r="AW154" s="13" t="s">
        <v>34</v>
      </c>
      <c r="AX154" s="13" t="s">
        <v>78</v>
      </c>
      <c r="AY154" s="245" t="s">
        <v>158</v>
      </c>
    </row>
    <row r="155" s="14" customFormat="1">
      <c r="A155" s="14"/>
      <c r="B155" s="246"/>
      <c r="C155" s="247"/>
      <c r="D155" s="236" t="s">
        <v>171</v>
      </c>
      <c r="E155" s="248" t="s">
        <v>1</v>
      </c>
      <c r="F155" s="249" t="s">
        <v>174</v>
      </c>
      <c r="G155" s="247"/>
      <c r="H155" s="250">
        <v>151.19999999999999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171</v>
      </c>
      <c r="AU155" s="256" t="s">
        <v>88</v>
      </c>
      <c r="AV155" s="14" t="s">
        <v>165</v>
      </c>
      <c r="AW155" s="14" t="s">
        <v>34</v>
      </c>
      <c r="AX155" s="14" t="s">
        <v>86</v>
      </c>
      <c r="AY155" s="256" t="s">
        <v>158</v>
      </c>
    </row>
    <row r="156" s="2" customFormat="1" ht="21.75" customHeight="1">
      <c r="A156" s="39"/>
      <c r="B156" s="40"/>
      <c r="C156" s="220" t="s">
        <v>224</v>
      </c>
      <c r="D156" s="220" t="s">
        <v>161</v>
      </c>
      <c r="E156" s="221" t="s">
        <v>2160</v>
      </c>
      <c r="F156" s="222" t="s">
        <v>2161</v>
      </c>
      <c r="G156" s="223" t="s">
        <v>164</v>
      </c>
      <c r="H156" s="224">
        <v>157.5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43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0.45000000000000001</v>
      </c>
      <c r="T156" s="231">
        <f>S156*H156</f>
        <v>70.875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165</v>
      </c>
      <c r="AT156" s="232" t="s">
        <v>161</v>
      </c>
      <c r="AU156" s="232" t="s">
        <v>88</v>
      </c>
      <c r="AY156" s="18" t="s">
        <v>158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86</v>
      </c>
      <c r="BK156" s="233">
        <f>ROUND(I156*H156,2)</f>
        <v>0</v>
      </c>
      <c r="BL156" s="18" t="s">
        <v>165</v>
      </c>
      <c r="BM156" s="232" t="s">
        <v>2162</v>
      </c>
    </row>
    <row r="157" s="13" customFormat="1">
      <c r="A157" s="13"/>
      <c r="B157" s="234"/>
      <c r="C157" s="235"/>
      <c r="D157" s="236" t="s">
        <v>171</v>
      </c>
      <c r="E157" s="237" t="s">
        <v>1</v>
      </c>
      <c r="F157" s="238" t="s">
        <v>2163</v>
      </c>
      <c r="G157" s="235"/>
      <c r="H157" s="239">
        <v>94.5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171</v>
      </c>
      <c r="AU157" s="245" t="s">
        <v>88</v>
      </c>
      <c r="AV157" s="13" t="s">
        <v>88</v>
      </c>
      <c r="AW157" s="13" t="s">
        <v>34</v>
      </c>
      <c r="AX157" s="13" t="s">
        <v>78</v>
      </c>
      <c r="AY157" s="245" t="s">
        <v>158</v>
      </c>
    </row>
    <row r="158" s="13" customFormat="1">
      <c r="A158" s="13"/>
      <c r="B158" s="234"/>
      <c r="C158" s="235"/>
      <c r="D158" s="236" t="s">
        <v>171</v>
      </c>
      <c r="E158" s="237" t="s">
        <v>1</v>
      </c>
      <c r="F158" s="238" t="s">
        <v>2164</v>
      </c>
      <c r="G158" s="235"/>
      <c r="H158" s="239">
        <v>63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171</v>
      </c>
      <c r="AU158" s="245" t="s">
        <v>88</v>
      </c>
      <c r="AV158" s="13" t="s">
        <v>88</v>
      </c>
      <c r="AW158" s="13" t="s">
        <v>34</v>
      </c>
      <c r="AX158" s="13" t="s">
        <v>78</v>
      </c>
      <c r="AY158" s="245" t="s">
        <v>158</v>
      </c>
    </row>
    <row r="159" s="14" customFormat="1">
      <c r="A159" s="14"/>
      <c r="B159" s="246"/>
      <c r="C159" s="247"/>
      <c r="D159" s="236" t="s">
        <v>171</v>
      </c>
      <c r="E159" s="248" t="s">
        <v>1</v>
      </c>
      <c r="F159" s="249" t="s">
        <v>174</v>
      </c>
      <c r="G159" s="247"/>
      <c r="H159" s="250">
        <v>157.5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171</v>
      </c>
      <c r="AU159" s="256" t="s">
        <v>88</v>
      </c>
      <c r="AV159" s="14" t="s">
        <v>165</v>
      </c>
      <c r="AW159" s="14" t="s">
        <v>34</v>
      </c>
      <c r="AX159" s="14" t="s">
        <v>86</v>
      </c>
      <c r="AY159" s="256" t="s">
        <v>158</v>
      </c>
    </row>
    <row r="160" s="2" customFormat="1" ht="21.75" customHeight="1">
      <c r="A160" s="39"/>
      <c r="B160" s="40"/>
      <c r="C160" s="220" t="s">
        <v>228</v>
      </c>
      <c r="D160" s="220" t="s">
        <v>161</v>
      </c>
      <c r="E160" s="221" t="s">
        <v>2165</v>
      </c>
      <c r="F160" s="222" t="s">
        <v>2166</v>
      </c>
      <c r="G160" s="223" t="s">
        <v>164</v>
      </c>
      <c r="H160" s="224">
        <v>1.1100000000000001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43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1.8049999999999999</v>
      </c>
      <c r="T160" s="231">
        <f>S160*H160</f>
        <v>2.0035500000000002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165</v>
      </c>
      <c r="AT160" s="232" t="s">
        <v>161</v>
      </c>
      <c r="AU160" s="232" t="s">
        <v>88</v>
      </c>
      <c r="AY160" s="18" t="s">
        <v>158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86</v>
      </c>
      <c r="BK160" s="233">
        <f>ROUND(I160*H160,2)</f>
        <v>0</v>
      </c>
      <c r="BL160" s="18" t="s">
        <v>165</v>
      </c>
      <c r="BM160" s="232" t="s">
        <v>2167</v>
      </c>
    </row>
    <row r="161" s="13" customFormat="1">
      <c r="A161" s="13"/>
      <c r="B161" s="234"/>
      <c r="C161" s="235"/>
      <c r="D161" s="236" t="s">
        <v>171</v>
      </c>
      <c r="E161" s="237" t="s">
        <v>1</v>
      </c>
      <c r="F161" s="238" t="s">
        <v>2168</v>
      </c>
      <c r="G161" s="235"/>
      <c r="H161" s="239">
        <v>1.1100000000000001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171</v>
      </c>
      <c r="AU161" s="245" t="s">
        <v>88</v>
      </c>
      <c r="AV161" s="13" t="s">
        <v>88</v>
      </c>
      <c r="AW161" s="13" t="s">
        <v>34</v>
      </c>
      <c r="AX161" s="13" t="s">
        <v>86</v>
      </c>
      <c r="AY161" s="245" t="s">
        <v>158</v>
      </c>
    </row>
    <row r="162" s="2" customFormat="1" ht="21.75" customHeight="1">
      <c r="A162" s="39"/>
      <c r="B162" s="40"/>
      <c r="C162" s="220" t="s">
        <v>233</v>
      </c>
      <c r="D162" s="220" t="s">
        <v>161</v>
      </c>
      <c r="E162" s="221" t="s">
        <v>2169</v>
      </c>
      <c r="F162" s="222" t="s">
        <v>2170</v>
      </c>
      <c r="G162" s="223" t="s">
        <v>164</v>
      </c>
      <c r="H162" s="224">
        <v>21.338000000000001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43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2.2000000000000002</v>
      </c>
      <c r="T162" s="231">
        <f>S162*H162</f>
        <v>46.943600000000004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165</v>
      </c>
      <c r="AT162" s="232" t="s">
        <v>161</v>
      </c>
      <c r="AU162" s="232" t="s">
        <v>88</v>
      </c>
      <c r="AY162" s="18" t="s">
        <v>158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86</v>
      </c>
      <c r="BK162" s="233">
        <f>ROUND(I162*H162,2)</f>
        <v>0</v>
      </c>
      <c r="BL162" s="18" t="s">
        <v>165</v>
      </c>
      <c r="BM162" s="232" t="s">
        <v>2171</v>
      </c>
    </row>
    <row r="163" s="15" customFormat="1">
      <c r="A163" s="15"/>
      <c r="B163" s="257"/>
      <c r="C163" s="258"/>
      <c r="D163" s="236" t="s">
        <v>171</v>
      </c>
      <c r="E163" s="259" t="s">
        <v>1</v>
      </c>
      <c r="F163" s="260" t="s">
        <v>2172</v>
      </c>
      <c r="G163" s="258"/>
      <c r="H163" s="259" t="s">
        <v>1</v>
      </c>
      <c r="I163" s="261"/>
      <c r="J163" s="258"/>
      <c r="K163" s="258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171</v>
      </c>
      <c r="AU163" s="266" t="s">
        <v>88</v>
      </c>
      <c r="AV163" s="15" t="s">
        <v>86</v>
      </c>
      <c r="AW163" s="15" t="s">
        <v>34</v>
      </c>
      <c r="AX163" s="15" t="s">
        <v>78</v>
      </c>
      <c r="AY163" s="266" t="s">
        <v>158</v>
      </c>
    </row>
    <row r="164" s="13" customFormat="1">
      <c r="A164" s="13"/>
      <c r="B164" s="234"/>
      <c r="C164" s="235"/>
      <c r="D164" s="236" t="s">
        <v>171</v>
      </c>
      <c r="E164" s="237" t="s">
        <v>1</v>
      </c>
      <c r="F164" s="238" t="s">
        <v>2173</v>
      </c>
      <c r="G164" s="235"/>
      <c r="H164" s="239">
        <v>2.7200000000000002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171</v>
      </c>
      <c r="AU164" s="245" t="s">
        <v>88</v>
      </c>
      <c r="AV164" s="13" t="s">
        <v>88</v>
      </c>
      <c r="AW164" s="13" t="s">
        <v>34</v>
      </c>
      <c r="AX164" s="13" t="s">
        <v>78</v>
      </c>
      <c r="AY164" s="245" t="s">
        <v>158</v>
      </c>
    </row>
    <row r="165" s="13" customFormat="1">
      <c r="A165" s="13"/>
      <c r="B165" s="234"/>
      <c r="C165" s="235"/>
      <c r="D165" s="236" t="s">
        <v>171</v>
      </c>
      <c r="E165" s="237" t="s">
        <v>1</v>
      </c>
      <c r="F165" s="238" t="s">
        <v>2174</v>
      </c>
      <c r="G165" s="235"/>
      <c r="H165" s="239">
        <v>3.1360000000000001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171</v>
      </c>
      <c r="AU165" s="245" t="s">
        <v>88</v>
      </c>
      <c r="AV165" s="13" t="s">
        <v>88</v>
      </c>
      <c r="AW165" s="13" t="s">
        <v>34</v>
      </c>
      <c r="AX165" s="13" t="s">
        <v>78</v>
      </c>
      <c r="AY165" s="245" t="s">
        <v>158</v>
      </c>
    </row>
    <row r="166" s="15" customFormat="1">
      <c r="A166" s="15"/>
      <c r="B166" s="257"/>
      <c r="C166" s="258"/>
      <c r="D166" s="236" t="s">
        <v>171</v>
      </c>
      <c r="E166" s="259" t="s">
        <v>1</v>
      </c>
      <c r="F166" s="260" t="s">
        <v>2175</v>
      </c>
      <c r="G166" s="258"/>
      <c r="H166" s="259" t="s">
        <v>1</v>
      </c>
      <c r="I166" s="261"/>
      <c r="J166" s="258"/>
      <c r="K166" s="258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171</v>
      </c>
      <c r="AU166" s="266" t="s">
        <v>88</v>
      </c>
      <c r="AV166" s="15" t="s">
        <v>86</v>
      </c>
      <c r="AW166" s="15" t="s">
        <v>34</v>
      </c>
      <c r="AX166" s="15" t="s">
        <v>78</v>
      </c>
      <c r="AY166" s="266" t="s">
        <v>158</v>
      </c>
    </row>
    <row r="167" s="13" customFormat="1">
      <c r="A167" s="13"/>
      <c r="B167" s="234"/>
      <c r="C167" s="235"/>
      <c r="D167" s="236" t="s">
        <v>171</v>
      </c>
      <c r="E167" s="237" t="s">
        <v>1</v>
      </c>
      <c r="F167" s="238" t="s">
        <v>2176</v>
      </c>
      <c r="G167" s="235"/>
      <c r="H167" s="239">
        <v>2.3199999999999998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171</v>
      </c>
      <c r="AU167" s="245" t="s">
        <v>88</v>
      </c>
      <c r="AV167" s="13" t="s">
        <v>88</v>
      </c>
      <c r="AW167" s="13" t="s">
        <v>34</v>
      </c>
      <c r="AX167" s="13" t="s">
        <v>78</v>
      </c>
      <c r="AY167" s="245" t="s">
        <v>158</v>
      </c>
    </row>
    <row r="168" s="13" customFormat="1">
      <c r="A168" s="13"/>
      <c r="B168" s="234"/>
      <c r="C168" s="235"/>
      <c r="D168" s="236" t="s">
        <v>171</v>
      </c>
      <c r="E168" s="237" t="s">
        <v>1</v>
      </c>
      <c r="F168" s="238" t="s">
        <v>2177</v>
      </c>
      <c r="G168" s="235"/>
      <c r="H168" s="239">
        <v>2.8159999999999998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171</v>
      </c>
      <c r="AU168" s="245" t="s">
        <v>88</v>
      </c>
      <c r="AV168" s="13" t="s">
        <v>88</v>
      </c>
      <c r="AW168" s="13" t="s">
        <v>34</v>
      </c>
      <c r="AX168" s="13" t="s">
        <v>78</v>
      </c>
      <c r="AY168" s="245" t="s">
        <v>158</v>
      </c>
    </row>
    <row r="169" s="15" customFormat="1">
      <c r="A169" s="15"/>
      <c r="B169" s="257"/>
      <c r="C169" s="258"/>
      <c r="D169" s="236" t="s">
        <v>171</v>
      </c>
      <c r="E169" s="259" t="s">
        <v>1</v>
      </c>
      <c r="F169" s="260" t="s">
        <v>2178</v>
      </c>
      <c r="G169" s="258"/>
      <c r="H169" s="259" t="s">
        <v>1</v>
      </c>
      <c r="I169" s="261"/>
      <c r="J169" s="258"/>
      <c r="K169" s="258"/>
      <c r="L169" s="262"/>
      <c r="M169" s="263"/>
      <c r="N169" s="264"/>
      <c r="O169" s="264"/>
      <c r="P169" s="264"/>
      <c r="Q169" s="264"/>
      <c r="R169" s="264"/>
      <c r="S169" s="264"/>
      <c r="T169" s="26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6" t="s">
        <v>171</v>
      </c>
      <c r="AU169" s="266" t="s">
        <v>88</v>
      </c>
      <c r="AV169" s="15" t="s">
        <v>86</v>
      </c>
      <c r="AW169" s="15" t="s">
        <v>34</v>
      </c>
      <c r="AX169" s="15" t="s">
        <v>78</v>
      </c>
      <c r="AY169" s="266" t="s">
        <v>158</v>
      </c>
    </row>
    <row r="170" s="13" customFormat="1">
      <c r="A170" s="13"/>
      <c r="B170" s="234"/>
      <c r="C170" s="235"/>
      <c r="D170" s="236" t="s">
        <v>171</v>
      </c>
      <c r="E170" s="237" t="s">
        <v>1</v>
      </c>
      <c r="F170" s="238" t="s">
        <v>2179</v>
      </c>
      <c r="G170" s="235"/>
      <c r="H170" s="239">
        <v>3.1499999999999999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171</v>
      </c>
      <c r="AU170" s="245" t="s">
        <v>88</v>
      </c>
      <c r="AV170" s="13" t="s">
        <v>88</v>
      </c>
      <c r="AW170" s="13" t="s">
        <v>34</v>
      </c>
      <c r="AX170" s="13" t="s">
        <v>78</v>
      </c>
      <c r="AY170" s="245" t="s">
        <v>158</v>
      </c>
    </row>
    <row r="171" s="13" customFormat="1">
      <c r="A171" s="13"/>
      <c r="B171" s="234"/>
      <c r="C171" s="235"/>
      <c r="D171" s="236" t="s">
        <v>171</v>
      </c>
      <c r="E171" s="237" t="s">
        <v>1</v>
      </c>
      <c r="F171" s="238" t="s">
        <v>2180</v>
      </c>
      <c r="G171" s="235"/>
      <c r="H171" s="239">
        <v>1.5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171</v>
      </c>
      <c r="AU171" s="245" t="s">
        <v>88</v>
      </c>
      <c r="AV171" s="13" t="s">
        <v>88</v>
      </c>
      <c r="AW171" s="13" t="s">
        <v>34</v>
      </c>
      <c r="AX171" s="13" t="s">
        <v>78</v>
      </c>
      <c r="AY171" s="245" t="s">
        <v>158</v>
      </c>
    </row>
    <row r="172" s="13" customFormat="1">
      <c r="A172" s="13"/>
      <c r="B172" s="234"/>
      <c r="C172" s="235"/>
      <c r="D172" s="236" t="s">
        <v>171</v>
      </c>
      <c r="E172" s="237" t="s">
        <v>1</v>
      </c>
      <c r="F172" s="238" t="s">
        <v>2181</v>
      </c>
      <c r="G172" s="235"/>
      <c r="H172" s="239">
        <v>3.2959999999999998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171</v>
      </c>
      <c r="AU172" s="245" t="s">
        <v>88</v>
      </c>
      <c r="AV172" s="13" t="s">
        <v>88</v>
      </c>
      <c r="AW172" s="13" t="s">
        <v>34</v>
      </c>
      <c r="AX172" s="13" t="s">
        <v>78</v>
      </c>
      <c r="AY172" s="245" t="s">
        <v>158</v>
      </c>
    </row>
    <row r="173" s="13" customFormat="1">
      <c r="A173" s="13"/>
      <c r="B173" s="234"/>
      <c r="C173" s="235"/>
      <c r="D173" s="236" t="s">
        <v>171</v>
      </c>
      <c r="E173" s="237" t="s">
        <v>1</v>
      </c>
      <c r="F173" s="238" t="s">
        <v>2182</v>
      </c>
      <c r="G173" s="235"/>
      <c r="H173" s="239">
        <v>2.3999999999999999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171</v>
      </c>
      <c r="AU173" s="245" t="s">
        <v>88</v>
      </c>
      <c r="AV173" s="13" t="s">
        <v>88</v>
      </c>
      <c r="AW173" s="13" t="s">
        <v>34</v>
      </c>
      <c r="AX173" s="13" t="s">
        <v>78</v>
      </c>
      <c r="AY173" s="245" t="s">
        <v>158</v>
      </c>
    </row>
    <row r="174" s="14" customFormat="1">
      <c r="A174" s="14"/>
      <c r="B174" s="246"/>
      <c r="C174" s="247"/>
      <c r="D174" s="236" t="s">
        <v>171</v>
      </c>
      <c r="E174" s="248" t="s">
        <v>1</v>
      </c>
      <c r="F174" s="249" t="s">
        <v>174</v>
      </c>
      <c r="G174" s="247"/>
      <c r="H174" s="250">
        <v>21.338000000000001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171</v>
      </c>
      <c r="AU174" s="256" t="s">
        <v>88</v>
      </c>
      <c r="AV174" s="14" t="s">
        <v>165</v>
      </c>
      <c r="AW174" s="14" t="s">
        <v>34</v>
      </c>
      <c r="AX174" s="14" t="s">
        <v>86</v>
      </c>
      <c r="AY174" s="256" t="s">
        <v>158</v>
      </c>
    </row>
    <row r="175" s="12" customFormat="1" ht="22.8" customHeight="1">
      <c r="A175" s="12"/>
      <c r="B175" s="204"/>
      <c r="C175" s="205"/>
      <c r="D175" s="206" t="s">
        <v>77</v>
      </c>
      <c r="E175" s="218" t="s">
        <v>388</v>
      </c>
      <c r="F175" s="218" t="s">
        <v>389</v>
      </c>
      <c r="G175" s="205"/>
      <c r="H175" s="205"/>
      <c r="I175" s="208"/>
      <c r="J175" s="219">
        <f>BK175</f>
        <v>0</v>
      </c>
      <c r="K175" s="205"/>
      <c r="L175" s="210"/>
      <c r="M175" s="211"/>
      <c r="N175" s="212"/>
      <c r="O175" s="212"/>
      <c r="P175" s="213">
        <f>SUM(P176:P186)</f>
        <v>0</v>
      </c>
      <c r="Q175" s="212"/>
      <c r="R175" s="213">
        <f>SUM(R176:R186)</f>
        <v>0.0027599999999999999</v>
      </c>
      <c r="S175" s="212"/>
      <c r="T175" s="214">
        <f>SUM(T176:T186)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5" t="s">
        <v>86</v>
      </c>
      <c r="AT175" s="216" t="s">
        <v>77</v>
      </c>
      <c r="AU175" s="216" t="s">
        <v>86</v>
      </c>
      <c r="AY175" s="215" t="s">
        <v>158</v>
      </c>
      <c r="BK175" s="217">
        <f>SUM(BK176:BK186)</f>
        <v>0</v>
      </c>
    </row>
    <row r="176" s="2" customFormat="1" ht="21.75" customHeight="1">
      <c r="A176" s="39"/>
      <c r="B176" s="40"/>
      <c r="C176" s="220" t="s">
        <v>8</v>
      </c>
      <c r="D176" s="220" t="s">
        <v>161</v>
      </c>
      <c r="E176" s="221" t="s">
        <v>2183</v>
      </c>
      <c r="F176" s="222" t="s">
        <v>2184</v>
      </c>
      <c r="G176" s="223" t="s">
        <v>393</v>
      </c>
      <c r="H176" s="224">
        <v>0.36799999999999999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43</v>
      </c>
      <c r="O176" s="92"/>
      <c r="P176" s="230">
        <f>O176*H176</f>
        <v>0</v>
      </c>
      <c r="Q176" s="230">
        <v>0.0074999999999999997</v>
      </c>
      <c r="R176" s="230">
        <f>Q176*H176</f>
        <v>0.0027599999999999999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165</v>
      </c>
      <c r="AT176" s="232" t="s">
        <v>161</v>
      </c>
      <c r="AU176" s="232" t="s">
        <v>88</v>
      </c>
      <c r="AY176" s="18" t="s">
        <v>158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86</v>
      </c>
      <c r="BK176" s="233">
        <f>ROUND(I176*H176,2)</f>
        <v>0</v>
      </c>
      <c r="BL176" s="18" t="s">
        <v>165</v>
      </c>
      <c r="BM176" s="232" t="s">
        <v>2185</v>
      </c>
    </row>
    <row r="177" s="2" customFormat="1" ht="21.75" customHeight="1">
      <c r="A177" s="39"/>
      <c r="B177" s="40"/>
      <c r="C177" s="220" t="s">
        <v>259</v>
      </c>
      <c r="D177" s="220" t="s">
        <v>161</v>
      </c>
      <c r="E177" s="221" t="s">
        <v>2186</v>
      </c>
      <c r="F177" s="222" t="s">
        <v>2187</v>
      </c>
      <c r="G177" s="223" t="s">
        <v>393</v>
      </c>
      <c r="H177" s="224">
        <v>136.92699999999999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43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165</v>
      </c>
      <c r="AT177" s="232" t="s">
        <v>161</v>
      </c>
      <c r="AU177" s="232" t="s">
        <v>88</v>
      </c>
      <c r="AY177" s="18" t="s">
        <v>158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86</v>
      </c>
      <c r="BK177" s="233">
        <f>ROUND(I177*H177,2)</f>
        <v>0</v>
      </c>
      <c r="BL177" s="18" t="s">
        <v>165</v>
      </c>
      <c r="BM177" s="232" t="s">
        <v>2188</v>
      </c>
    </row>
    <row r="178" s="2" customFormat="1" ht="21.75" customHeight="1">
      <c r="A178" s="39"/>
      <c r="B178" s="40"/>
      <c r="C178" s="220" t="s">
        <v>266</v>
      </c>
      <c r="D178" s="220" t="s">
        <v>161</v>
      </c>
      <c r="E178" s="221" t="s">
        <v>2189</v>
      </c>
      <c r="F178" s="222" t="s">
        <v>2190</v>
      </c>
      <c r="G178" s="223" t="s">
        <v>393</v>
      </c>
      <c r="H178" s="224">
        <v>2601.6129999999998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43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165</v>
      </c>
      <c r="AT178" s="232" t="s">
        <v>161</v>
      </c>
      <c r="AU178" s="232" t="s">
        <v>88</v>
      </c>
      <c r="AY178" s="18" t="s">
        <v>158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86</v>
      </c>
      <c r="BK178" s="233">
        <f>ROUND(I178*H178,2)</f>
        <v>0</v>
      </c>
      <c r="BL178" s="18" t="s">
        <v>165</v>
      </c>
      <c r="BM178" s="232" t="s">
        <v>2191</v>
      </c>
    </row>
    <row r="179" s="13" customFormat="1">
      <c r="A179" s="13"/>
      <c r="B179" s="234"/>
      <c r="C179" s="235"/>
      <c r="D179" s="236" t="s">
        <v>171</v>
      </c>
      <c r="E179" s="235"/>
      <c r="F179" s="238" t="s">
        <v>2192</v>
      </c>
      <c r="G179" s="235"/>
      <c r="H179" s="239">
        <v>2601.6129999999998</v>
      </c>
      <c r="I179" s="240"/>
      <c r="J179" s="235"/>
      <c r="K179" s="235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171</v>
      </c>
      <c r="AU179" s="245" t="s">
        <v>88</v>
      </c>
      <c r="AV179" s="13" t="s">
        <v>88</v>
      </c>
      <c r="AW179" s="13" t="s">
        <v>4</v>
      </c>
      <c r="AX179" s="13" t="s">
        <v>86</v>
      </c>
      <c r="AY179" s="245" t="s">
        <v>158</v>
      </c>
    </row>
    <row r="180" s="2" customFormat="1" ht="16.5" customHeight="1">
      <c r="A180" s="39"/>
      <c r="B180" s="40"/>
      <c r="C180" s="220" t="s">
        <v>270</v>
      </c>
      <c r="D180" s="220" t="s">
        <v>161</v>
      </c>
      <c r="E180" s="221" t="s">
        <v>2193</v>
      </c>
      <c r="F180" s="222" t="s">
        <v>2194</v>
      </c>
      <c r="G180" s="223" t="s">
        <v>393</v>
      </c>
      <c r="H180" s="224">
        <v>136.92699999999999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43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165</v>
      </c>
      <c r="AT180" s="232" t="s">
        <v>161</v>
      </c>
      <c r="AU180" s="232" t="s">
        <v>88</v>
      </c>
      <c r="AY180" s="18" t="s">
        <v>158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86</v>
      </c>
      <c r="BK180" s="233">
        <f>ROUND(I180*H180,2)</f>
        <v>0</v>
      </c>
      <c r="BL180" s="18" t="s">
        <v>165</v>
      </c>
      <c r="BM180" s="232" t="s">
        <v>2195</v>
      </c>
    </row>
    <row r="181" s="2" customFormat="1" ht="33" customHeight="1">
      <c r="A181" s="39"/>
      <c r="B181" s="40"/>
      <c r="C181" s="220" t="s">
        <v>274</v>
      </c>
      <c r="D181" s="220" t="s">
        <v>161</v>
      </c>
      <c r="E181" s="221" t="s">
        <v>410</v>
      </c>
      <c r="F181" s="222" t="s">
        <v>411</v>
      </c>
      <c r="G181" s="223" t="s">
        <v>393</v>
      </c>
      <c r="H181" s="224">
        <v>6.1200000000000001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43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165</v>
      </c>
      <c r="AT181" s="232" t="s">
        <v>161</v>
      </c>
      <c r="AU181" s="232" t="s">
        <v>88</v>
      </c>
      <c r="AY181" s="18" t="s">
        <v>158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86</v>
      </c>
      <c r="BK181" s="233">
        <f>ROUND(I181*H181,2)</f>
        <v>0</v>
      </c>
      <c r="BL181" s="18" t="s">
        <v>165</v>
      </c>
      <c r="BM181" s="232" t="s">
        <v>2196</v>
      </c>
    </row>
    <row r="182" s="2" customFormat="1" ht="33" customHeight="1">
      <c r="A182" s="39"/>
      <c r="B182" s="40"/>
      <c r="C182" s="220" t="s">
        <v>280</v>
      </c>
      <c r="D182" s="220" t="s">
        <v>161</v>
      </c>
      <c r="E182" s="221" t="s">
        <v>2197</v>
      </c>
      <c r="F182" s="222" t="s">
        <v>2198</v>
      </c>
      <c r="G182" s="223" t="s">
        <v>393</v>
      </c>
      <c r="H182" s="224">
        <v>4.5599999999999996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43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165</v>
      </c>
      <c r="AT182" s="232" t="s">
        <v>161</v>
      </c>
      <c r="AU182" s="232" t="s">
        <v>88</v>
      </c>
      <c r="AY182" s="18" t="s">
        <v>158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86</v>
      </c>
      <c r="BK182" s="233">
        <f>ROUND(I182*H182,2)</f>
        <v>0</v>
      </c>
      <c r="BL182" s="18" t="s">
        <v>165</v>
      </c>
      <c r="BM182" s="232" t="s">
        <v>2199</v>
      </c>
    </row>
    <row r="183" s="2" customFormat="1" ht="33" customHeight="1">
      <c r="A183" s="39"/>
      <c r="B183" s="40"/>
      <c r="C183" s="220" t="s">
        <v>7</v>
      </c>
      <c r="D183" s="220" t="s">
        <v>161</v>
      </c>
      <c r="E183" s="221" t="s">
        <v>2200</v>
      </c>
      <c r="F183" s="222" t="s">
        <v>2201</v>
      </c>
      <c r="G183" s="223" t="s">
        <v>393</v>
      </c>
      <c r="H183" s="224">
        <v>0.83999999999999997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43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165</v>
      </c>
      <c r="AT183" s="232" t="s">
        <v>161</v>
      </c>
      <c r="AU183" s="232" t="s">
        <v>88</v>
      </c>
      <c r="AY183" s="18" t="s">
        <v>158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86</v>
      </c>
      <c r="BK183" s="233">
        <f>ROUND(I183*H183,2)</f>
        <v>0</v>
      </c>
      <c r="BL183" s="18" t="s">
        <v>165</v>
      </c>
      <c r="BM183" s="232" t="s">
        <v>2202</v>
      </c>
    </row>
    <row r="184" s="2" customFormat="1" ht="33" customHeight="1">
      <c r="A184" s="39"/>
      <c r="B184" s="40"/>
      <c r="C184" s="220" t="s">
        <v>289</v>
      </c>
      <c r="D184" s="220" t="s">
        <v>161</v>
      </c>
      <c r="E184" s="221" t="s">
        <v>2203</v>
      </c>
      <c r="F184" s="222" t="s">
        <v>2204</v>
      </c>
      <c r="G184" s="223" t="s">
        <v>393</v>
      </c>
      <c r="H184" s="224">
        <v>10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43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165</v>
      </c>
      <c r="AT184" s="232" t="s">
        <v>161</v>
      </c>
      <c r="AU184" s="232" t="s">
        <v>88</v>
      </c>
      <c r="AY184" s="18" t="s">
        <v>158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86</v>
      </c>
      <c r="BK184" s="233">
        <f>ROUND(I184*H184,2)</f>
        <v>0</v>
      </c>
      <c r="BL184" s="18" t="s">
        <v>165</v>
      </c>
      <c r="BM184" s="232" t="s">
        <v>2205</v>
      </c>
    </row>
    <row r="185" s="2" customFormat="1" ht="33" customHeight="1">
      <c r="A185" s="39"/>
      <c r="B185" s="40"/>
      <c r="C185" s="220" t="s">
        <v>293</v>
      </c>
      <c r="D185" s="220" t="s">
        <v>161</v>
      </c>
      <c r="E185" s="221" t="s">
        <v>2057</v>
      </c>
      <c r="F185" s="222" t="s">
        <v>2058</v>
      </c>
      <c r="G185" s="223" t="s">
        <v>393</v>
      </c>
      <c r="H185" s="224">
        <v>46.944000000000003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43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165</v>
      </c>
      <c r="AT185" s="232" t="s">
        <v>161</v>
      </c>
      <c r="AU185" s="232" t="s">
        <v>88</v>
      </c>
      <c r="AY185" s="18" t="s">
        <v>158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86</v>
      </c>
      <c r="BK185" s="233">
        <f>ROUND(I185*H185,2)</f>
        <v>0</v>
      </c>
      <c r="BL185" s="18" t="s">
        <v>165</v>
      </c>
      <c r="BM185" s="232" t="s">
        <v>2206</v>
      </c>
    </row>
    <row r="186" s="2" customFormat="1" ht="44.25" customHeight="1">
      <c r="A186" s="39"/>
      <c r="B186" s="40"/>
      <c r="C186" s="220" t="s">
        <v>297</v>
      </c>
      <c r="D186" s="220" t="s">
        <v>161</v>
      </c>
      <c r="E186" s="221" t="s">
        <v>2207</v>
      </c>
      <c r="F186" s="222" t="s">
        <v>2208</v>
      </c>
      <c r="G186" s="223" t="s">
        <v>393</v>
      </c>
      <c r="H186" s="224">
        <v>70.875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43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165</v>
      </c>
      <c r="AT186" s="232" t="s">
        <v>161</v>
      </c>
      <c r="AU186" s="232" t="s">
        <v>88</v>
      </c>
      <c r="AY186" s="18" t="s">
        <v>158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86</v>
      </c>
      <c r="BK186" s="233">
        <f>ROUND(I186*H186,2)</f>
        <v>0</v>
      </c>
      <c r="BL186" s="18" t="s">
        <v>165</v>
      </c>
      <c r="BM186" s="232" t="s">
        <v>2209</v>
      </c>
    </row>
    <row r="187" s="12" customFormat="1" ht="25.92" customHeight="1">
      <c r="A187" s="12"/>
      <c r="B187" s="204"/>
      <c r="C187" s="205"/>
      <c r="D187" s="206" t="s">
        <v>77</v>
      </c>
      <c r="E187" s="207" t="s">
        <v>426</v>
      </c>
      <c r="F187" s="207" t="s">
        <v>427</v>
      </c>
      <c r="G187" s="205"/>
      <c r="H187" s="205"/>
      <c r="I187" s="208"/>
      <c r="J187" s="209">
        <f>BK187</f>
        <v>0</v>
      </c>
      <c r="K187" s="205"/>
      <c r="L187" s="210"/>
      <c r="M187" s="211"/>
      <c r="N187" s="212"/>
      <c r="O187" s="212"/>
      <c r="P187" s="213">
        <f>P188+P193</f>
        <v>0</v>
      </c>
      <c r="Q187" s="212"/>
      <c r="R187" s="213">
        <f>R188+R193</f>
        <v>0.0081600000000000006</v>
      </c>
      <c r="S187" s="212"/>
      <c r="T187" s="214">
        <f>T188+T193</f>
        <v>1.2079200000000001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5" t="s">
        <v>88</v>
      </c>
      <c r="AT187" s="216" t="s">
        <v>77</v>
      </c>
      <c r="AU187" s="216" t="s">
        <v>78</v>
      </c>
      <c r="AY187" s="215" t="s">
        <v>158</v>
      </c>
      <c r="BK187" s="217">
        <f>BK188+BK193</f>
        <v>0</v>
      </c>
    </row>
    <row r="188" s="12" customFormat="1" ht="22.8" customHeight="1">
      <c r="A188" s="12"/>
      <c r="B188" s="204"/>
      <c r="C188" s="205"/>
      <c r="D188" s="206" t="s">
        <v>77</v>
      </c>
      <c r="E188" s="218" t="s">
        <v>2210</v>
      </c>
      <c r="F188" s="218" t="s">
        <v>2211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SUM(P189:P192)</f>
        <v>0</v>
      </c>
      <c r="Q188" s="212"/>
      <c r="R188" s="213">
        <f>SUM(R189:R192)</f>
        <v>0</v>
      </c>
      <c r="S188" s="212"/>
      <c r="T188" s="214">
        <f>SUM(T189:T192)</f>
        <v>0.83999999999999997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88</v>
      </c>
      <c r="AT188" s="216" t="s">
        <v>77</v>
      </c>
      <c r="AU188" s="216" t="s">
        <v>86</v>
      </c>
      <c r="AY188" s="215" t="s">
        <v>158</v>
      </c>
      <c r="BK188" s="217">
        <f>SUM(BK189:BK192)</f>
        <v>0</v>
      </c>
    </row>
    <row r="189" s="2" customFormat="1" ht="21.75" customHeight="1">
      <c r="A189" s="39"/>
      <c r="B189" s="40"/>
      <c r="C189" s="220" t="s">
        <v>302</v>
      </c>
      <c r="D189" s="220" t="s">
        <v>161</v>
      </c>
      <c r="E189" s="221" t="s">
        <v>2212</v>
      </c>
      <c r="F189" s="222" t="s">
        <v>2213</v>
      </c>
      <c r="G189" s="223" t="s">
        <v>186</v>
      </c>
      <c r="H189" s="224">
        <v>84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43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0.01</v>
      </c>
      <c r="T189" s="231">
        <f>S189*H189</f>
        <v>0.83999999999999997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259</v>
      </c>
      <c r="AT189" s="232" t="s">
        <v>161</v>
      </c>
      <c r="AU189" s="232" t="s">
        <v>88</v>
      </c>
      <c r="AY189" s="18" t="s">
        <v>158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86</v>
      </c>
      <c r="BK189" s="233">
        <f>ROUND(I189*H189,2)</f>
        <v>0</v>
      </c>
      <c r="BL189" s="18" t="s">
        <v>259</v>
      </c>
      <c r="BM189" s="232" t="s">
        <v>2214</v>
      </c>
    </row>
    <row r="190" s="13" customFormat="1">
      <c r="A190" s="13"/>
      <c r="B190" s="234"/>
      <c r="C190" s="235"/>
      <c r="D190" s="236" t="s">
        <v>171</v>
      </c>
      <c r="E190" s="237" t="s">
        <v>1</v>
      </c>
      <c r="F190" s="238" t="s">
        <v>2215</v>
      </c>
      <c r="G190" s="235"/>
      <c r="H190" s="239">
        <v>35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171</v>
      </c>
      <c r="AU190" s="245" t="s">
        <v>88</v>
      </c>
      <c r="AV190" s="13" t="s">
        <v>88</v>
      </c>
      <c r="AW190" s="13" t="s">
        <v>34</v>
      </c>
      <c r="AX190" s="13" t="s">
        <v>78</v>
      </c>
      <c r="AY190" s="245" t="s">
        <v>158</v>
      </c>
    </row>
    <row r="191" s="13" customFormat="1">
      <c r="A191" s="13"/>
      <c r="B191" s="234"/>
      <c r="C191" s="235"/>
      <c r="D191" s="236" t="s">
        <v>171</v>
      </c>
      <c r="E191" s="237" t="s">
        <v>1</v>
      </c>
      <c r="F191" s="238" t="s">
        <v>2216</v>
      </c>
      <c r="G191" s="235"/>
      <c r="H191" s="239">
        <v>49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171</v>
      </c>
      <c r="AU191" s="245" t="s">
        <v>88</v>
      </c>
      <c r="AV191" s="13" t="s">
        <v>88</v>
      </c>
      <c r="AW191" s="13" t="s">
        <v>34</v>
      </c>
      <c r="AX191" s="13" t="s">
        <v>78</v>
      </c>
      <c r="AY191" s="245" t="s">
        <v>158</v>
      </c>
    </row>
    <row r="192" s="14" customFormat="1">
      <c r="A192" s="14"/>
      <c r="B192" s="246"/>
      <c r="C192" s="247"/>
      <c r="D192" s="236" t="s">
        <v>171</v>
      </c>
      <c r="E192" s="248" t="s">
        <v>1</v>
      </c>
      <c r="F192" s="249" t="s">
        <v>174</v>
      </c>
      <c r="G192" s="247"/>
      <c r="H192" s="250">
        <v>84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171</v>
      </c>
      <c r="AU192" s="256" t="s">
        <v>88</v>
      </c>
      <c r="AV192" s="14" t="s">
        <v>165</v>
      </c>
      <c r="AW192" s="14" t="s">
        <v>34</v>
      </c>
      <c r="AX192" s="14" t="s">
        <v>86</v>
      </c>
      <c r="AY192" s="256" t="s">
        <v>158</v>
      </c>
    </row>
    <row r="193" s="12" customFormat="1" ht="22.8" customHeight="1">
      <c r="A193" s="12"/>
      <c r="B193" s="204"/>
      <c r="C193" s="205"/>
      <c r="D193" s="206" t="s">
        <v>77</v>
      </c>
      <c r="E193" s="218" t="s">
        <v>791</v>
      </c>
      <c r="F193" s="218" t="s">
        <v>792</v>
      </c>
      <c r="G193" s="205"/>
      <c r="H193" s="205"/>
      <c r="I193" s="208"/>
      <c r="J193" s="219">
        <f>BK193</f>
        <v>0</v>
      </c>
      <c r="K193" s="205"/>
      <c r="L193" s="210"/>
      <c r="M193" s="211"/>
      <c r="N193" s="212"/>
      <c r="O193" s="212"/>
      <c r="P193" s="213">
        <f>P194</f>
        <v>0</v>
      </c>
      <c r="Q193" s="212"/>
      <c r="R193" s="213">
        <f>R194</f>
        <v>0.0081600000000000006</v>
      </c>
      <c r="S193" s="212"/>
      <c r="T193" s="214">
        <f>T194</f>
        <v>0.36792000000000002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5" t="s">
        <v>88</v>
      </c>
      <c r="AT193" s="216" t="s">
        <v>77</v>
      </c>
      <c r="AU193" s="216" t="s">
        <v>86</v>
      </c>
      <c r="AY193" s="215" t="s">
        <v>158</v>
      </c>
      <c r="BK193" s="217">
        <f>BK194</f>
        <v>0</v>
      </c>
    </row>
    <row r="194" s="2" customFormat="1" ht="21.75" customHeight="1">
      <c r="A194" s="39"/>
      <c r="B194" s="40"/>
      <c r="C194" s="220" t="s">
        <v>306</v>
      </c>
      <c r="D194" s="220" t="s">
        <v>161</v>
      </c>
      <c r="E194" s="221" t="s">
        <v>2217</v>
      </c>
      <c r="F194" s="222" t="s">
        <v>2218</v>
      </c>
      <c r="G194" s="223" t="s">
        <v>186</v>
      </c>
      <c r="H194" s="224">
        <v>24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43</v>
      </c>
      <c r="O194" s="92"/>
      <c r="P194" s="230">
        <f>O194*H194</f>
        <v>0</v>
      </c>
      <c r="Q194" s="230">
        <v>0.00034000000000000002</v>
      </c>
      <c r="R194" s="230">
        <f>Q194*H194</f>
        <v>0.0081600000000000006</v>
      </c>
      <c r="S194" s="230">
        <v>0.01533</v>
      </c>
      <c r="T194" s="231">
        <f>S194*H194</f>
        <v>0.36792000000000002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259</v>
      </c>
      <c r="AT194" s="232" t="s">
        <v>161</v>
      </c>
      <c r="AU194" s="232" t="s">
        <v>88</v>
      </c>
      <c r="AY194" s="18" t="s">
        <v>158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86</v>
      </c>
      <c r="BK194" s="233">
        <f>ROUND(I194*H194,2)</f>
        <v>0</v>
      </c>
      <c r="BL194" s="18" t="s">
        <v>259</v>
      </c>
      <c r="BM194" s="232" t="s">
        <v>2219</v>
      </c>
    </row>
    <row r="195" s="12" customFormat="1" ht="25.92" customHeight="1">
      <c r="A195" s="12"/>
      <c r="B195" s="204"/>
      <c r="C195" s="205"/>
      <c r="D195" s="206" t="s">
        <v>77</v>
      </c>
      <c r="E195" s="207" t="s">
        <v>114</v>
      </c>
      <c r="F195" s="207" t="s">
        <v>1852</v>
      </c>
      <c r="G195" s="205"/>
      <c r="H195" s="205"/>
      <c r="I195" s="208"/>
      <c r="J195" s="209">
        <f>BK195</f>
        <v>0</v>
      </c>
      <c r="K195" s="205"/>
      <c r="L195" s="210"/>
      <c r="M195" s="211"/>
      <c r="N195" s="212"/>
      <c r="O195" s="212"/>
      <c r="P195" s="213">
        <f>P196+P198</f>
        <v>0</v>
      </c>
      <c r="Q195" s="212"/>
      <c r="R195" s="213">
        <f>R196+R198</f>
        <v>0</v>
      </c>
      <c r="S195" s="212"/>
      <c r="T195" s="214">
        <f>T196+T198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5" t="s">
        <v>183</v>
      </c>
      <c r="AT195" s="216" t="s">
        <v>77</v>
      </c>
      <c r="AU195" s="216" t="s">
        <v>78</v>
      </c>
      <c r="AY195" s="215" t="s">
        <v>158</v>
      </c>
      <c r="BK195" s="217">
        <f>BK196+BK198</f>
        <v>0</v>
      </c>
    </row>
    <row r="196" s="12" customFormat="1" ht="22.8" customHeight="1">
      <c r="A196" s="12"/>
      <c r="B196" s="204"/>
      <c r="C196" s="205"/>
      <c r="D196" s="206" t="s">
        <v>77</v>
      </c>
      <c r="E196" s="218" t="s">
        <v>1860</v>
      </c>
      <c r="F196" s="218" t="s">
        <v>1861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P197</f>
        <v>0</v>
      </c>
      <c r="Q196" s="212"/>
      <c r="R196" s="213">
        <f>R197</f>
        <v>0</v>
      </c>
      <c r="S196" s="212"/>
      <c r="T196" s="214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183</v>
      </c>
      <c r="AT196" s="216" t="s">
        <v>77</v>
      </c>
      <c r="AU196" s="216" t="s">
        <v>86</v>
      </c>
      <c r="AY196" s="215" t="s">
        <v>158</v>
      </c>
      <c r="BK196" s="217">
        <f>BK197</f>
        <v>0</v>
      </c>
    </row>
    <row r="197" s="2" customFormat="1" ht="66.75" customHeight="1">
      <c r="A197" s="39"/>
      <c r="B197" s="40"/>
      <c r="C197" s="220" t="s">
        <v>310</v>
      </c>
      <c r="D197" s="220" t="s">
        <v>161</v>
      </c>
      <c r="E197" s="221" t="s">
        <v>2220</v>
      </c>
      <c r="F197" s="222" t="s">
        <v>2221</v>
      </c>
      <c r="G197" s="223" t="s">
        <v>283</v>
      </c>
      <c r="H197" s="224">
        <v>1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43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1858</v>
      </c>
      <c r="AT197" s="232" t="s">
        <v>161</v>
      </c>
      <c r="AU197" s="232" t="s">
        <v>88</v>
      </c>
      <c r="AY197" s="18" t="s">
        <v>158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86</v>
      </c>
      <c r="BK197" s="233">
        <f>ROUND(I197*H197,2)</f>
        <v>0</v>
      </c>
      <c r="BL197" s="18" t="s">
        <v>1858</v>
      </c>
      <c r="BM197" s="232" t="s">
        <v>2222</v>
      </c>
    </row>
    <row r="198" s="12" customFormat="1" ht="22.8" customHeight="1">
      <c r="A198" s="12"/>
      <c r="B198" s="204"/>
      <c r="C198" s="205"/>
      <c r="D198" s="206" t="s">
        <v>77</v>
      </c>
      <c r="E198" s="218" t="s">
        <v>2223</v>
      </c>
      <c r="F198" s="218" t="s">
        <v>2224</v>
      </c>
      <c r="G198" s="205"/>
      <c r="H198" s="205"/>
      <c r="I198" s="208"/>
      <c r="J198" s="219">
        <f>BK198</f>
        <v>0</v>
      </c>
      <c r="K198" s="205"/>
      <c r="L198" s="210"/>
      <c r="M198" s="211"/>
      <c r="N198" s="212"/>
      <c r="O198" s="212"/>
      <c r="P198" s="213">
        <f>P199</f>
        <v>0</v>
      </c>
      <c r="Q198" s="212"/>
      <c r="R198" s="213">
        <f>R199</f>
        <v>0</v>
      </c>
      <c r="S198" s="212"/>
      <c r="T198" s="214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5" t="s">
        <v>183</v>
      </c>
      <c r="AT198" s="216" t="s">
        <v>77</v>
      </c>
      <c r="AU198" s="216" t="s">
        <v>86</v>
      </c>
      <c r="AY198" s="215" t="s">
        <v>158</v>
      </c>
      <c r="BK198" s="217">
        <f>BK199</f>
        <v>0</v>
      </c>
    </row>
    <row r="199" s="2" customFormat="1" ht="33" customHeight="1">
      <c r="A199" s="39"/>
      <c r="B199" s="40"/>
      <c r="C199" s="220" t="s">
        <v>315</v>
      </c>
      <c r="D199" s="220" t="s">
        <v>161</v>
      </c>
      <c r="E199" s="221" t="s">
        <v>2113</v>
      </c>
      <c r="F199" s="222" t="s">
        <v>2114</v>
      </c>
      <c r="G199" s="223" t="s">
        <v>283</v>
      </c>
      <c r="H199" s="224">
        <v>1</v>
      </c>
      <c r="I199" s="225"/>
      <c r="J199" s="226">
        <f>ROUND(I199*H199,2)</f>
        <v>0</v>
      </c>
      <c r="K199" s="227"/>
      <c r="L199" s="45"/>
      <c r="M199" s="302" t="s">
        <v>1</v>
      </c>
      <c r="N199" s="303" t="s">
        <v>43</v>
      </c>
      <c r="O199" s="296"/>
      <c r="P199" s="300">
        <f>O199*H199</f>
        <v>0</v>
      </c>
      <c r="Q199" s="300">
        <v>0</v>
      </c>
      <c r="R199" s="300">
        <f>Q199*H199</f>
        <v>0</v>
      </c>
      <c r="S199" s="300">
        <v>0</v>
      </c>
      <c r="T199" s="30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1858</v>
      </c>
      <c r="AT199" s="232" t="s">
        <v>161</v>
      </c>
      <c r="AU199" s="232" t="s">
        <v>88</v>
      </c>
      <c r="AY199" s="18" t="s">
        <v>158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86</v>
      </c>
      <c r="BK199" s="233">
        <f>ROUND(I199*H199,2)</f>
        <v>0</v>
      </c>
      <c r="BL199" s="18" t="s">
        <v>1858</v>
      </c>
      <c r="BM199" s="232" t="s">
        <v>2225</v>
      </c>
    </row>
    <row r="200" s="2" customFormat="1" ht="6.96" customHeight="1">
      <c r="A200" s="39"/>
      <c r="B200" s="67"/>
      <c r="C200" s="68"/>
      <c r="D200" s="68"/>
      <c r="E200" s="68"/>
      <c r="F200" s="68"/>
      <c r="G200" s="68"/>
      <c r="H200" s="68"/>
      <c r="I200" s="68"/>
      <c r="J200" s="68"/>
      <c r="K200" s="68"/>
      <c r="L200" s="45"/>
      <c r="M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</row>
  </sheetData>
  <sheetProtection sheet="1" autoFilter="0" formatColumns="0" formatRows="0" objects="1" scenarios="1" spinCount="100000" saltValue="BbTKJ2R0Xt0dZHnqhs7N+dMHNY0rVwzpKdIQx9p7cZ+IwlZ1BSicfbmPa9zb9hN9XtR5EcTt5f0f0j7h4FQaWA==" hashValue="06cG+XeASMAx/DLDN1cN2UC/Wi0odFVWopRlajl8vFmxHTaJix7a//ERY/65n/d57Mu/IWN30DmZUeP44+cGhQ==" algorithmName="SHA-512" password="CC35"/>
  <autoFilter ref="C125:K19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116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Kropáčova Vrutice ON -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ROUND((SUM(BE129:BE189)),  2)</f>
        <v>0</v>
      </c>
      <c r="G33" s="39"/>
      <c r="H33" s="39"/>
      <c r="I33" s="156">
        <v>0.20999999999999999</v>
      </c>
      <c r="J33" s="155">
        <f>ROUND(((SUM(BE129:BE189))*I33),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ROUND((SUM(BF129:BF189)),  2)</f>
        <v>0</v>
      </c>
      <c r="G34" s="39"/>
      <c r="H34" s="39"/>
      <c r="I34" s="156">
        <v>0.14999999999999999</v>
      </c>
      <c r="J34" s="155">
        <f>ROUND(((SUM(BF129:BF189))*I34),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ROUND((SUM(BG129:BG189)),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ROUND((SUM(BH129:BH189)),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ROUND((SUM(BI129:BI189)),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Kropáčova Vrutice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SO.08 - Demolice útulku TO (6000388876)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Kropáčova Vrutice</v>
      </c>
      <c r="G89" s="41"/>
      <c r="H89" s="41"/>
      <c r="I89" s="33" t="s">
        <v>22</v>
      </c>
      <c r="J89" s="80" t="str">
        <f>IF(J12="","",J12)</f>
        <v>23. 3. 2021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120</v>
      </c>
      <c r="D94" s="177"/>
      <c r="E94" s="177"/>
      <c r="F94" s="177"/>
      <c r="G94" s="177"/>
      <c r="H94" s="177"/>
      <c r="I94" s="177"/>
      <c r="J94" s="178" t="s">
        <v>121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122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0"/>
      <c r="C97" s="181"/>
      <c r="D97" s="182" t="s">
        <v>124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1874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738</v>
      </c>
      <c r="E99" s="189"/>
      <c r="F99" s="189"/>
      <c r="G99" s="189"/>
      <c r="H99" s="189"/>
      <c r="I99" s="189"/>
      <c r="J99" s="190">
        <f>J144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129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130</v>
      </c>
      <c r="E101" s="189"/>
      <c r="F101" s="189"/>
      <c r="G101" s="189"/>
      <c r="H101" s="189"/>
      <c r="I101" s="189"/>
      <c r="J101" s="190">
        <f>J173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131</v>
      </c>
      <c r="E102" s="183"/>
      <c r="F102" s="183"/>
      <c r="G102" s="183"/>
      <c r="H102" s="183"/>
      <c r="I102" s="183"/>
      <c r="J102" s="184">
        <f>J175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2117</v>
      </c>
      <c r="E103" s="189"/>
      <c r="F103" s="189"/>
      <c r="G103" s="189"/>
      <c r="H103" s="189"/>
      <c r="I103" s="189"/>
      <c r="J103" s="190">
        <f>J176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1505</v>
      </c>
      <c r="E104" s="183"/>
      <c r="F104" s="183"/>
      <c r="G104" s="183"/>
      <c r="H104" s="183"/>
      <c r="I104" s="183"/>
      <c r="J104" s="184">
        <f>J178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2227</v>
      </c>
      <c r="E105" s="189"/>
      <c r="F105" s="189"/>
      <c r="G105" s="189"/>
      <c r="H105" s="189"/>
      <c r="I105" s="189"/>
      <c r="J105" s="190">
        <f>J179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1506</v>
      </c>
      <c r="E106" s="189"/>
      <c r="F106" s="189"/>
      <c r="G106" s="189"/>
      <c r="H106" s="189"/>
      <c r="I106" s="189"/>
      <c r="J106" s="190">
        <f>J181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1507</v>
      </c>
      <c r="E107" s="189"/>
      <c r="F107" s="189"/>
      <c r="G107" s="189"/>
      <c r="H107" s="189"/>
      <c r="I107" s="189"/>
      <c r="J107" s="190">
        <f>J183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2118</v>
      </c>
      <c r="E108" s="189"/>
      <c r="F108" s="189"/>
      <c r="G108" s="189"/>
      <c r="H108" s="189"/>
      <c r="I108" s="189"/>
      <c r="J108" s="190">
        <f>J185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1508</v>
      </c>
      <c r="E109" s="189"/>
      <c r="F109" s="189"/>
      <c r="G109" s="189"/>
      <c r="H109" s="189"/>
      <c r="I109" s="189"/>
      <c r="J109" s="190">
        <f>J188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143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Kropáčova Vrutice ON - oprava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SO.08 - Demolice útulku TO (6000388876)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Kropáčova Vrutice</v>
      </c>
      <c r="G123" s="41"/>
      <c r="H123" s="41"/>
      <c r="I123" s="33" t="s">
        <v>22</v>
      </c>
      <c r="J123" s="80" t="str">
        <f>IF(J12="","",J12)</f>
        <v>23. 3. 2021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Správa železnic, státní organizace</v>
      </c>
      <c r="G125" s="41"/>
      <c r="H125" s="41"/>
      <c r="I125" s="33" t="s">
        <v>32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33" t="s">
        <v>35</v>
      </c>
      <c r="J126" s="37" t="str">
        <f>E24</f>
        <v>L. Malý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144</v>
      </c>
      <c r="D128" s="195" t="s">
        <v>63</v>
      </c>
      <c r="E128" s="195" t="s">
        <v>59</v>
      </c>
      <c r="F128" s="195" t="s">
        <v>60</v>
      </c>
      <c r="G128" s="195" t="s">
        <v>145</v>
      </c>
      <c r="H128" s="195" t="s">
        <v>146</v>
      </c>
      <c r="I128" s="195" t="s">
        <v>147</v>
      </c>
      <c r="J128" s="196" t="s">
        <v>121</v>
      </c>
      <c r="K128" s="197" t="s">
        <v>148</v>
      </c>
      <c r="L128" s="198"/>
      <c r="M128" s="101" t="s">
        <v>1</v>
      </c>
      <c r="N128" s="102" t="s">
        <v>42</v>
      </c>
      <c r="O128" s="102" t="s">
        <v>149</v>
      </c>
      <c r="P128" s="102" t="s">
        <v>150</v>
      </c>
      <c r="Q128" s="102" t="s">
        <v>151</v>
      </c>
      <c r="R128" s="102" t="s">
        <v>152</v>
      </c>
      <c r="S128" s="102" t="s">
        <v>153</v>
      </c>
      <c r="T128" s="103" t="s">
        <v>154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155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P130+P175+P178</f>
        <v>0</v>
      </c>
      <c r="Q129" s="105"/>
      <c r="R129" s="201">
        <f>R130+R175+R178</f>
        <v>0</v>
      </c>
      <c r="S129" s="105"/>
      <c r="T129" s="202">
        <f>T130+T175+T178</f>
        <v>70.662800000000004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123</v>
      </c>
      <c r="BK129" s="203">
        <f>BK130+BK175+BK178</f>
        <v>0</v>
      </c>
    </row>
    <row r="130" s="12" customFormat="1" ht="25.92" customHeight="1">
      <c r="A130" s="12"/>
      <c r="B130" s="204"/>
      <c r="C130" s="205"/>
      <c r="D130" s="206" t="s">
        <v>77</v>
      </c>
      <c r="E130" s="207" t="s">
        <v>156</v>
      </c>
      <c r="F130" s="207" t="s">
        <v>157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P131+P144+P152+P173</f>
        <v>0</v>
      </c>
      <c r="Q130" s="212"/>
      <c r="R130" s="213">
        <f>R131+R144+R152+R173</f>
        <v>0</v>
      </c>
      <c r="S130" s="212"/>
      <c r="T130" s="214">
        <f>T131+T144+T152+T173</f>
        <v>70.402799999999999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86</v>
      </c>
      <c r="AT130" s="216" t="s">
        <v>77</v>
      </c>
      <c r="AU130" s="216" t="s">
        <v>78</v>
      </c>
      <c r="AY130" s="215" t="s">
        <v>158</v>
      </c>
      <c r="BK130" s="217">
        <f>BK131+BK144+BK152+BK173</f>
        <v>0</v>
      </c>
    </row>
    <row r="131" s="12" customFormat="1" ht="22.8" customHeight="1">
      <c r="A131" s="12"/>
      <c r="B131" s="204"/>
      <c r="C131" s="205"/>
      <c r="D131" s="206" t="s">
        <v>77</v>
      </c>
      <c r="E131" s="218" t="s">
        <v>86</v>
      </c>
      <c r="F131" s="218" t="s">
        <v>1832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SUM(P132:P143)</f>
        <v>0</v>
      </c>
      <c r="Q131" s="212"/>
      <c r="R131" s="213">
        <f>SUM(R132:R143)</f>
        <v>0</v>
      </c>
      <c r="S131" s="212"/>
      <c r="T131" s="214">
        <f>SUM(T132:T143)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86</v>
      </c>
      <c r="AT131" s="216" t="s">
        <v>77</v>
      </c>
      <c r="AU131" s="216" t="s">
        <v>86</v>
      </c>
      <c r="AY131" s="215" t="s">
        <v>158</v>
      </c>
      <c r="BK131" s="217">
        <f>SUM(BK132:BK143)</f>
        <v>0</v>
      </c>
    </row>
    <row r="132" s="2" customFormat="1" ht="33" customHeight="1">
      <c r="A132" s="39"/>
      <c r="B132" s="40"/>
      <c r="C132" s="220" t="s">
        <v>86</v>
      </c>
      <c r="D132" s="220" t="s">
        <v>161</v>
      </c>
      <c r="E132" s="221" t="s">
        <v>1882</v>
      </c>
      <c r="F132" s="222" t="s">
        <v>2119</v>
      </c>
      <c r="G132" s="223" t="s">
        <v>186</v>
      </c>
      <c r="H132" s="224">
        <v>25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43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165</v>
      </c>
      <c r="AT132" s="232" t="s">
        <v>161</v>
      </c>
      <c r="AU132" s="232" t="s">
        <v>88</v>
      </c>
      <c r="AY132" s="18" t="s">
        <v>158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86</v>
      </c>
      <c r="BK132" s="233">
        <f>ROUND(I132*H132,2)</f>
        <v>0</v>
      </c>
      <c r="BL132" s="18" t="s">
        <v>165</v>
      </c>
      <c r="BM132" s="232" t="s">
        <v>2228</v>
      </c>
    </row>
    <row r="133" s="2" customFormat="1" ht="21.75" customHeight="1">
      <c r="A133" s="39"/>
      <c r="B133" s="40"/>
      <c r="C133" s="220" t="s">
        <v>88</v>
      </c>
      <c r="D133" s="220" t="s">
        <v>161</v>
      </c>
      <c r="E133" s="221" t="s">
        <v>2121</v>
      </c>
      <c r="F133" s="222" t="s">
        <v>2122</v>
      </c>
      <c r="G133" s="223" t="s">
        <v>186</v>
      </c>
      <c r="H133" s="224">
        <v>25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43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165</v>
      </c>
      <c r="AT133" s="232" t="s">
        <v>161</v>
      </c>
      <c r="AU133" s="232" t="s">
        <v>88</v>
      </c>
      <c r="AY133" s="18" t="s">
        <v>158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86</v>
      </c>
      <c r="BK133" s="233">
        <f>ROUND(I133*H133,2)</f>
        <v>0</v>
      </c>
      <c r="BL133" s="18" t="s">
        <v>165</v>
      </c>
      <c r="BM133" s="232" t="s">
        <v>2229</v>
      </c>
    </row>
    <row r="134" s="2" customFormat="1" ht="21.75" customHeight="1">
      <c r="A134" s="39"/>
      <c r="B134" s="40"/>
      <c r="C134" s="220" t="s">
        <v>159</v>
      </c>
      <c r="D134" s="220" t="s">
        <v>161</v>
      </c>
      <c r="E134" s="221" t="s">
        <v>2124</v>
      </c>
      <c r="F134" s="222" t="s">
        <v>2125</v>
      </c>
      <c r="G134" s="223" t="s">
        <v>164</v>
      </c>
      <c r="H134" s="224">
        <v>7.7999999999999998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43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165</v>
      </c>
      <c r="AT134" s="232" t="s">
        <v>161</v>
      </c>
      <c r="AU134" s="232" t="s">
        <v>88</v>
      </c>
      <c r="AY134" s="18" t="s">
        <v>158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86</v>
      </c>
      <c r="BK134" s="233">
        <f>ROUND(I134*H134,2)</f>
        <v>0</v>
      </c>
      <c r="BL134" s="18" t="s">
        <v>165</v>
      </c>
      <c r="BM134" s="232" t="s">
        <v>2230</v>
      </c>
    </row>
    <row r="135" s="13" customFormat="1">
      <c r="A135" s="13"/>
      <c r="B135" s="234"/>
      <c r="C135" s="235"/>
      <c r="D135" s="236" t="s">
        <v>171</v>
      </c>
      <c r="E135" s="237" t="s">
        <v>1</v>
      </c>
      <c r="F135" s="238" t="s">
        <v>2231</v>
      </c>
      <c r="G135" s="235"/>
      <c r="H135" s="239">
        <v>7.7999999999999998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171</v>
      </c>
      <c r="AU135" s="245" t="s">
        <v>88</v>
      </c>
      <c r="AV135" s="13" t="s">
        <v>88</v>
      </c>
      <c r="AW135" s="13" t="s">
        <v>34</v>
      </c>
      <c r="AX135" s="13" t="s">
        <v>86</v>
      </c>
      <c r="AY135" s="245" t="s">
        <v>158</v>
      </c>
    </row>
    <row r="136" s="2" customFormat="1" ht="33" customHeight="1">
      <c r="A136" s="39"/>
      <c r="B136" s="40"/>
      <c r="C136" s="220" t="s">
        <v>165</v>
      </c>
      <c r="D136" s="220" t="s">
        <v>161</v>
      </c>
      <c r="E136" s="221" t="s">
        <v>1914</v>
      </c>
      <c r="F136" s="222" t="s">
        <v>1915</v>
      </c>
      <c r="G136" s="223" t="s">
        <v>164</v>
      </c>
      <c r="H136" s="224">
        <v>7.7999999999999998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43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165</v>
      </c>
      <c r="AT136" s="232" t="s">
        <v>161</v>
      </c>
      <c r="AU136" s="232" t="s">
        <v>88</v>
      </c>
      <c r="AY136" s="18" t="s">
        <v>158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86</v>
      </c>
      <c r="BK136" s="233">
        <f>ROUND(I136*H136,2)</f>
        <v>0</v>
      </c>
      <c r="BL136" s="18" t="s">
        <v>165</v>
      </c>
      <c r="BM136" s="232" t="s">
        <v>2232</v>
      </c>
    </row>
    <row r="137" s="2" customFormat="1" ht="33" customHeight="1">
      <c r="A137" s="39"/>
      <c r="B137" s="40"/>
      <c r="C137" s="220" t="s">
        <v>183</v>
      </c>
      <c r="D137" s="220" t="s">
        <v>161</v>
      </c>
      <c r="E137" s="221" t="s">
        <v>2132</v>
      </c>
      <c r="F137" s="222" t="s">
        <v>2133</v>
      </c>
      <c r="G137" s="223" t="s">
        <v>164</v>
      </c>
      <c r="H137" s="224">
        <v>78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43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165</v>
      </c>
      <c r="AT137" s="232" t="s">
        <v>161</v>
      </c>
      <c r="AU137" s="232" t="s">
        <v>88</v>
      </c>
      <c r="AY137" s="18" t="s">
        <v>158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86</v>
      </c>
      <c r="BK137" s="233">
        <f>ROUND(I137*H137,2)</f>
        <v>0</v>
      </c>
      <c r="BL137" s="18" t="s">
        <v>165</v>
      </c>
      <c r="BM137" s="232" t="s">
        <v>2233</v>
      </c>
    </row>
    <row r="138" s="13" customFormat="1">
      <c r="A138" s="13"/>
      <c r="B138" s="234"/>
      <c r="C138" s="235"/>
      <c r="D138" s="236" t="s">
        <v>171</v>
      </c>
      <c r="E138" s="235"/>
      <c r="F138" s="238" t="s">
        <v>2234</v>
      </c>
      <c r="G138" s="235"/>
      <c r="H138" s="239">
        <v>78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171</v>
      </c>
      <c r="AU138" s="245" t="s">
        <v>88</v>
      </c>
      <c r="AV138" s="13" t="s">
        <v>88</v>
      </c>
      <c r="AW138" s="13" t="s">
        <v>4</v>
      </c>
      <c r="AX138" s="13" t="s">
        <v>86</v>
      </c>
      <c r="AY138" s="245" t="s">
        <v>158</v>
      </c>
    </row>
    <row r="139" s="2" customFormat="1" ht="21.75" customHeight="1">
      <c r="A139" s="39"/>
      <c r="B139" s="40"/>
      <c r="C139" s="220" t="s">
        <v>181</v>
      </c>
      <c r="D139" s="220" t="s">
        <v>161</v>
      </c>
      <c r="E139" s="221" t="s">
        <v>2136</v>
      </c>
      <c r="F139" s="222" t="s">
        <v>2137</v>
      </c>
      <c r="G139" s="223" t="s">
        <v>164</v>
      </c>
      <c r="H139" s="224">
        <v>7.7999999999999998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43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165</v>
      </c>
      <c r="AT139" s="232" t="s">
        <v>161</v>
      </c>
      <c r="AU139" s="232" t="s">
        <v>88</v>
      </c>
      <c r="AY139" s="18" t="s">
        <v>158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86</v>
      </c>
      <c r="BK139" s="233">
        <f>ROUND(I139*H139,2)</f>
        <v>0</v>
      </c>
      <c r="BL139" s="18" t="s">
        <v>165</v>
      </c>
      <c r="BM139" s="232" t="s">
        <v>2235</v>
      </c>
    </row>
    <row r="140" s="2" customFormat="1" ht="21.75" customHeight="1">
      <c r="A140" s="39"/>
      <c r="B140" s="40"/>
      <c r="C140" s="220" t="s">
        <v>191</v>
      </c>
      <c r="D140" s="220" t="s">
        <v>161</v>
      </c>
      <c r="E140" s="221" t="s">
        <v>2139</v>
      </c>
      <c r="F140" s="222" t="s">
        <v>1929</v>
      </c>
      <c r="G140" s="223" t="s">
        <v>164</v>
      </c>
      <c r="H140" s="224">
        <v>7.7999999999999998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43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165</v>
      </c>
      <c r="AT140" s="232" t="s">
        <v>161</v>
      </c>
      <c r="AU140" s="232" t="s">
        <v>88</v>
      </c>
      <c r="AY140" s="18" t="s">
        <v>158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86</v>
      </c>
      <c r="BK140" s="233">
        <f>ROUND(I140*H140,2)</f>
        <v>0</v>
      </c>
      <c r="BL140" s="18" t="s">
        <v>165</v>
      </c>
      <c r="BM140" s="232" t="s">
        <v>2236</v>
      </c>
    </row>
    <row r="141" s="2" customFormat="1" ht="16.5" customHeight="1">
      <c r="A141" s="39"/>
      <c r="B141" s="40"/>
      <c r="C141" s="282" t="s">
        <v>195</v>
      </c>
      <c r="D141" s="282" t="s">
        <v>275</v>
      </c>
      <c r="E141" s="283" t="s">
        <v>2141</v>
      </c>
      <c r="F141" s="284" t="s">
        <v>2142</v>
      </c>
      <c r="G141" s="285" t="s">
        <v>393</v>
      </c>
      <c r="H141" s="286">
        <v>14.039999999999999</v>
      </c>
      <c r="I141" s="287"/>
      <c r="J141" s="288">
        <f>ROUND(I141*H141,2)</f>
        <v>0</v>
      </c>
      <c r="K141" s="289"/>
      <c r="L141" s="290"/>
      <c r="M141" s="291" t="s">
        <v>1</v>
      </c>
      <c r="N141" s="292" t="s">
        <v>43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195</v>
      </c>
      <c r="AT141" s="232" t="s">
        <v>275</v>
      </c>
      <c r="AU141" s="232" t="s">
        <v>88</v>
      </c>
      <c r="AY141" s="18" t="s">
        <v>158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86</v>
      </c>
      <c r="BK141" s="233">
        <f>ROUND(I141*H141,2)</f>
        <v>0</v>
      </c>
      <c r="BL141" s="18" t="s">
        <v>165</v>
      </c>
      <c r="BM141" s="232" t="s">
        <v>2237</v>
      </c>
    </row>
    <row r="142" s="13" customFormat="1">
      <c r="A142" s="13"/>
      <c r="B142" s="234"/>
      <c r="C142" s="235"/>
      <c r="D142" s="236" t="s">
        <v>171</v>
      </c>
      <c r="E142" s="235"/>
      <c r="F142" s="238" t="s">
        <v>2238</v>
      </c>
      <c r="G142" s="235"/>
      <c r="H142" s="239">
        <v>14.039999999999999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171</v>
      </c>
      <c r="AU142" s="245" t="s">
        <v>88</v>
      </c>
      <c r="AV142" s="13" t="s">
        <v>88</v>
      </c>
      <c r="AW142" s="13" t="s">
        <v>4</v>
      </c>
      <c r="AX142" s="13" t="s">
        <v>86</v>
      </c>
      <c r="AY142" s="245" t="s">
        <v>158</v>
      </c>
    </row>
    <row r="143" s="2" customFormat="1" ht="21.75" customHeight="1">
      <c r="A143" s="39"/>
      <c r="B143" s="40"/>
      <c r="C143" s="220" t="s">
        <v>200</v>
      </c>
      <c r="D143" s="220" t="s">
        <v>161</v>
      </c>
      <c r="E143" s="221" t="s">
        <v>2239</v>
      </c>
      <c r="F143" s="222" t="s">
        <v>2240</v>
      </c>
      <c r="G143" s="223" t="s">
        <v>186</v>
      </c>
      <c r="H143" s="224">
        <v>50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43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165</v>
      </c>
      <c r="AT143" s="232" t="s">
        <v>161</v>
      </c>
      <c r="AU143" s="232" t="s">
        <v>88</v>
      </c>
      <c r="AY143" s="18" t="s">
        <v>158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86</v>
      </c>
      <c r="BK143" s="233">
        <f>ROUND(I143*H143,2)</f>
        <v>0</v>
      </c>
      <c r="BL143" s="18" t="s">
        <v>165</v>
      </c>
      <c r="BM143" s="232" t="s">
        <v>2241</v>
      </c>
    </row>
    <row r="144" s="12" customFormat="1" ht="22.8" customHeight="1">
      <c r="A144" s="12"/>
      <c r="B144" s="204"/>
      <c r="C144" s="205"/>
      <c r="D144" s="206" t="s">
        <v>77</v>
      </c>
      <c r="E144" s="218" t="s">
        <v>200</v>
      </c>
      <c r="F144" s="218" t="s">
        <v>747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SUM(P145:P151)</f>
        <v>0</v>
      </c>
      <c r="Q144" s="212"/>
      <c r="R144" s="213">
        <f>SUM(R145:R151)</f>
        <v>0</v>
      </c>
      <c r="S144" s="212"/>
      <c r="T144" s="214">
        <f>SUM(T145:T151)</f>
        <v>70.402799999999999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86</v>
      </c>
      <c r="AT144" s="216" t="s">
        <v>77</v>
      </c>
      <c r="AU144" s="216" t="s">
        <v>86</v>
      </c>
      <c r="AY144" s="215" t="s">
        <v>158</v>
      </c>
      <c r="BK144" s="217">
        <f>SUM(BK145:BK151)</f>
        <v>0</v>
      </c>
    </row>
    <row r="145" s="2" customFormat="1" ht="21.75" customHeight="1">
      <c r="A145" s="39"/>
      <c r="B145" s="40"/>
      <c r="C145" s="220" t="s">
        <v>209</v>
      </c>
      <c r="D145" s="220" t="s">
        <v>161</v>
      </c>
      <c r="E145" s="221" t="s">
        <v>1446</v>
      </c>
      <c r="F145" s="222" t="s">
        <v>2242</v>
      </c>
      <c r="G145" s="223" t="s">
        <v>283</v>
      </c>
      <c r="H145" s="224">
        <v>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43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165</v>
      </c>
      <c r="AT145" s="232" t="s">
        <v>161</v>
      </c>
      <c r="AU145" s="232" t="s">
        <v>88</v>
      </c>
      <c r="AY145" s="18" t="s">
        <v>158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86</v>
      </c>
      <c r="BK145" s="233">
        <f>ROUND(I145*H145,2)</f>
        <v>0</v>
      </c>
      <c r="BL145" s="18" t="s">
        <v>165</v>
      </c>
      <c r="BM145" s="232" t="s">
        <v>2243</v>
      </c>
    </row>
    <row r="146" s="2" customFormat="1" ht="21.75" customHeight="1">
      <c r="A146" s="39"/>
      <c r="B146" s="40"/>
      <c r="C146" s="220" t="s">
        <v>218</v>
      </c>
      <c r="D146" s="220" t="s">
        <v>161</v>
      </c>
      <c r="E146" s="221" t="s">
        <v>2152</v>
      </c>
      <c r="F146" s="222" t="s">
        <v>2153</v>
      </c>
      <c r="G146" s="223" t="s">
        <v>393</v>
      </c>
      <c r="H146" s="224">
        <v>3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43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1</v>
      </c>
      <c r="T146" s="231">
        <f>S146*H146</f>
        <v>3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165</v>
      </c>
      <c r="AT146" s="232" t="s">
        <v>161</v>
      </c>
      <c r="AU146" s="232" t="s">
        <v>88</v>
      </c>
      <c r="AY146" s="18" t="s">
        <v>158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86</v>
      </c>
      <c r="BK146" s="233">
        <f>ROUND(I146*H146,2)</f>
        <v>0</v>
      </c>
      <c r="BL146" s="18" t="s">
        <v>165</v>
      </c>
      <c r="BM146" s="232" t="s">
        <v>2244</v>
      </c>
    </row>
    <row r="147" s="2" customFormat="1" ht="33" customHeight="1">
      <c r="A147" s="39"/>
      <c r="B147" s="40"/>
      <c r="C147" s="220" t="s">
        <v>224</v>
      </c>
      <c r="D147" s="220" t="s">
        <v>161</v>
      </c>
      <c r="E147" s="221" t="s">
        <v>2245</v>
      </c>
      <c r="F147" s="222" t="s">
        <v>2246</v>
      </c>
      <c r="G147" s="223" t="s">
        <v>164</v>
      </c>
      <c r="H147" s="224">
        <v>95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43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0.56999999999999995</v>
      </c>
      <c r="T147" s="231">
        <f>S147*H147</f>
        <v>54.149999999999999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165</v>
      </c>
      <c r="AT147" s="232" t="s">
        <v>161</v>
      </c>
      <c r="AU147" s="232" t="s">
        <v>88</v>
      </c>
      <c r="AY147" s="18" t="s">
        <v>158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86</v>
      </c>
      <c r="BK147" s="233">
        <f>ROUND(I147*H147,2)</f>
        <v>0</v>
      </c>
      <c r="BL147" s="18" t="s">
        <v>165</v>
      </c>
      <c r="BM147" s="232" t="s">
        <v>2247</v>
      </c>
    </row>
    <row r="148" s="2" customFormat="1" ht="21.75" customHeight="1">
      <c r="A148" s="39"/>
      <c r="B148" s="40"/>
      <c r="C148" s="220" t="s">
        <v>228</v>
      </c>
      <c r="D148" s="220" t="s">
        <v>161</v>
      </c>
      <c r="E148" s="221" t="s">
        <v>2169</v>
      </c>
      <c r="F148" s="222" t="s">
        <v>2170</v>
      </c>
      <c r="G148" s="223" t="s">
        <v>164</v>
      </c>
      <c r="H148" s="224">
        <v>6.024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43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2.2000000000000002</v>
      </c>
      <c r="T148" s="231">
        <f>S148*H148</f>
        <v>13.252800000000001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165</v>
      </c>
      <c r="AT148" s="232" t="s">
        <v>161</v>
      </c>
      <c r="AU148" s="232" t="s">
        <v>88</v>
      </c>
      <c r="AY148" s="18" t="s">
        <v>158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86</v>
      </c>
      <c r="BK148" s="233">
        <f>ROUND(I148*H148,2)</f>
        <v>0</v>
      </c>
      <c r="BL148" s="18" t="s">
        <v>165</v>
      </c>
      <c r="BM148" s="232" t="s">
        <v>2248</v>
      </c>
    </row>
    <row r="149" s="13" customFormat="1">
      <c r="A149" s="13"/>
      <c r="B149" s="234"/>
      <c r="C149" s="235"/>
      <c r="D149" s="236" t="s">
        <v>171</v>
      </c>
      <c r="E149" s="237" t="s">
        <v>1</v>
      </c>
      <c r="F149" s="238" t="s">
        <v>2249</v>
      </c>
      <c r="G149" s="235"/>
      <c r="H149" s="239">
        <v>2.6000000000000001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171</v>
      </c>
      <c r="AU149" s="245" t="s">
        <v>88</v>
      </c>
      <c r="AV149" s="13" t="s">
        <v>88</v>
      </c>
      <c r="AW149" s="13" t="s">
        <v>34</v>
      </c>
      <c r="AX149" s="13" t="s">
        <v>78</v>
      </c>
      <c r="AY149" s="245" t="s">
        <v>158</v>
      </c>
    </row>
    <row r="150" s="13" customFormat="1">
      <c r="A150" s="13"/>
      <c r="B150" s="234"/>
      <c r="C150" s="235"/>
      <c r="D150" s="236" t="s">
        <v>171</v>
      </c>
      <c r="E150" s="237" t="s">
        <v>1</v>
      </c>
      <c r="F150" s="238" t="s">
        <v>2250</v>
      </c>
      <c r="G150" s="235"/>
      <c r="H150" s="239">
        <v>3.4239999999999999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171</v>
      </c>
      <c r="AU150" s="245" t="s">
        <v>88</v>
      </c>
      <c r="AV150" s="13" t="s">
        <v>88</v>
      </c>
      <c r="AW150" s="13" t="s">
        <v>34</v>
      </c>
      <c r="AX150" s="13" t="s">
        <v>78</v>
      </c>
      <c r="AY150" s="245" t="s">
        <v>158</v>
      </c>
    </row>
    <row r="151" s="14" customFormat="1">
      <c r="A151" s="14"/>
      <c r="B151" s="246"/>
      <c r="C151" s="247"/>
      <c r="D151" s="236" t="s">
        <v>171</v>
      </c>
      <c r="E151" s="248" t="s">
        <v>1</v>
      </c>
      <c r="F151" s="249" t="s">
        <v>174</v>
      </c>
      <c r="G151" s="247"/>
      <c r="H151" s="250">
        <v>6.024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171</v>
      </c>
      <c r="AU151" s="256" t="s">
        <v>88</v>
      </c>
      <c r="AV151" s="14" t="s">
        <v>165</v>
      </c>
      <c r="AW151" s="14" t="s">
        <v>34</v>
      </c>
      <c r="AX151" s="14" t="s">
        <v>86</v>
      </c>
      <c r="AY151" s="256" t="s">
        <v>158</v>
      </c>
    </row>
    <row r="152" s="12" customFormat="1" ht="22.8" customHeight="1">
      <c r="A152" s="12"/>
      <c r="B152" s="204"/>
      <c r="C152" s="205"/>
      <c r="D152" s="206" t="s">
        <v>77</v>
      </c>
      <c r="E152" s="218" t="s">
        <v>388</v>
      </c>
      <c r="F152" s="218" t="s">
        <v>389</v>
      </c>
      <c r="G152" s="205"/>
      <c r="H152" s="205"/>
      <c r="I152" s="208"/>
      <c r="J152" s="219">
        <f>BK152</f>
        <v>0</v>
      </c>
      <c r="K152" s="205"/>
      <c r="L152" s="210"/>
      <c r="M152" s="211"/>
      <c r="N152" s="212"/>
      <c r="O152" s="212"/>
      <c r="P152" s="213">
        <f>SUM(P153:P172)</f>
        <v>0</v>
      </c>
      <c r="Q152" s="212"/>
      <c r="R152" s="213">
        <f>SUM(R153:R172)</f>
        <v>0</v>
      </c>
      <c r="S152" s="212"/>
      <c r="T152" s="214">
        <f>SUM(T153:T172)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5" t="s">
        <v>86</v>
      </c>
      <c r="AT152" s="216" t="s">
        <v>77</v>
      </c>
      <c r="AU152" s="216" t="s">
        <v>86</v>
      </c>
      <c r="AY152" s="215" t="s">
        <v>158</v>
      </c>
      <c r="BK152" s="217">
        <f>SUM(BK153:BK172)</f>
        <v>0</v>
      </c>
    </row>
    <row r="153" s="2" customFormat="1" ht="21.75" customHeight="1">
      <c r="A153" s="39"/>
      <c r="B153" s="40"/>
      <c r="C153" s="220" t="s">
        <v>233</v>
      </c>
      <c r="D153" s="220" t="s">
        <v>161</v>
      </c>
      <c r="E153" s="221" t="s">
        <v>2251</v>
      </c>
      <c r="F153" s="222" t="s">
        <v>2252</v>
      </c>
      <c r="G153" s="223" t="s">
        <v>393</v>
      </c>
      <c r="H153" s="224">
        <v>70.662999999999997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43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165</v>
      </c>
      <c r="AT153" s="232" t="s">
        <v>161</v>
      </c>
      <c r="AU153" s="232" t="s">
        <v>88</v>
      </c>
      <c r="AY153" s="18" t="s">
        <v>158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86</v>
      </c>
      <c r="BK153" s="233">
        <f>ROUND(I153*H153,2)</f>
        <v>0</v>
      </c>
      <c r="BL153" s="18" t="s">
        <v>165</v>
      </c>
      <c r="BM153" s="232" t="s">
        <v>2253</v>
      </c>
    </row>
    <row r="154" s="2" customFormat="1" ht="21.75" customHeight="1">
      <c r="A154" s="39"/>
      <c r="B154" s="40"/>
      <c r="C154" s="220" t="s">
        <v>8</v>
      </c>
      <c r="D154" s="220" t="s">
        <v>161</v>
      </c>
      <c r="E154" s="221" t="s">
        <v>2254</v>
      </c>
      <c r="F154" s="222" t="s">
        <v>2255</v>
      </c>
      <c r="G154" s="223" t="s">
        <v>393</v>
      </c>
      <c r="H154" s="224">
        <v>70.662999999999997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43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165</v>
      </c>
      <c r="AT154" s="232" t="s">
        <v>161</v>
      </c>
      <c r="AU154" s="232" t="s">
        <v>88</v>
      </c>
      <c r="AY154" s="18" t="s">
        <v>158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86</v>
      </c>
      <c r="BK154" s="233">
        <f>ROUND(I154*H154,2)</f>
        <v>0</v>
      </c>
      <c r="BL154" s="18" t="s">
        <v>165</v>
      </c>
      <c r="BM154" s="232" t="s">
        <v>2256</v>
      </c>
    </row>
    <row r="155" s="2" customFormat="1" ht="21.75" customHeight="1">
      <c r="A155" s="39"/>
      <c r="B155" s="40"/>
      <c r="C155" s="220" t="s">
        <v>259</v>
      </c>
      <c r="D155" s="220" t="s">
        <v>161</v>
      </c>
      <c r="E155" s="221" t="s">
        <v>2186</v>
      </c>
      <c r="F155" s="222" t="s">
        <v>2187</v>
      </c>
      <c r="G155" s="223" t="s">
        <v>393</v>
      </c>
      <c r="H155" s="224">
        <v>70.662999999999997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43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165</v>
      </c>
      <c r="AT155" s="232" t="s">
        <v>161</v>
      </c>
      <c r="AU155" s="232" t="s">
        <v>88</v>
      </c>
      <c r="AY155" s="18" t="s">
        <v>158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86</v>
      </c>
      <c r="BK155" s="233">
        <f>ROUND(I155*H155,2)</f>
        <v>0</v>
      </c>
      <c r="BL155" s="18" t="s">
        <v>165</v>
      </c>
      <c r="BM155" s="232" t="s">
        <v>2257</v>
      </c>
    </row>
    <row r="156" s="2" customFormat="1" ht="21.75" customHeight="1">
      <c r="A156" s="39"/>
      <c r="B156" s="40"/>
      <c r="C156" s="220" t="s">
        <v>266</v>
      </c>
      <c r="D156" s="220" t="s">
        <v>161</v>
      </c>
      <c r="E156" s="221" t="s">
        <v>2189</v>
      </c>
      <c r="F156" s="222" t="s">
        <v>2190</v>
      </c>
      <c r="G156" s="223" t="s">
        <v>393</v>
      </c>
      <c r="H156" s="224">
        <v>1342.597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43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165</v>
      </c>
      <c r="AT156" s="232" t="s">
        <v>161</v>
      </c>
      <c r="AU156" s="232" t="s">
        <v>88</v>
      </c>
      <c r="AY156" s="18" t="s">
        <v>158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86</v>
      </c>
      <c r="BK156" s="233">
        <f>ROUND(I156*H156,2)</f>
        <v>0</v>
      </c>
      <c r="BL156" s="18" t="s">
        <v>165</v>
      </c>
      <c r="BM156" s="232" t="s">
        <v>2258</v>
      </c>
    </row>
    <row r="157" s="13" customFormat="1">
      <c r="A157" s="13"/>
      <c r="B157" s="234"/>
      <c r="C157" s="235"/>
      <c r="D157" s="236" t="s">
        <v>171</v>
      </c>
      <c r="E157" s="235"/>
      <c r="F157" s="238" t="s">
        <v>2259</v>
      </c>
      <c r="G157" s="235"/>
      <c r="H157" s="239">
        <v>1342.597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171</v>
      </c>
      <c r="AU157" s="245" t="s">
        <v>88</v>
      </c>
      <c r="AV157" s="13" t="s">
        <v>88</v>
      </c>
      <c r="AW157" s="13" t="s">
        <v>4</v>
      </c>
      <c r="AX157" s="13" t="s">
        <v>86</v>
      </c>
      <c r="AY157" s="245" t="s">
        <v>158</v>
      </c>
    </row>
    <row r="158" s="2" customFormat="1" ht="16.5" customHeight="1">
      <c r="A158" s="39"/>
      <c r="B158" s="40"/>
      <c r="C158" s="220" t="s">
        <v>270</v>
      </c>
      <c r="D158" s="220" t="s">
        <v>161</v>
      </c>
      <c r="E158" s="221" t="s">
        <v>2193</v>
      </c>
      <c r="F158" s="222" t="s">
        <v>2194</v>
      </c>
      <c r="G158" s="223" t="s">
        <v>393</v>
      </c>
      <c r="H158" s="224">
        <v>70.662999999999997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43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165</v>
      </c>
      <c r="AT158" s="232" t="s">
        <v>161</v>
      </c>
      <c r="AU158" s="232" t="s">
        <v>88</v>
      </c>
      <c r="AY158" s="18" t="s">
        <v>158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86</v>
      </c>
      <c r="BK158" s="233">
        <f>ROUND(I158*H158,2)</f>
        <v>0</v>
      </c>
      <c r="BL158" s="18" t="s">
        <v>165</v>
      </c>
      <c r="BM158" s="232" t="s">
        <v>2260</v>
      </c>
    </row>
    <row r="159" s="2" customFormat="1" ht="16.5" customHeight="1">
      <c r="A159" s="39"/>
      <c r="B159" s="40"/>
      <c r="C159" s="220" t="s">
        <v>274</v>
      </c>
      <c r="D159" s="220" t="s">
        <v>161</v>
      </c>
      <c r="E159" s="221" t="s">
        <v>2261</v>
      </c>
      <c r="F159" s="222" t="s">
        <v>2262</v>
      </c>
      <c r="G159" s="223" t="s">
        <v>393</v>
      </c>
      <c r="H159" s="224">
        <v>70.662999999999997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43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165</v>
      </c>
      <c r="AT159" s="232" t="s">
        <v>161</v>
      </c>
      <c r="AU159" s="232" t="s">
        <v>88</v>
      </c>
      <c r="AY159" s="18" t="s">
        <v>158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86</v>
      </c>
      <c r="BK159" s="233">
        <f>ROUND(I159*H159,2)</f>
        <v>0</v>
      </c>
      <c r="BL159" s="18" t="s">
        <v>165</v>
      </c>
      <c r="BM159" s="232" t="s">
        <v>2263</v>
      </c>
    </row>
    <row r="160" s="2" customFormat="1" ht="33" customHeight="1">
      <c r="A160" s="39"/>
      <c r="B160" s="40"/>
      <c r="C160" s="220" t="s">
        <v>280</v>
      </c>
      <c r="D160" s="220" t="s">
        <v>161</v>
      </c>
      <c r="E160" s="221" t="s">
        <v>410</v>
      </c>
      <c r="F160" s="222" t="s">
        <v>411</v>
      </c>
      <c r="G160" s="223" t="s">
        <v>393</v>
      </c>
      <c r="H160" s="224">
        <v>6.1200000000000001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43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165</v>
      </c>
      <c r="AT160" s="232" t="s">
        <v>161</v>
      </c>
      <c r="AU160" s="232" t="s">
        <v>88</v>
      </c>
      <c r="AY160" s="18" t="s">
        <v>158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86</v>
      </c>
      <c r="BK160" s="233">
        <f>ROUND(I160*H160,2)</f>
        <v>0</v>
      </c>
      <c r="BL160" s="18" t="s">
        <v>165</v>
      </c>
      <c r="BM160" s="232" t="s">
        <v>2264</v>
      </c>
    </row>
    <row r="161" s="2" customFormat="1" ht="33" customHeight="1">
      <c r="A161" s="39"/>
      <c r="B161" s="40"/>
      <c r="C161" s="220" t="s">
        <v>7</v>
      </c>
      <c r="D161" s="220" t="s">
        <v>161</v>
      </c>
      <c r="E161" s="221" t="s">
        <v>2197</v>
      </c>
      <c r="F161" s="222" t="s">
        <v>2198</v>
      </c>
      <c r="G161" s="223" t="s">
        <v>393</v>
      </c>
      <c r="H161" s="224">
        <v>0.20000000000000001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43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165</v>
      </c>
      <c r="AT161" s="232" t="s">
        <v>161</v>
      </c>
      <c r="AU161" s="232" t="s">
        <v>88</v>
      </c>
      <c r="AY161" s="18" t="s">
        <v>158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86</v>
      </c>
      <c r="BK161" s="233">
        <f>ROUND(I161*H161,2)</f>
        <v>0</v>
      </c>
      <c r="BL161" s="18" t="s">
        <v>165</v>
      </c>
      <c r="BM161" s="232" t="s">
        <v>2265</v>
      </c>
    </row>
    <row r="162" s="2" customFormat="1" ht="33" customHeight="1">
      <c r="A162" s="39"/>
      <c r="B162" s="40"/>
      <c r="C162" s="220" t="s">
        <v>289</v>
      </c>
      <c r="D162" s="220" t="s">
        <v>161</v>
      </c>
      <c r="E162" s="221" t="s">
        <v>2200</v>
      </c>
      <c r="F162" s="222" t="s">
        <v>2201</v>
      </c>
      <c r="G162" s="223" t="s">
        <v>393</v>
      </c>
      <c r="H162" s="224">
        <v>0.26000000000000001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43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165</v>
      </c>
      <c r="AT162" s="232" t="s">
        <v>161</v>
      </c>
      <c r="AU162" s="232" t="s">
        <v>88</v>
      </c>
      <c r="AY162" s="18" t="s">
        <v>158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86</v>
      </c>
      <c r="BK162" s="233">
        <f>ROUND(I162*H162,2)</f>
        <v>0</v>
      </c>
      <c r="BL162" s="18" t="s">
        <v>165</v>
      </c>
      <c r="BM162" s="232" t="s">
        <v>2266</v>
      </c>
    </row>
    <row r="163" s="2" customFormat="1" ht="33" customHeight="1">
      <c r="A163" s="39"/>
      <c r="B163" s="40"/>
      <c r="C163" s="220" t="s">
        <v>293</v>
      </c>
      <c r="D163" s="220" t="s">
        <v>161</v>
      </c>
      <c r="E163" s="221" t="s">
        <v>2203</v>
      </c>
      <c r="F163" s="222" t="s">
        <v>2204</v>
      </c>
      <c r="G163" s="223" t="s">
        <v>393</v>
      </c>
      <c r="H163" s="224">
        <v>3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43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165</v>
      </c>
      <c r="AT163" s="232" t="s">
        <v>161</v>
      </c>
      <c r="AU163" s="232" t="s">
        <v>88</v>
      </c>
      <c r="AY163" s="18" t="s">
        <v>158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86</v>
      </c>
      <c r="BK163" s="233">
        <f>ROUND(I163*H163,2)</f>
        <v>0</v>
      </c>
      <c r="BL163" s="18" t="s">
        <v>165</v>
      </c>
      <c r="BM163" s="232" t="s">
        <v>2267</v>
      </c>
    </row>
    <row r="164" s="2" customFormat="1" ht="33" customHeight="1">
      <c r="A164" s="39"/>
      <c r="B164" s="40"/>
      <c r="C164" s="220" t="s">
        <v>297</v>
      </c>
      <c r="D164" s="220" t="s">
        <v>161</v>
      </c>
      <c r="E164" s="221" t="s">
        <v>2057</v>
      </c>
      <c r="F164" s="222" t="s">
        <v>2058</v>
      </c>
      <c r="G164" s="223" t="s">
        <v>393</v>
      </c>
      <c r="H164" s="224">
        <v>13.253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43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165</v>
      </c>
      <c r="AT164" s="232" t="s">
        <v>161</v>
      </c>
      <c r="AU164" s="232" t="s">
        <v>88</v>
      </c>
      <c r="AY164" s="18" t="s">
        <v>158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86</v>
      </c>
      <c r="BK164" s="233">
        <f>ROUND(I164*H164,2)</f>
        <v>0</v>
      </c>
      <c r="BL164" s="18" t="s">
        <v>165</v>
      </c>
      <c r="BM164" s="232" t="s">
        <v>2268</v>
      </c>
    </row>
    <row r="165" s="2" customFormat="1" ht="44.25" customHeight="1">
      <c r="A165" s="39"/>
      <c r="B165" s="40"/>
      <c r="C165" s="220" t="s">
        <v>302</v>
      </c>
      <c r="D165" s="220" t="s">
        <v>161</v>
      </c>
      <c r="E165" s="221" t="s">
        <v>2207</v>
      </c>
      <c r="F165" s="222" t="s">
        <v>2208</v>
      </c>
      <c r="G165" s="223" t="s">
        <v>393</v>
      </c>
      <c r="H165" s="224">
        <v>47.57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43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165</v>
      </c>
      <c r="AT165" s="232" t="s">
        <v>161</v>
      </c>
      <c r="AU165" s="232" t="s">
        <v>88</v>
      </c>
      <c r="AY165" s="18" t="s">
        <v>158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86</v>
      </c>
      <c r="BK165" s="233">
        <f>ROUND(I165*H165,2)</f>
        <v>0</v>
      </c>
      <c r="BL165" s="18" t="s">
        <v>165</v>
      </c>
      <c r="BM165" s="232" t="s">
        <v>2269</v>
      </c>
    </row>
    <row r="166" s="13" customFormat="1">
      <c r="A166" s="13"/>
      <c r="B166" s="234"/>
      <c r="C166" s="235"/>
      <c r="D166" s="236" t="s">
        <v>171</v>
      </c>
      <c r="E166" s="237" t="s">
        <v>1</v>
      </c>
      <c r="F166" s="238" t="s">
        <v>2270</v>
      </c>
      <c r="G166" s="235"/>
      <c r="H166" s="239">
        <v>70.403000000000006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171</v>
      </c>
      <c r="AU166" s="245" t="s">
        <v>88</v>
      </c>
      <c r="AV166" s="13" t="s">
        <v>88</v>
      </c>
      <c r="AW166" s="13" t="s">
        <v>34</v>
      </c>
      <c r="AX166" s="13" t="s">
        <v>78</v>
      </c>
      <c r="AY166" s="245" t="s">
        <v>158</v>
      </c>
    </row>
    <row r="167" s="13" customFormat="1">
      <c r="A167" s="13"/>
      <c r="B167" s="234"/>
      <c r="C167" s="235"/>
      <c r="D167" s="236" t="s">
        <v>171</v>
      </c>
      <c r="E167" s="237" t="s">
        <v>1</v>
      </c>
      <c r="F167" s="238" t="s">
        <v>2271</v>
      </c>
      <c r="G167" s="235"/>
      <c r="H167" s="239">
        <v>-3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171</v>
      </c>
      <c r="AU167" s="245" t="s">
        <v>88</v>
      </c>
      <c r="AV167" s="13" t="s">
        <v>88</v>
      </c>
      <c r="AW167" s="13" t="s">
        <v>34</v>
      </c>
      <c r="AX167" s="13" t="s">
        <v>78</v>
      </c>
      <c r="AY167" s="245" t="s">
        <v>158</v>
      </c>
    </row>
    <row r="168" s="13" customFormat="1">
      <c r="A168" s="13"/>
      <c r="B168" s="234"/>
      <c r="C168" s="235"/>
      <c r="D168" s="236" t="s">
        <v>171</v>
      </c>
      <c r="E168" s="237" t="s">
        <v>1</v>
      </c>
      <c r="F168" s="238" t="s">
        <v>2272</v>
      </c>
      <c r="G168" s="235"/>
      <c r="H168" s="239">
        <v>-0.20000000000000001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171</v>
      </c>
      <c r="AU168" s="245" t="s">
        <v>88</v>
      </c>
      <c r="AV168" s="13" t="s">
        <v>88</v>
      </c>
      <c r="AW168" s="13" t="s">
        <v>34</v>
      </c>
      <c r="AX168" s="13" t="s">
        <v>78</v>
      </c>
      <c r="AY168" s="245" t="s">
        <v>158</v>
      </c>
    </row>
    <row r="169" s="13" customFormat="1">
      <c r="A169" s="13"/>
      <c r="B169" s="234"/>
      <c r="C169" s="235"/>
      <c r="D169" s="236" t="s">
        <v>171</v>
      </c>
      <c r="E169" s="237" t="s">
        <v>1</v>
      </c>
      <c r="F169" s="238" t="s">
        <v>2273</v>
      </c>
      <c r="G169" s="235"/>
      <c r="H169" s="239">
        <v>-0.26000000000000001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171</v>
      </c>
      <c r="AU169" s="245" t="s">
        <v>88</v>
      </c>
      <c r="AV169" s="13" t="s">
        <v>88</v>
      </c>
      <c r="AW169" s="13" t="s">
        <v>34</v>
      </c>
      <c r="AX169" s="13" t="s">
        <v>78</v>
      </c>
      <c r="AY169" s="245" t="s">
        <v>158</v>
      </c>
    </row>
    <row r="170" s="13" customFormat="1">
      <c r="A170" s="13"/>
      <c r="B170" s="234"/>
      <c r="C170" s="235"/>
      <c r="D170" s="236" t="s">
        <v>171</v>
      </c>
      <c r="E170" s="237" t="s">
        <v>1</v>
      </c>
      <c r="F170" s="238" t="s">
        <v>2274</v>
      </c>
      <c r="G170" s="235"/>
      <c r="H170" s="239">
        <v>-6.1200000000000001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171</v>
      </c>
      <c r="AU170" s="245" t="s">
        <v>88</v>
      </c>
      <c r="AV170" s="13" t="s">
        <v>88</v>
      </c>
      <c r="AW170" s="13" t="s">
        <v>34</v>
      </c>
      <c r="AX170" s="13" t="s">
        <v>78</v>
      </c>
      <c r="AY170" s="245" t="s">
        <v>158</v>
      </c>
    </row>
    <row r="171" s="13" customFormat="1">
      <c r="A171" s="13"/>
      <c r="B171" s="234"/>
      <c r="C171" s="235"/>
      <c r="D171" s="236" t="s">
        <v>171</v>
      </c>
      <c r="E171" s="237" t="s">
        <v>1</v>
      </c>
      <c r="F171" s="238" t="s">
        <v>2275</v>
      </c>
      <c r="G171" s="235"/>
      <c r="H171" s="239">
        <v>-13.253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171</v>
      </c>
      <c r="AU171" s="245" t="s">
        <v>88</v>
      </c>
      <c r="AV171" s="13" t="s">
        <v>88</v>
      </c>
      <c r="AW171" s="13" t="s">
        <v>34</v>
      </c>
      <c r="AX171" s="13" t="s">
        <v>78</v>
      </c>
      <c r="AY171" s="245" t="s">
        <v>158</v>
      </c>
    </row>
    <row r="172" s="14" customFormat="1">
      <c r="A172" s="14"/>
      <c r="B172" s="246"/>
      <c r="C172" s="247"/>
      <c r="D172" s="236" t="s">
        <v>171</v>
      </c>
      <c r="E172" s="248" t="s">
        <v>1</v>
      </c>
      <c r="F172" s="249" t="s">
        <v>174</v>
      </c>
      <c r="G172" s="247"/>
      <c r="H172" s="250">
        <v>47.57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171</v>
      </c>
      <c r="AU172" s="256" t="s">
        <v>88</v>
      </c>
      <c r="AV172" s="14" t="s">
        <v>165</v>
      </c>
      <c r="AW172" s="14" t="s">
        <v>34</v>
      </c>
      <c r="AX172" s="14" t="s">
        <v>86</v>
      </c>
      <c r="AY172" s="256" t="s">
        <v>158</v>
      </c>
    </row>
    <row r="173" s="12" customFormat="1" ht="22.8" customHeight="1">
      <c r="A173" s="12"/>
      <c r="B173" s="204"/>
      <c r="C173" s="205"/>
      <c r="D173" s="206" t="s">
        <v>77</v>
      </c>
      <c r="E173" s="218" t="s">
        <v>420</v>
      </c>
      <c r="F173" s="218" t="s">
        <v>421</v>
      </c>
      <c r="G173" s="205"/>
      <c r="H173" s="205"/>
      <c r="I173" s="208"/>
      <c r="J173" s="219">
        <f>BK173</f>
        <v>0</v>
      </c>
      <c r="K173" s="205"/>
      <c r="L173" s="210"/>
      <c r="M173" s="211"/>
      <c r="N173" s="212"/>
      <c r="O173" s="212"/>
      <c r="P173" s="213">
        <f>P174</f>
        <v>0</v>
      </c>
      <c r="Q173" s="212"/>
      <c r="R173" s="213">
        <f>R174</f>
        <v>0</v>
      </c>
      <c r="S173" s="212"/>
      <c r="T173" s="214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5" t="s">
        <v>86</v>
      </c>
      <c r="AT173" s="216" t="s">
        <v>77</v>
      </c>
      <c r="AU173" s="216" t="s">
        <v>86</v>
      </c>
      <c r="AY173" s="215" t="s">
        <v>158</v>
      </c>
      <c r="BK173" s="217">
        <f>BK174</f>
        <v>0</v>
      </c>
    </row>
    <row r="174" s="2" customFormat="1" ht="21.75" customHeight="1">
      <c r="A174" s="39"/>
      <c r="B174" s="40"/>
      <c r="C174" s="220" t="s">
        <v>306</v>
      </c>
      <c r="D174" s="220" t="s">
        <v>161</v>
      </c>
      <c r="E174" s="221" t="s">
        <v>2276</v>
      </c>
      <c r="F174" s="222" t="s">
        <v>2277</v>
      </c>
      <c r="G174" s="223" t="s">
        <v>393</v>
      </c>
      <c r="H174" s="224">
        <v>14.039999999999999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43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165</v>
      </c>
      <c r="AT174" s="232" t="s">
        <v>161</v>
      </c>
      <c r="AU174" s="232" t="s">
        <v>88</v>
      </c>
      <c r="AY174" s="18" t="s">
        <v>158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86</v>
      </c>
      <c r="BK174" s="233">
        <f>ROUND(I174*H174,2)</f>
        <v>0</v>
      </c>
      <c r="BL174" s="18" t="s">
        <v>165</v>
      </c>
      <c r="BM174" s="232" t="s">
        <v>2278</v>
      </c>
    </row>
    <row r="175" s="12" customFormat="1" ht="25.92" customHeight="1">
      <c r="A175" s="12"/>
      <c r="B175" s="204"/>
      <c r="C175" s="205"/>
      <c r="D175" s="206" t="s">
        <v>77</v>
      </c>
      <c r="E175" s="207" t="s">
        <v>426</v>
      </c>
      <c r="F175" s="207" t="s">
        <v>427</v>
      </c>
      <c r="G175" s="205"/>
      <c r="H175" s="205"/>
      <c r="I175" s="208"/>
      <c r="J175" s="209">
        <f>BK175</f>
        <v>0</v>
      </c>
      <c r="K175" s="205"/>
      <c r="L175" s="210"/>
      <c r="M175" s="211"/>
      <c r="N175" s="212"/>
      <c r="O175" s="212"/>
      <c r="P175" s="213">
        <f>P176</f>
        <v>0</v>
      </c>
      <c r="Q175" s="212"/>
      <c r="R175" s="213">
        <f>R176</f>
        <v>0</v>
      </c>
      <c r="S175" s="212"/>
      <c r="T175" s="214">
        <f>T176</f>
        <v>0.26000000000000001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5" t="s">
        <v>88</v>
      </c>
      <c r="AT175" s="216" t="s">
        <v>77</v>
      </c>
      <c r="AU175" s="216" t="s">
        <v>78</v>
      </c>
      <c r="AY175" s="215" t="s">
        <v>158</v>
      </c>
      <c r="BK175" s="217">
        <f>BK176</f>
        <v>0</v>
      </c>
    </row>
    <row r="176" s="12" customFormat="1" ht="22.8" customHeight="1">
      <c r="A176" s="12"/>
      <c r="B176" s="204"/>
      <c r="C176" s="205"/>
      <c r="D176" s="206" t="s">
        <v>77</v>
      </c>
      <c r="E176" s="218" t="s">
        <v>2210</v>
      </c>
      <c r="F176" s="218" t="s">
        <v>2211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P177</f>
        <v>0</v>
      </c>
      <c r="Q176" s="212"/>
      <c r="R176" s="213">
        <f>R177</f>
        <v>0</v>
      </c>
      <c r="S176" s="212"/>
      <c r="T176" s="214">
        <f>T177</f>
        <v>0.26000000000000001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88</v>
      </c>
      <c r="AT176" s="216" t="s">
        <v>77</v>
      </c>
      <c r="AU176" s="216" t="s">
        <v>86</v>
      </c>
      <c r="AY176" s="215" t="s">
        <v>158</v>
      </c>
      <c r="BK176" s="217">
        <f>BK177</f>
        <v>0</v>
      </c>
    </row>
    <row r="177" s="2" customFormat="1" ht="21.75" customHeight="1">
      <c r="A177" s="39"/>
      <c r="B177" s="40"/>
      <c r="C177" s="220" t="s">
        <v>310</v>
      </c>
      <c r="D177" s="220" t="s">
        <v>161</v>
      </c>
      <c r="E177" s="221" t="s">
        <v>2212</v>
      </c>
      <c r="F177" s="222" t="s">
        <v>2213</v>
      </c>
      <c r="G177" s="223" t="s">
        <v>186</v>
      </c>
      <c r="H177" s="224">
        <v>26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43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0.01</v>
      </c>
      <c r="T177" s="231">
        <f>S177*H177</f>
        <v>0.26000000000000001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259</v>
      </c>
      <c r="AT177" s="232" t="s">
        <v>161</v>
      </c>
      <c r="AU177" s="232" t="s">
        <v>88</v>
      </c>
      <c r="AY177" s="18" t="s">
        <v>158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86</v>
      </c>
      <c r="BK177" s="233">
        <f>ROUND(I177*H177,2)</f>
        <v>0</v>
      </c>
      <c r="BL177" s="18" t="s">
        <v>259</v>
      </c>
      <c r="BM177" s="232" t="s">
        <v>2279</v>
      </c>
    </row>
    <row r="178" s="12" customFormat="1" ht="25.92" customHeight="1">
      <c r="A178" s="12"/>
      <c r="B178" s="204"/>
      <c r="C178" s="205"/>
      <c r="D178" s="206" t="s">
        <v>77</v>
      </c>
      <c r="E178" s="207" t="s">
        <v>114</v>
      </c>
      <c r="F178" s="207" t="s">
        <v>1852</v>
      </c>
      <c r="G178" s="205"/>
      <c r="H178" s="205"/>
      <c r="I178" s="208"/>
      <c r="J178" s="209">
        <f>BK178</f>
        <v>0</v>
      </c>
      <c r="K178" s="205"/>
      <c r="L178" s="210"/>
      <c r="M178" s="211"/>
      <c r="N178" s="212"/>
      <c r="O178" s="212"/>
      <c r="P178" s="213">
        <f>P179+P181+P183+P185+P188</f>
        <v>0</v>
      </c>
      <c r="Q178" s="212"/>
      <c r="R178" s="213">
        <f>R179+R181+R183+R185+R188</f>
        <v>0</v>
      </c>
      <c r="S178" s="212"/>
      <c r="T178" s="214">
        <f>T179+T181+T183+T185+T188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5" t="s">
        <v>183</v>
      </c>
      <c r="AT178" s="216" t="s">
        <v>77</v>
      </c>
      <c r="AU178" s="216" t="s">
        <v>78</v>
      </c>
      <c r="AY178" s="215" t="s">
        <v>158</v>
      </c>
      <c r="BK178" s="217">
        <f>BK179+BK181+BK183+BK185+BK188</f>
        <v>0</v>
      </c>
    </row>
    <row r="179" s="12" customFormat="1" ht="22.8" customHeight="1">
      <c r="A179" s="12"/>
      <c r="B179" s="204"/>
      <c r="C179" s="205"/>
      <c r="D179" s="206" t="s">
        <v>77</v>
      </c>
      <c r="E179" s="218" t="s">
        <v>2280</v>
      </c>
      <c r="F179" s="218" t="s">
        <v>2281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P180</f>
        <v>0</v>
      </c>
      <c r="Q179" s="212"/>
      <c r="R179" s="213">
        <f>R180</f>
        <v>0</v>
      </c>
      <c r="S179" s="212"/>
      <c r="T179" s="214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183</v>
      </c>
      <c r="AT179" s="216" t="s">
        <v>77</v>
      </c>
      <c r="AU179" s="216" t="s">
        <v>86</v>
      </c>
      <c r="AY179" s="215" t="s">
        <v>158</v>
      </c>
      <c r="BK179" s="217">
        <f>BK180</f>
        <v>0</v>
      </c>
    </row>
    <row r="180" s="2" customFormat="1" ht="33" customHeight="1">
      <c r="A180" s="39"/>
      <c r="B180" s="40"/>
      <c r="C180" s="220" t="s">
        <v>315</v>
      </c>
      <c r="D180" s="220" t="s">
        <v>161</v>
      </c>
      <c r="E180" s="221" t="s">
        <v>2282</v>
      </c>
      <c r="F180" s="222" t="s">
        <v>2114</v>
      </c>
      <c r="G180" s="223" t="s">
        <v>1857</v>
      </c>
      <c r="H180" s="224">
        <v>1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43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1858</v>
      </c>
      <c r="AT180" s="232" t="s">
        <v>161</v>
      </c>
      <c r="AU180" s="232" t="s">
        <v>88</v>
      </c>
      <c r="AY180" s="18" t="s">
        <v>158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86</v>
      </c>
      <c r="BK180" s="233">
        <f>ROUND(I180*H180,2)</f>
        <v>0</v>
      </c>
      <c r="BL180" s="18" t="s">
        <v>1858</v>
      </c>
      <c r="BM180" s="232" t="s">
        <v>2283</v>
      </c>
    </row>
    <row r="181" s="12" customFormat="1" ht="22.8" customHeight="1">
      <c r="A181" s="12"/>
      <c r="B181" s="204"/>
      <c r="C181" s="205"/>
      <c r="D181" s="206" t="s">
        <v>77</v>
      </c>
      <c r="E181" s="218" t="s">
        <v>1853</v>
      </c>
      <c r="F181" s="218" t="s">
        <v>1854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P182</f>
        <v>0</v>
      </c>
      <c r="Q181" s="212"/>
      <c r="R181" s="213">
        <f>R182</f>
        <v>0</v>
      </c>
      <c r="S181" s="212"/>
      <c r="T181" s="214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183</v>
      </c>
      <c r="AT181" s="216" t="s">
        <v>77</v>
      </c>
      <c r="AU181" s="216" t="s">
        <v>86</v>
      </c>
      <c r="AY181" s="215" t="s">
        <v>158</v>
      </c>
      <c r="BK181" s="217">
        <f>BK182</f>
        <v>0</v>
      </c>
    </row>
    <row r="182" s="2" customFormat="1" ht="33" customHeight="1">
      <c r="A182" s="39"/>
      <c r="B182" s="40"/>
      <c r="C182" s="220" t="s">
        <v>320</v>
      </c>
      <c r="D182" s="220" t="s">
        <v>161</v>
      </c>
      <c r="E182" s="221" t="s">
        <v>2284</v>
      </c>
      <c r="F182" s="222" t="s">
        <v>2285</v>
      </c>
      <c r="G182" s="223" t="s">
        <v>1857</v>
      </c>
      <c r="H182" s="224">
        <v>1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43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1858</v>
      </c>
      <c r="AT182" s="232" t="s">
        <v>161</v>
      </c>
      <c r="AU182" s="232" t="s">
        <v>88</v>
      </c>
      <c r="AY182" s="18" t="s">
        <v>158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86</v>
      </c>
      <c r="BK182" s="233">
        <f>ROUND(I182*H182,2)</f>
        <v>0</v>
      </c>
      <c r="BL182" s="18" t="s">
        <v>1858</v>
      </c>
      <c r="BM182" s="232" t="s">
        <v>2286</v>
      </c>
    </row>
    <row r="183" s="12" customFormat="1" ht="22.8" customHeight="1">
      <c r="A183" s="12"/>
      <c r="B183" s="204"/>
      <c r="C183" s="205"/>
      <c r="D183" s="206" t="s">
        <v>77</v>
      </c>
      <c r="E183" s="218" t="s">
        <v>1860</v>
      </c>
      <c r="F183" s="218" t="s">
        <v>1861</v>
      </c>
      <c r="G183" s="205"/>
      <c r="H183" s="205"/>
      <c r="I183" s="208"/>
      <c r="J183" s="219">
        <f>BK183</f>
        <v>0</v>
      </c>
      <c r="K183" s="205"/>
      <c r="L183" s="210"/>
      <c r="M183" s="211"/>
      <c r="N183" s="212"/>
      <c r="O183" s="212"/>
      <c r="P183" s="213">
        <f>P184</f>
        <v>0</v>
      </c>
      <c r="Q183" s="212"/>
      <c r="R183" s="213">
        <f>R184</f>
        <v>0</v>
      </c>
      <c r="S183" s="212"/>
      <c r="T183" s="214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5" t="s">
        <v>183</v>
      </c>
      <c r="AT183" s="216" t="s">
        <v>77</v>
      </c>
      <c r="AU183" s="216" t="s">
        <v>86</v>
      </c>
      <c r="AY183" s="215" t="s">
        <v>158</v>
      </c>
      <c r="BK183" s="217">
        <f>BK184</f>
        <v>0</v>
      </c>
    </row>
    <row r="184" s="2" customFormat="1" ht="33" customHeight="1">
      <c r="A184" s="39"/>
      <c r="B184" s="40"/>
      <c r="C184" s="220" t="s">
        <v>324</v>
      </c>
      <c r="D184" s="220" t="s">
        <v>161</v>
      </c>
      <c r="E184" s="221" t="s">
        <v>2287</v>
      </c>
      <c r="F184" s="222" t="s">
        <v>2288</v>
      </c>
      <c r="G184" s="223" t="s">
        <v>1857</v>
      </c>
      <c r="H184" s="224">
        <v>1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43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1858</v>
      </c>
      <c r="AT184" s="232" t="s">
        <v>161</v>
      </c>
      <c r="AU184" s="232" t="s">
        <v>88</v>
      </c>
      <c r="AY184" s="18" t="s">
        <v>158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86</v>
      </c>
      <c r="BK184" s="233">
        <f>ROUND(I184*H184,2)</f>
        <v>0</v>
      </c>
      <c r="BL184" s="18" t="s">
        <v>1858</v>
      </c>
      <c r="BM184" s="232" t="s">
        <v>2289</v>
      </c>
    </row>
    <row r="185" s="12" customFormat="1" ht="22.8" customHeight="1">
      <c r="A185" s="12"/>
      <c r="B185" s="204"/>
      <c r="C185" s="205"/>
      <c r="D185" s="206" t="s">
        <v>77</v>
      </c>
      <c r="E185" s="218" t="s">
        <v>2223</v>
      </c>
      <c r="F185" s="218" t="s">
        <v>2224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SUM(P186:P187)</f>
        <v>0</v>
      </c>
      <c r="Q185" s="212"/>
      <c r="R185" s="213">
        <f>SUM(R186:R187)</f>
        <v>0</v>
      </c>
      <c r="S185" s="212"/>
      <c r="T185" s="214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5" t="s">
        <v>183</v>
      </c>
      <c r="AT185" s="216" t="s">
        <v>77</v>
      </c>
      <c r="AU185" s="216" t="s">
        <v>86</v>
      </c>
      <c r="AY185" s="215" t="s">
        <v>158</v>
      </c>
      <c r="BK185" s="217">
        <f>SUM(BK186:BK187)</f>
        <v>0</v>
      </c>
    </row>
    <row r="186" s="2" customFormat="1" ht="16.5" customHeight="1">
      <c r="A186" s="39"/>
      <c r="B186" s="40"/>
      <c r="C186" s="220" t="s">
        <v>328</v>
      </c>
      <c r="D186" s="220" t="s">
        <v>161</v>
      </c>
      <c r="E186" s="221" t="s">
        <v>2290</v>
      </c>
      <c r="F186" s="222" t="s">
        <v>2291</v>
      </c>
      <c r="G186" s="223" t="s">
        <v>1857</v>
      </c>
      <c r="H186" s="224">
        <v>1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43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1858</v>
      </c>
      <c r="AT186" s="232" t="s">
        <v>161</v>
      </c>
      <c r="AU186" s="232" t="s">
        <v>88</v>
      </c>
      <c r="AY186" s="18" t="s">
        <v>158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86</v>
      </c>
      <c r="BK186" s="233">
        <f>ROUND(I186*H186,2)</f>
        <v>0</v>
      </c>
      <c r="BL186" s="18" t="s">
        <v>1858</v>
      </c>
      <c r="BM186" s="232" t="s">
        <v>2292</v>
      </c>
    </row>
    <row r="187" s="2" customFormat="1" ht="21.75" customHeight="1">
      <c r="A187" s="39"/>
      <c r="B187" s="40"/>
      <c r="C187" s="220" t="s">
        <v>332</v>
      </c>
      <c r="D187" s="220" t="s">
        <v>161</v>
      </c>
      <c r="E187" s="221" t="s">
        <v>2293</v>
      </c>
      <c r="F187" s="222" t="s">
        <v>2294</v>
      </c>
      <c r="G187" s="223" t="s">
        <v>1857</v>
      </c>
      <c r="H187" s="224">
        <v>1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43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1858</v>
      </c>
      <c r="AT187" s="232" t="s">
        <v>161</v>
      </c>
      <c r="AU187" s="232" t="s">
        <v>88</v>
      </c>
      <c r="AY187" s="18" t="s">
        <v>158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86</v>
      </c>
      <c r="BK187" s="233">
        <f>ROUND(I187*H187,2)</f>
        <v>0</v>
      </c>
      <c r="BL187" s="18" t="s">
        <v>1858</v>
      </c>
      <c r="BM187" s="232" t="s">
        <v>2295</v>
      </c>
    </row>
    <row r="188" s="12" customFormat="1" ht="22.8" customHeight="1">
      <c r="A188" s="12"/>
      <c r="B188" s="204"/>
      <c r="C188" s="205"/>
      <c r="D188" s="206" t="s">
        <v>77</v>
      </c>
      <c r="E188" s="218" t="s">
        <v>1865</v>
      </c>
      <c r="F188" s="218" t="s">
        <v>1866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P189</f>
        <v>0</v>
      </c>
      <c r="Q188" s="212"/>
      <c r="R188" s="213">
        <f>R189</f>
        <v>0</v>
      </c>
      <c r="S188" s="212"/>
      <c r="T188" s="214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183</v>
      </c>
      <c r="AT188" s="216" t="s">
        <v>77</v>
      </c>
      <c r="AU188" s="216" t="s">
        <v>86</v>
      </c>
      <c r="AY188" s="215" t="s">
        <v>158</v>
      </c>
      <c r="BK188" s="217">
        <f>BK189</f>
        <v>0</v>
      </c>
    </row>
    <row r="189" s="2" customFormat="1" ht="21.75" customHeight="1">
      <c r="A189" s="39"/>
      <c r="B189" s="40"/>
      <c r="C189" s="220" t="s">
        <v>336</v>
      </c>
      <c r="D189" s="220" t="s">
        <v>161</v>
      </c>
      <c r="E189" s="221" t="s">
        <v>2296</v>
      </c>
      <c r="F189" s="222" t="s">
        <v>2297</v>
      </c>
      <c r="G189" s="223" t="s">
        <v>1857</v>
      </c>
      <c r="H189" s="224">
        <v>1</v>
      </c>
      <c r="I189" s="225"/>
      <c r="J189" s="226">
        <f>ROUND(I189*H189,2)</f>
        <v>0</v>
      </c>
      <c r="K189" s="227"/>
      <c r="L189" s="45"/>
      <c r="M189" s="302" t="s">
        <v>1</v>
      </c>
      <c r="N189" s="303" t="s">
        <v>43</v>
      </c>
      <c r="O189" s="296"/>
      <c r="P189" s="300">
        <f>O189*H189</f>
        <v>0</v>
      </c>
      <c r="Q189" s="300">
        <v>0</v>
      </c>
      <c r="R189" s="300">
        <f>Q189*H189</f>
        <v>0</v>
      </c>
      <c r="S189" s="300">
        <v>0</v>
      </c>
      <c r="T189" s="30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1858</v>
      </c>
      <c r="AT189" s="232" t="s">
        <v>161</v>
      </c>
      <c r="AU189" s="232" t="s">
        <v>88</v>
      </c>
      <c r="AY189" s="18" t="s">
        <v>158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86</v>
      </c>
      <c r="BK189" s="233">
        <f>ROUND(I189*H189,2)</f>
        <v>0</v>
      </c>
      <c r="BL189" s="18" t="s">
        <v>1858</v>
      </c>
      <c r="BM189" s="232" t="s">
        <v>2298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UUI1Hp4PYPbuSKZHozH/Js9nzRZxZAe79RV7oROQC5qFQXj1LLzzHodbWly4X64wd86QWthC+Nm/rgWUjhRHCA==" hashValue="/cvsESMuhCI6t+bvkdyfshGhTC6SVoJQVsVo1qT6B0XYZXpoXjHfd9Nc7d++r08bCcMaSGrKCCRndlHV8JcjNw==" algorithmName="SHA-512" password="CC35"/>
  <autoFilter ref="C128:K18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2021-03-24T05:15:03Z</dcterms:created>
  <dcterms:modified xsi:type="dcterms:W3CDTF">2021-03-24T05:15:16Z</dcterms:modified>
</cp:coreProperties>
</file>