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Technika\Opravné práce SEE\2021\O64. Oprava TV v úseku Praha Hostivař (mimo) - Praha Malešice (mimo)\"/>
    </mc:Choice>
  </mc:AlternateContent>
  <bookViews>
    <workbookView xWindow="0" yWindow="0" windowWidth="0" windowHeight="0"/>
  </bookViews>
  <sheets>
    <sheet name="Rekapitulace stavby" sheetId="1" r:id="rId1"/>
    <sheet name="1 - Oprava TV v úseku Pra..." sheetId="2" r:id="rId2"/>
    <sheet name="2 - VON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'1 - Oprava TV v úseku Pra...'!$C$80:$K$152</definedName>
    <definedName name="_xlnm.Print_Area" localSheetId="1">'1 - Oprava TV v úseku Pra...'!$C$68:$K$152</definedName>
    <definedName name="_xlnm.Print_Titles" localSheetId="1">'1 - Oprava TV v úseku Pra...'!$80:$80</definedName>
    <definedName name="_xlnm._FilterDatabase" localSheetId="2" hidden="1">'2 - VON'!$C$79:$K$85</definedName>
    <definedName name="_xlnm.Print_Area" localSheetId="2">'2 - VON'!$C$67:$K$85</definedName>
    <definedName name="_xlnm.Print_Titles" localSheetId="2">'2 - VON'!$79:$79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2" r="J37"/>
  <c r="J36"/>
  <c i="1" r="AY55"/>
  <c i="2" r="J35"/>
  <c i="1" r="AX55"/>
  <c i="2"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1" r="L50"/>
  <c r="AM50"/>
  <c r="AM49"/>
  <c r="L49"/>
  <c r="AM47"/>
  <c r="L47"/>
  <c r="L45"/>
  <c r="L44"/>
  <c i="3" r="J85"/>
  <c r="BK82"/>
  <c r="J82"/>
  <c i="2" r="J152"/>
  <c r="J150"/>
  <c r="J148"/>
  <c r="J147"/>
  <c r="BK145"/>
  <c r="BK139"/>
  <c r="J138"/>
  <c r="BK134"/>
  <c r="J133"/>
  <c r="BK132"/>
  <c r="J130"/>
  <c r="BK129"/>
  <c r="BK125"/>
  <c r="BK124"/>
  <c r="J123"/>
  <c r="BK121"/>
  <c r="J120"/>
  <c r="BK115"/>
  <c r="BK114"/>
  <c r="BK113"/>
  <c r="J112"/>
  <c r="BK106"/>
  <c r="BK105"/>
  <c r="J104"/>
  <c r="J100"/>
  <c r="J97"/>
  <c r="J96"/>
  <c r="BK95"/>
  <c r="J94"/>
  <c r="BK92"/>
  <c r="BK91"/>
  <c r="BK89"/>
  <c r="BK88"/>
  <c r="J86"/>
  <c r="BK85"/>
  <c r="J84"/>
  <c i="3" r="BK83"/>
  <c r="J83"/>
  <c i="2" r="J137"/>
  <c r="J135"/>
  <c r="BK133"/>
  <c r="BK127"/>
  <c r="BK126"/>
  <c r="BK120"/>
  <c r="J119"/>
  <c r="BK117"/>
  <c r="BK116"/>
  <c r="J110"/>
  <c r="BK108"/>
  <c r="BK104"/>
  <c r="J103"/>
  <c r="BK102"/>
  <c r="BK101"/>
  <c r="BK100"/>
  <c r="J99"/>
  <c r="J98"/>
  <c r="BK93"/>
  <c r="J92"/>
  <c r="J88"/>
  <c r="J85"/>
  <c r="BK84"/>
  <c r="J83"/>
  <c i="1" r="AS54"/>
  <c i="3" r="BK85"/>
  <c r="J84"/>
  <c i="2" r="BK152"/>
  <c r="J151"/>
  <c r="BK150"/>
  <c r="J149"/>
  <c r="BK148"/>
  <c r="BK146"/>
  <c r="J145"/>
  <c r="J144"/>
  <c r="BK143"/>
  <c r="BK142"/>
  <c r="BK141"/>
  <c r="J140"/>
  <c r="J139"/>
  <c r="BK138"/>
  <c r="BK136"/>
  <c r="BK135"/>
  <c r="J134"/>
  <c r="J131"/>
  <c r="J129"/>
  <c r="J128"/>
  <c r="J126"/>
  <c r="BK123"/>
  <c r="BK122"/>
  <c r="J121"/>
  <c r="BK119"/>
  <c r="BK118"/>
  <c r="J113"/>
  <c r="BK112"/>
  <c r="BK111"/>
  <c r="BK110"/>
  <c r="J109"/>
  <c r="J108"/>
  <c r="J106"/>
  <c r="J101"/>
  <c r="BK99"/>
  <c r="J95"/>
  <c r="J91"/>
  <c r="J90"/>
  <c r="J89"/>
  <c r="J87"/>
  <c r="BK86"/>
  <c r="BK83"/>
  <c i="3" r="BK84"/>
  <c i="2" r="BK151"/>
  <c r="BK149"/>
  <c r="BK147"/>
  <c r="J146"/>
  <c r="BK144"/>
  <c r="J143"/>
  <c r="J142"/>
  <c r="J141"/>
  <c r="BK140"/>
  <c r="BK137"/>
  <c r="J136"/>
  <c r="J132"/>
  <c r="BK131"/>
  <c r="BK130"/>
  <c r="BK128"/>
  <c r="J127"/>
  <c r="J125"/>
  <c r="J124"/>
  <c r="J122"/>
  <c r="J118"/>
  <c r="J117"/>
  <c r="J116"/>
  <c r="J115"/>
  <c r="J114"/>
  <c r="J111"/>
  <c r="BK109"/>
  <c r="J105"/>
  <c r="BK103"/>
  <c r="J102"/>
  <c r="BK98"/>
  <c r="BK97"/>
  <c r="BK96"/>
  <c r="BK94"/>
  <c r="J93"/>
  <c r="BK90"/>
  <c r="BK87"/>
  <c l="1" r="R82"/>
  <c r="BK107"/>
  <c r="J107"/>
  <c r="J61"/>
  <c i="3" r="R81"/>
  <c r="R80"/>
  <c i="2" r="T82"/>
  <c r="R107"/>
  <c i="3" r="BK81"/>
  <c r="J81"/>
  <c r="J60"/>
  <c i="2" r="P107"/>
  <c i="3" r="P81"/>
  <c r="P80"/>
  <c i="1" r="AU56"/>
  <c i="2" r="BK82"/>
  <c r="J82"/>
  <c r="J60"/>
  <c r="P82"/>
  <c r="P81"/>
  <c i="1" r="AU55"/>
  <c i="2" r="T107"/>
  <c i="3" r="T81"/>
  <c r="T80"/>
  <c i="2" r="F55"/>
  <c r="J75"/>
  <c r="BE83"/>
  <c r="BE85"/>
  <c r="BE88"/>
  <c r="BE91"/>
  <c r="BE99"/>
  <c r="BE109"/>
  <c r="BE111"/>
  <c r="BE117"/>
  <c r="BE119"/>
  <c r="BE120"/>
  <c r="BE122"/>
  <c r="BE132"/>
  <c r="BE133"/>
  <c r="BE135"/>
  <c r="BE138"/>
  <c r="BE141"/>
  <c r="BE142"/>
  <c r="BE148"/>
  <c i="3" r="BE84"/>
  <c i="2" r="BE84"/>
  <c r="BE87"/>
  <c r="BE92"/>
  <c r="BE93"/>
  <c r="BE95"/>
  <c r="BE96"/>
  <c r="BE97"/>
  <c r="BE100"/>
  <c r="BE103"/>
  <c r="BE104"/>
  <c r="BE105"/>
  <c r="BE114"/>
  <c r="BE116"/>
  <c r="BE126"/>
  <c r="BE127"/>
  <c r="BE129"/>
  <c r="BE134"/>
  <c r="BE139"/>
  <c r="BE140"/>
  <c r="BE143"/>
  <c r="BE144"/>
  <c r="BE145"/>
  <c r="BE147"/>
  <c r="BE150"/>
  <c r="BE151"/>
  <c i="3" r="BE83"/>
  <c r="BE85"/>
  <c i="2" r="E48"/>
  <c r="BE86"/>
  <c r="BE89"/>
  <c r="BE90"/>
  <c r="BE94"/>
  <c r="BE106"/>
  <c r="BE110"/>
  <c r="BE112"/>
  <c r="BE113"/>
  <c r="BE115"/>
  <c r="BE121"/>
  <c r="BE123"/>
  <c r="BE124"/>
  <c r="BE125"/>
  <c r="BE128"/>
  <c r="BE130"/>
  <c r="BE98"/>
  <c r="BE101"/>
  <c r="BE102"/>
  <c r="BE108"/>
  <c r="BE118"/>
  <c r="BE131"/>
  <c r="BE136"/>
  <c r="BE137"/>
  <c r="BE146"/>
  <c r="BE149"/>
  <c r="BE152"/>
  <c i="3" r="E48"/>
  <c r="J52"/>
  <c r="F55"/>
  <c r="BE82"/>
  <c i="2" r="J34"/>
  <c i="1" r="AW55"/>
  <c i="3" r="J34"/>
  <c i="1" r="AW56"/>
  <c i="3" r="F36"/>
  <c i="1" r="BC56"/>
  <c i="3" r="F37"/>
  <c i="1" r="BD56"/>
  <c i="2" r="F35"/>
  <c i="1" r="BB55"/>
  <c i="2" r="F37"/>
  <c i="1" r="BD55"/>
  <c i="2" r="F36"/>
  <c i="1" r="BC55"/>
  <c i="2" r="F34"/>
  <c i="1" r="BA55"/>
  <c i="3" r="F34"/>
  <c i="1" r="BA56"/>
  <c i="3" r="F35"/>
  <c i="1" r="BB56"/>
  <c i="2" l="1" r="T81"/>
  <c r="R81"/>
  <c r="BK81"/>
  <c r="J81"/>
  <c r="J59"/>
  <c i="3" r="BK80"/>
  <c r="J80"/>
  <c i="1" r="BB54"/>
  <c r="W31"/>
  <c r="BD54"/>
  <c r="W33"/>
  <c i="3" r="J33"/>
  <c i="1" r="AV56"/>
  <c r="AT56"/>
  <c i="2" r="J33"/>
  <c i="1" r="AV55"/>
  <c r="AT55"/>
  <c i="3" r="J30"/>
  <c i="1" r="AG56"/>
  <c r="AN56"/>
  <c r="AU54"/>
  <c r="BA54"/>
  <c r="W30"/>
  <c r="BC54"/>
  <c r="W32"/>
  <c i="2" r="F33"/>
  <c i="1" r="AZ55"/>
  <c i="3" r="F33"/>
  <c i="1" r="AZ56"/>
  <c i="3" l="1" r="J39"/>
  <c r="J59"/>
  <c i="1" r="AZ54"/>
  <c r="W29"/>
  <c r="AW54"/>
  <c r="AK30"/>
  <c r="AX54"/>
  <c i="2" r="J30"/>
  <c i="1" r="AG55"/>
  <c r="AN55"/>
  <c r="AY54"/>
  <c i="2" l="1" r="J39"/>
  <c i="1"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<sst xmlns="http://schemas.openxmlformats.org/spreadsheetml/2006/main">
  <si>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</si>
  <si>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</si>
  <si>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</si>
  <si>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</si>
  <si>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</si>
  <si>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{5a2fa1b1-1555-4130-99bb-91a1255128ff}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</si>
  <si>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</si>
  <si>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</si>
  <si>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</si>
  <si>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</si>
  <si>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</si>
  <si>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</si>
  <si>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</si>
  <si>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</si>
  <si>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</si>
  <si>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</si>
  <si>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</si>
  <si>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úseku Praha Hostivař (mimo) – Praha Malešice (mimo)</t>
  </si>
  <si>
    <t>KSO:</t>
  </si>
  <si>
    <t/>
  </si>
  <si>
    <t>CC-CZ:</t>
  </si>
  <si>
    <t>Místo:</t>
  </si>
  <si>
    <t xml:space="preserve"> Praha</t>
  </si>
  <si>
    <t>Datum:</t>
  </si>
  <si>
    <t>15. 3. 2021</t>
  </si>
  <si>
    <t>Zadavatel:</t>
  </si>
  <si>
    <t>IČ:</t>
  </si>
  <si>
    <t>70994234</t>
  </si>
  <si>
    <t>SŽ s.o. Přednosta SEE Praha; Mgr.Fiala František</t>
  </si>
  <si>
    <t>DIČ:</t>
  </si>
  <si>
    <t>CZ 70994234</t>
  </si>
  <si>
    <t>Uchazeč:</t>
  </si>
  <si>
    <t>Vyplň údaj</t>
  </si>
  <si>
    <t>Projektant:</t>
  </si>
  <si>
    <t>Michal Věrnoch</t>
  </si>
  <si>
    <t>True</t>
  </si>
  <si>
    <t>Zpracovatel:</t>
  </si>
  <si>
    <t>STOSMOL, s.r.o.</t>
  </si>
  <si>
    <t>Poznámka:</t>
  </si>
  <si>
    <t xml:space="preserve">Soupis prací je sestaven s využitím položek UOŽI 2021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</si>
  <si>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</si>
  <si>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</si>
  <si>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</si>
  <si>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</si>
  <si>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</si>
  <si>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</si>
  <si>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</si>
  <si>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</si>
  <si>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</si>
  <si>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</si>
  <si>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</si>
  <si>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</si>
  <si>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</si>
  <si>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</si>
  <si>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</si>
  <si>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</si>
  <si>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</si>
  <si>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</si>
  <si>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</si>
  <si>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</si>
  <si>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</si>
  <si>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</si>
  <si>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</si>
  <si>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</si>
  <si>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</si>
  <si>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</si>
  <si>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</si>
  <si>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</si>
  <si>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</si>
  <si>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</si>
  <si>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</si>
  <si>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</si>
  <si>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</si>
  <si>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</si>
  <si>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</si>
  <si>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</si>
  <si>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</si>
  <si>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</si>
  <si>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</si>
  <si>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</si>
  <si>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Oprava TV v úseku Praha Hostivař (mimo) – Praha Malešice (mimo)</t>
  </si>
  <si>
    <t>STA</t>
  </si>
  <si>
    <t>{e0254b7d-d3c6-4fea-879d-202e3c74de88}</t>
  </si>
  <si>
    <t>2</t>
  </si>
  <si>
    <t>VON</t>
  </si>
  <si>
    <t>{c6100a7d-9cdc-4c17-a67a-eafc37ad84bd}</t>
  </si>
  <si>
    <t>KRYCÍ LIST SOUPISU PRACÍ</t>
  </si>
  <si>
    <t>Objekt:</t>
  </si>
  <si>
    <t>1 - Oprava TV v úseku Praha Hostivař (mimo) – Praha Malešice (mimo)</t>
  </si>
  <si>
    <t xml:space="preserve">Soupis prací je sestaven s využitím položek UOŽI 2021		 </t>
  </si>
  <si>
    <t>REKAPITULACE ČLENĚNÍ SOUPISU PRACÍ</t>
  </si>
  <si>
    <t>Kód dílu - Popis</t>
  </si>
  <si>
    <t>Cena celkem [CZK]</t>
  </si>
  <si>
    <t>-1</t>
  </si>
  <si>
    <t>D1 - DODÁVKY</t>
  </si>
  <si>
    <t>D2 - 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</si>
  <si>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</si>
  <si>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</si>
  <si>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</si>
  <si>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</si>
  <si>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</si>
  <si>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</si>
  <si>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</si>
  <si>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</si>
  <si>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</si>
  <si>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</si>
  <si>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</si>
  <si>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</si>
  <si>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</si>
  <si>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</si>
  <si>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DODÁVKY</t>
  </si>
  <si>
    <t>ROZPOCET</t>
  </si>
  <si>
    <t>M</t>
  </si>
  <si>
    <t>7497100010</t>
  </si>
  <si>
    <t xml:space="preserve">Základy trakčního vedení  Materiál pro úpravu kabelů u základu TV</t>
  </si>
  <si>
    <t>kus</t>
  </si>
  <si>
    <t>Sborník UOŽI 01 2021</t>
  </si>
  <si>
    <t>8</t>
  </si>
  <si>
    <t>4</t>
  </si>
  <si>
    <t>1509520996</t>
  </si>
  <si>
    <t>7497100020</t>
  </si>
  <si>
    <t xml:space="preserve">Základy trakčního vedení  Hloubený základ TV - materiál</t>
  </si>
  <si>
    <t>m3</t>
  </si>
  <si>
    <t>698543318</t>
  </si>
  <si>
    <t>7497100060</t>
  </si>
  <si>
    <t xml:space="preserve">Základy trakčního vedení  Výztuž pro základ TV - jednodílná</t>
  </si>
  <si>
    <t>1367627339</t>
  </si>
  <si>
    <t>7497100070</t>
  </si>
  <si>
    <t xml:space="preserve">Základy trakčního vedení  Svorník kotevní kovaný pro základ TV vč. povrch. úpravy dle TKP</t>
  </si>
  <si>
    <t>-71150860</t>
  </si>
  <si>
    <t>7497100080</t>
  </si>
  <si>
    <t xml:space="preserve">Základy trakčního vedení  Svorníkový koš pro základ TV</t>
  </si>
  <si>
    <t>1843453082</t>
  </si>
  <si>
    <t>7497100100</t>
  </si>
  <si>
    <t xml:space="preserve">Základy trakčního vedení  Kotevní sloupek TV</t>
  </si>
  <si>
    <t>1187036041</t>
  </si>
  <si>
    <t>7497200130</t>
  </si>
  <si>
    <t xml:space="preserve">Stožáry trakčního vedení  Stožár TV  -  typ  ( TS,TSI 245 ) do 10m     vč. uzavíracího nátěru</t>
  </si>
  <si>
    <t>1148671539</t>
  </si>
  <si>
    <t>7497200420</t>
  </si>
  <si>
    <t xml:space="preserve">Stožáry trakčního vedení  Stožár TV  -  typ  ( BP  9m )    vč. podlití</t>
  </si>
  <si>
    <t>1507758360</t>
  </si>
  <si>
    <t>7497300020</t>
  </si>
  <si>
    <t xml:space="preserve">Vodiče trakčního vedení  Závěs na konzole</t>
  </si>
  <si>
    <t>2103101278</t>
  </si>
  <si>
    <t>7497300030</t>
  </si>
  <si>
    <t xml:space="preserve">Vodiče trakčního vedení  Závěs na konzole s přídavným lanem</t>
  </si>
  <si>
    <t>-1190359953</t>
  </si>
  <si>
    <t>7497300080</t>
  </si>
  <si>
    <t xml:space="preserve">Vodiče trakčního vedení  Přídavné lano pro nosné lano</t>
  </si>
  <si>
    <t>2037751765</t>
  </si>
  <si>
    <t>7497300250</t>
  </si>
  <si>
    <t xml:space="preserve">Vodiče trakčního vedení  Svorka věšáková bronzová pro lano Bz10 mm2, např. T33/I</t>
  </si>
  <si>
    <t>382890452</t>
  </si>
  <si>
    <t>7497300270</t>
  </si>
  <si>
    <t xml:space="preserve">Vodiče trakčního vedení  Proudová propojení</t>
  </si>
  <si>
    <t>699563345</t>
  </si>
  <si>
    <t>7497300280</t>
  </si>
  <si>
    <t xml:space="preserve">Vodiče trakčního vedení  Spojka  2  lan    nebo    TR + lana</t>
  </si>
  <si>
    <t>-590856183</t>
  </si>
  <si>
    <t>7497300330</t>
  </si>
  <si>
    <t xml:space="preserve">Vodiče trakčního vedení  Pevný bod kompenzované sestavy</t>
  </si>
  <si>
    <t>-600819405</t>
  </si>
  <si>
    <t>7497300340</t>
  </si>
  <si>
    <t xml:space="preserve">Vodiče trakčního vedení  Materiál sestavení pro kotvení pevného bodu na stož. T, P, 2T, DS</t>
  </si>
  <si>
    <t>1369962199</t>
  </si>
  <si>
    <t>7497300510</t>
  </si>
  <si>
    <t xml:space="preserve">Vodiče trakčního vedení  Vložená izolace v podélných a příčných polích</t>
  </si>
  <si>
    <t>-1638271457</t>
  </si>
  <si>
    <t>7497300550</t>
  </si>
  <si>
    <t xml:space="preserve">Vodiče trakčního vedení  lano 70 mm2 Bz (např. lano nosné, směrové, příčné, pevných bodů, odtahů)</t>
  </si>
  <si>
    <t>m</t>
  </si>
  <si>
    <t>1790660225</t>
  </si>
  <si>
    <t>7497300610</t>
  </si>
  <si>
    <t xml:space="preserve">Vodiče trakčního vedení  Pohyb. kotvení TR nebo NL, na BP - 15kN</t>
  </si>
  <si>
    <t>1996705165</t>
  </si>
  <si>
    <t>7497300830</t>
  </si>
  <si>
    <t xml:space="preserve">Vodiče trakčního vedení  lano 120 mm2 Cu ( lano - nosné, ZV, NV, OV, napájecích převěsů)</t>
  </si>
  <si>
    <t>-859335586</t>
  </si>
  <si>
    <t>7497300880</t>
  </si>
  <si>
    <t xml:space="preserve">Vodiče trakčního vedení  Trolejový drát  150 mm2 Cu</t>
  </si>
  <si>
    <t>-1794354566</t>
  </si>
  <si>
    <t>7497301980</t>
  </si>
  <si>
    <t xml:space="preserve">Vodiče trakčního vedení  Ukolejnění s průrazkou T, P, 2T, BP, DS, OK   - 1 vodič</t>
  </si>
  <si>
    <t>1363243131</t>
  </si>
  <si>
    <t>7497302000</t>
  </si>
  <si>
    <t xml:space="preserve">Vodiče trakčního vedení  Ukolejnění s průrazkou výzt. dvojice  2T, 2P  - 1 vodič</t>
  </si>
  <si>
    <t>171127521</t>
  </si>
  <si>
    <t>7497302260</t>
  </si>
  <si>
    <t xml:space="preserve">Vodiče trakčního vedení  Tabulka číslování stožárů a pohonů odpojovačů 1 - 3 znaky</t>
  </si>
  <si>
    <t>-600202275</t>
  </si>
  <si>
    <t>D2</t>
  </si>
  <si>
    <t>MONTÁŽE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</si>
  <si>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</si>
  <si>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</si>
  <si>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</si>
  <si>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332076741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</si>
  <si>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</si>
  <si>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</si>
  <si>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-1422337139</t>
  </si>
  <si>
    <t>7497152010</t>
  </si>
  <si>
    <t>Montáž kotevního sloupku trakčního vedení</t>
  </si>
  <si>
    <t>1248946016</t>
  </si>
  <si>
    <t>7497251015</t>
  </si>
  <si>
    <t>Montáž stožárů trakčního vedení výšky do 14 m, typ TS, TSI, TBS, TBSI - včetně konečné regulace po zatížení</t>
  </si>
  <si>
    <t>-340638380</t>
  </si>
  <si>
    <t>7497251050</t>
  </si>
  <si>
    <t>Montáž stožárů trakčního vedení výšky do do 16 m, typ BP - včetně konečné regulace po zatížení</t>
  </si>
  <si>
    <t>-972382261</t>
  </si>
  <si>
    <t>7497350020</t>
  </si>
  <si>
    <t>Montáž závěsu na konzole bez přídavného lana</t>
  </si>
  <si>
    <t>-796394386</t>
  </si>
  <si>
    <t>7497350025</t>
  </si>
  <si>
    <t>Montáž závěsu na konzole s přídavným lanem</t>
  </si>
  <si>
    <t>1230710187</t>
  </si>
  <si>
    <t>7497350080</t>
  </si>
  <si>
    <t>Montáž přídavného lana pro nosné lano</t>
  </si>
  <si>
    <t>-1786906397</t>
  </si>
  <si>
    <t>7497350200</t>
  </si>
  <si>
    <t>Montáž věšáku troleje</t>
  </si>
  <si>
    <t>-1204986418</t>
  </si>
  <si>
    <t>7497350230</t>
  </si>
  <si>
    <t>Montáž spojky - svorky dvou lan nebo troleje a lana</t>
  </si>
  <si>
    <t>1298376599</t>
  </si>
  <si>
    <t>7497350270</t>
  </si>
  <si>
    <t>Montáž pevného bodu kompenzované sestavy</t>
  </si>
  <si>
    <t>-429623777</t>
  </si>
  <si>
    <t>7497350290</t>
  </si>
  <si>
    <t>Montáž kotvení pevného bodu na stožár T, P, 2T, DS</t>
  </si>
  <si>
    <t>927869400</t>
  </si>
  <si>
    <t>7497350332</t>
  </si>
  <si>
    <t>Montáž lan pevných bodů a odtahů 70 mm2 Bz, Fe</t>
  </si>
  <si>
    <t>-912359921</t>
  </si>
  <si>
    <t>7497350420</t>
  </si>
  <si>
    <t>Vložení izolace v podélných a příčných polích</t>
  </si>
  <si>
    <t>2129013602</t>
  </si>
  <si>
    <t>7497350464</t>
  </si>
  <si>
    <t>Montáž pohyblivého kotvení sestavy trakčního vedení troleje nebo nosného lana na stožár BP 15 kN</t>
  </si>
  <si>
    <t>-1588622010</t>
  </si>
  <si>
    <t>7497350700</t>
  </si>
  <si>
    <t>Tažení nosného lana do 120 mm2 Bz, Cu</t>
  </si>
  <si>
    <t>-322649061</t>
  </si>
  <si>
    <t>7497350710</t>
  </si>
  <si>
    <t>Tažení troleje do 150 mm2 Cu</t>
  </si>
  <si>
    <t>205049025</t>
  </si>
  <si>
    <t>7497350720</t>
  </si>
  <si>
    <t>Výšková regulace troleje</t>
  </si>
  <si>
    <t>1533877679</t>
  </si>
  <si>
    <t>7497350730</t>
  </si>
  <si>
    <t>Montáž definitivní regulace pohyblivého kotvení troleje</t>
  </si>
  <si>
    <t>-220880652</t>
  </si>
  <si>
    <t>7497350732</t>
  </si>
  <si>
    <t>Montáž definitivní regulace pohyblivého kotvení nosného lana</t>
  </si>
  <si>
    <t>-2050765551</t>
  </si>
  <si>
    <t>7497350734</t>
  </si>
  <si>
    <t>Montáž definitivní regulace pohyblivého kotvení nosného lana a troleje</t>
  </si>
  <si>
    <t>-1397854028</t>
  </si>
  <si>
    <t>7497350750</t>
  </si>
  <si>
    <t>Zajištění kotvení nosného lana a troleje všech sestavení</t>
  </si>
  <si>
    <t>-26275703</t>
  </si>
  <si>
    <t>7497350760</t>
  </si>
  <si>
    <t>Zkouška trakčního vedení vlastností mechanických - prvotní zkouška dodaného zařízení podle TKP</t>
  </si>
  <si>
    <t>km</t>
  </si>
  <si>
    <t>-632131159</t>
  </si>
  <si>
    <t>7497350765</t>
  </si>
  <si>
    <t>Zkouška trakčního vedení vlastností elektrických - prvotní zkouška dodaného zařízení podle TKP</t>
  </si>
  <si>
    <t>-668934428</t>
  </si>
  <si>
    <t>7497351590</t>
  </si>
  <si>
    <t>Montáž ukolejnění s průrazkou T, P, 2T, BP, DS, OK - 1 vodič</t>
  </si>
  <si>
    <t>-1497455246</t>
  </si>
  <si>
    <t>7497351610</t>
  </si>
  <si>
    <t>Montáž ukolejnění s průrazkou výzt. dvojice 2T, 2P - 1 vodič</t>
  </si>
  <si>
    <t>151595781</t>
  </si>
  <si>
    <t>7497351780</t>
  </si>
  <si>
    <t>Číslování stožárů a pohonů odpojovačů 1 - 3 znaky</t>
  </si>
  <si>
    <t>2035748591</t>
  </si>
  <si>
    <t>7497351840</t>
  </si>
  <si>
    <t>Zpracování KSU a TP pro účely zavedení do provozu za 100 m - při uvádění do provozu</t>
  </si>
  <si>
    <t>689130458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</si>
  <si>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</si>
  <si>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</si>
  <si>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</si>
  <si>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-207675916</t>
  </si>
  <si>
    <t>7497271015</t>
  </si>
  <si>
    <t>Demontáže zařízení trakčního vedení stožáru TS, TBS - demontáž stávajícího zařízení se všemi pomocnými doplňujícími úpravami</t>
  </si>
  <si>
    <t>448962865</t>
  </si>
  <si>
    <t>7497271025</t>
  </si>
  <si>
    <t>Demontáže zařízení trakčního vedení stožáru P - demontáž stávajícího zařízení se všemi pomocnými doplňujícími úpravami</t>
  </si>
  <si>
    <t>-61719556</t>
  </si>
  <si>
    <t>7497271035</t>
  </si>
  <si>
    <t>Demontáže zařízení trakčního vedení stožáru BP, AP - demontáž stávajícího zařízení se všemi pomocnými doplňujícími úpravami</t>
  </si>
  <si>
    <t>2128502721</t>
  </si>
  <si>
    <t>7497271045</t>
  </si>
  <si>
    <t>Demontáže zařízení trakčního vedení stožáru konzoly TV - demontáž stávajícího zařízení se všemi pomocnými doplňujícími úpravami, včetně upevnění</t>
  </si>
  <si>
    <t>682613358</t>
  </si>
  <si>
    <t>7497371035</t>
  </si>
  <si>
    <t>Demontáže zařízení trakčního vedení závěsu přídavného lana pro nosné lano - demontáž stávajícího zařízení se všemi pomocnými doplňujícími úpravami</t>
  </si>
  <si>
    <t>-744576742</t>
  </si>
  <si>
    <t>7497371040</t>
  </si>
  <si>
    <t>Demontáže zařízení trakčního vedení závěsu věšáku - demontáž stávajícího zařízení se všemi pomocnými doplňujícími úpravami, úplná</t>
  </si>
  <si>
    <t>1279576280</t>
  </si>
  <si>
    <t>7497371045</t>
  </si>
  <si>
    <t>Demontáže zařízení trakčního vedení závěsu podélné nebo příčné proudové propojky - demontáž stávajícího zařízení se všemi pomocnými doplňujícími úpravami</t>
  </si>
  <si>
    <t>-449119389</t>
  </si>
  <si>
    <t>7497371050</t>
  </si>
  <si>
    <t>Demontáže zařízení trakčního vedení závěsu spojky - demontáž stávajícího zařízení se všemi pomocnými doplňujícími úpravami, úplná</t>
  </si>
  <si>
    <t>-2120393721</t>
  </si>
  <si>
    <t>7497371065</t>
  </si>
  <si>
    <t>Demontáže zařízení trakčního vedení závěsu vložené izolace - demontáž stávajícího zařízení se všemi pomocnými doplňujícími úpravami</t>
  </si>
  <si>
    <t>-190686011</t>
  </si>
  <si>
    <t>7497371070</t>
  </si>
  <si>
    <t>Demontáže zařízení trakčního vedení závěsu pevného bodu - demontáž stávajícího zařízení se všemi pomocnými doplňujícími úpravami, včetně zakotvení</t>
  </si>
  <si>
    <t>-969487692</t>
  </si>
  <si>
    <t>7497371110</t>
  </si>
  <si>
    <t>Demontáže zařízení trakčního vedení troleje včetně nástavků stříhání - demontáž stávajícího zařízení se všemi pomocnými doplňujícími úpravami</t>
  </si>
  <si>
    <t>672010668</t>
  </si>
  <si>
    <t>7497371210</t>
  </si>
  <si>
    <t>Demontáže zařízení trakčního vedení nosného lana včetně nástavků stříhání - demontáž stávajícího zařízení se všemi pomocnými doplňujícími úpravami</t>
  </si>
  <si>
    <t>455772312</t>
  </si>
  <si>
    <t>7497371315</t>
  </si>
  <si>
    <t>Demontáže zařízení trakčního vedení kotvení troleje, nosného lana pohyblivě - demontáž stávajícího zařízení se všemi pomocnými doplňujícími úpravami</t>
  </si>
  <si>
    <t>-1767605304</t>
  </si>
  <si>
    <t>7497371625</t>
  </si>
  <si>
    <t>Demontáže zařízení trakčního vedení svodu ukolejnění konstrukcí a stožárů - demontáž stávajícího zařízení se všemi pomocnými doplňujícími úpravami</t>
  </si>
  <si>
    <t>-1050234565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</si>
  <si>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</si>
  <si>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</si>
  <si>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-2060176286</t>
  </si>
  <si>
    <t>961055111-R</t>
  </si>
  <si>
    <t>Bourání základů z betonu železového</t>
  </si>
  <si>
    <t>-1069328048</t>
  </si>
  <si>
    <t>2 - VON</t>
  </si>
  <si>
    <t>013003004</t>
  </si>
  <si>
    <t>Projektové práce v rozsahu ZRN přes 5 do 20 mil. Kč</t>
  </si>
  <si>
    <t>kpt</t>
  </si>
  <si>
    <t>-946756069</t>
  </si>
  <si>
    <t>9791003000</t>
  </si>
  <si>
    <t>Odvoz vybouraných materiálů vybouraných hmot nebo konstrukcí do 1 km</t>
  </si>
  <si>
    <t>t</t>
  </si>
  <si>
    <t>495959597</t>
  </si>
  <si>
    <t>9791004000</t>
  </si>
  <si>
    <t>Odvoz vybouraných materiálů vybouraných hmot nebo konstrukcí příplatek ZKD 1 km u odvozu</t>
  </si>
  <si>
    <t>tkm</t>
  </si>
  <si>
    <t>450048242</t>
  </si>
  <si>
    <t>3</t>
  </si>
  <si>
    <t>9791021000</t>
  </si>
  <si>
    <t>Poplatek za uložení odpadu na oficiální skládku</t>
  </si>
  <si>
    <t>-1536318395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</si>
</sst>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0" fontId="18" fillId="2" borderId="19" xfId="0" applyFont="1" applyFill="1" applyBorder="1" applyAlignment="1" applyProtection="1">
      <alignment horizontal="left" vertical="center"/>
      <protection locked="0"/>
    </xf>
    <xf numFmtId="0" fontId="18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32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32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29</v>
      </c>
      <c r="AL14" s="18"/>
      <c r="AM14" s="18"/>
      <c r="AN14" s="30" t="s">
        <v>32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34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29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29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38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24" customHeight="1">
      <c r="B23" s="17"/>
      <c r="C23" s="18"/>
      <c r="D23" s="18"/>
      <c r="E23" s="32" t="s">
        <v>39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41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42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43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44</v>
      </c>
      <c r="E29" s="43"/>
      <c r="F29" s="28" t="s">
        <v>45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46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47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48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49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50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51</v>
      </c>
      <c r="U35" s="50"/>
      <c r="V35" s="50"/>
      <c r="W35" s="50"/>
      <c r="X35" s="52" t="s">
        <v>52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064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Oprava TV v úseku Praha Hostivař (mimo) – Praha Malešice (mimo)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Praha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15. 3. 2021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SŽ s.o. Přednosta SEE Praha; Mgr.Fiala František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33</v>
      </c>
      <c r="AJ49" s="36"/>
      <c r="AK49" s="36"/>
      <c r="AL49" s="36"/>
      <c r="AM49" s="69" t="str">
        <f>IF(E17="","",E17)</f>
        <v>Michal Věrnoch</v>
      </c>
      <c r="AN49" s="60"/>
      <c r="AO49" s="60"/>
      <c r="AP49" s="60"/>
      <c r="AQ49" s="36"/>
      <c r="AR49" s="40"/>
      <c r="AS49" s="70" t="s">
        <v>54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31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36</v>
      </c>
      <c r="AJ50" s="36"/>
      <c r="AK50" s="36"/>
      <c r="AL50" s="36"/>
      <c r="AM50" s="69" t="str">
        <f>IF(E20="","",E20)</f>
        <v>STOSMOL, s.r.o.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55</v>
      </c>
      <c r="D52" s="83"/>
      <c r="E52" s="83"/>
      <c r="F52" s="83"/>
      <c r="G52" s="83"/>
      <c r="H52" s="84"/>
      <c r="I52" s="85" t="s">
        <v>56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57</v>
      </c>
      <c r="AH52" s="83"/>
      <c r="AI52" s="83"/>
      <c r="AJ52" s="83"/>
      <c r="AK52" s="83"/>
      <c r="AL52" s="83"/>
      <c r="AM52" s="83"/>
      <c r="AN52" s="85" t="s">
        <v>58</v>
      </c>
      <c r="AO52" s="83"/>
      <c r="AP52" s="83"/>
      <c r="AQ52" s="87" t="s">
        <v>59</v>
      </c>
      <c r="AR52" s="40"/>
      <c r="AS52" s="88" t="s">
        <v>60</v>
      </c>
      <c r="AT52" s="89" t="s">
        <v>61</v>
      </c>
      <c r="AU52" s="89" t="s">
        <v>62</v>
      </c>
      <c r="AV52" s="89" t="s">
        <v>63</v>
      </c>
      <c r="AW52" s="89" t="s">
        <v>64</v>
      </c>
      <c r="AX52" s="89" t="s">
        <v>65</v>
      </c>
      <c r="AY52" s="89" t="s">
        <v>66</v>
      </c>
      <c r="AZ52" s="89" t="s">
        <v>67</v>
      </c>
      <c r="BA52" s="89" t="s">
        <v>68</v>
      </c>
      <c r="BB52" s="89" t="s">
        <v>69</v>
      </c>
      <c r="BC52" s="89" t="s">
        <v>70</v>
      </c>
      <c r="BD52" s="90" t="s">
        <v>71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72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ROUND(SUM(AG55:AG56),2)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ROUND(SUM(AS55:AS56),2)</f>
        <v>0</v>
      </c>
      <c r="AT54" s="102">
        <f>ROUND(SUM(AV54:AW54),2)</f>
        <v>0</v>
      </c>
      <c r="AU54" s="103">
        <f>ROUND(SUM(AU55:AU56),5)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ROUND(SUM(AZ55:AZ56),2)</f>
        <v>0</v>
      </c>
      <c r="BA54" s="102">
        <f>ROUND(SUM(BA55:BA56),2)</f>
        <v>0</v>
      </c>
      <c r="BB54" s="102">
        <f>ROUND(SUM(BB55:BB56),2)</f>
        <v>0</v>
      </c>
      <c r="BC54" s="102">
        <f>ROUND(SUM(BC55:BC56),2)</f>
        <v>0</v>
      </c>
      <c r="BD54" s="104">
        <f>ROUND(SUM(BD55:BD56),2)</f>
        <v>0</v>
      </c>
      <c r="BE54" s="6"/>
      <c r="BS54" s="105" t="s">
        <v>73</v>
      </c>
      <c r="BT54" s="105" t="s">
        <v>74</v>
      </c>
      <c r="BU54" s="106" t="s">
        <v>75</v>
      </c>
      <c r="BV54" s="105" t="s">
        <v>76</v>
      </c>
      <c r="BW54" s="105" t="s">
        <v>5</v>
      </c>
      <c r="BX54" s="105" t="s">
        <v>77</v>
      </c>
      <c r="CL54" s="105" t="s">
        <v>19</v>
      </c>
    </row>
    <row r="55" s="7" customFormat="1" ht="24.75" customHeight="1">
      <c r="A55" s="107" t="s">
        <v>78</v>
      </c>
      <c r="B55" s="108"/>
      <c r="C55" s="109"/>
      <c r="D55" s="110" t="s">
        <v>79</v>
      </c>
      <c r="E55" s="110"/>
      <c r="F55" s="110"/>
      <c r="G55" s="110"/>
      <c r="H55" s="110"/>
      <c r="I55" s="111"/>
      <c r="J55" s="110" t="s">
        <v>80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'1 - Oprava TV v úseku Pra...'!J30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81</v>
      </c>
      <c r="AR55" s="114"/>
      <c r="AS55" s="115">
        <v>0</v>
      </c>
      <c r="AT55" s="116">
        <f>ROUND(SUM(AV55:AW55),2)</f>
        <v>0</v>
      </c>
      <c r="AU55" s="117">
        <f>'1 - Oprava TV v úseku Pra...'!P81</f>
        <v>0</v>
      </c>
      <c r="AV55" s="116">
        <f>'1 - Oprava TV v úseku Pra...'!J33</f>
        <v>0</v>
      </c>
      <c r="AW55" s="116">
        <f>'1 - Oprava TV v úseku Pra...'!J34</f>
        <v>0</v>
      </c>
      <c r="AX55" s="116">
        <f>'1 - Oprava TV v úseku Pra...'!J35</f>
        <v>0</v>
      </c>
      <c r="AY55" s="116">
        <f>'1 - Oprava TV v úseku Pra...'!J36</f>
        <v>0</v>
      </c>
      <c r="AZ55" s="116">
        <f>'1 - Oprava TV v úseku Pra...'!F33</f>
        <v>0</v>
      </c>
      <c r="BA55" s="116">
        <f>'1 - Oprava TV v úseku Pra...'!F34</f>
        <v>0</v>
      </c>
      <c r="BB55" s="116">
        <f>'1 - Oprava TV v úseku Pra...'!F35</f>
        <v>0</v>
      </c>
      <c r="BC55" s="116">
        <f>'1 - Oprava TV v úseku Pra...'!F36</f>
        <v>0</v>
      </c>
      <c r="BD55" s="118">
        <f>'1 - Oprava TV v úseku Pra...'!F37</f>
        <v>0</v>
      </c>
      <c r="BE55" s="7"/>
      <c r="BT55" s="119" t="s">
        <v>79</v>
      </c>
      <c r="BV55" s="119" t="s">
        <v>76</v>
      </c>
      <c r="BW55" s="119" t="s">
        <v>82</v>
      </c>
      <c r="BX55" s="119" t="s">
        <v>5</v>
      </c>
      <c r="CL55" s="119" t="s">
        <v>19</v>
      </c>
      <c r="CM55" s="119" t="s">
        <v>83</v>
      </c>
    </row>
    <row r="56" s="7" customFormat="1" ht="16.5" customHeight="1">
      <c r="A56" s="107" t="s">
        <v>78</v>
      </c>
      <c r="B56" s="108"/>
      <c r="C56" s="109"/>
      <c r="D56" s="110" t="s">
        <v>83</v>
      </c>
      <c r="E56" s="110"/>
      <c r="F56" s="110"/>
      <c r="G56" s="110"/>
      <c r="H56" s="110"/>
      <c r="I56" s="111"/>
      <c r="J56" s="110" t="s">
        <v>84</v>
      </c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2">
        <f>'2 - VON'!J30</f>
        <v>0</v>
      </c>
      <c r="AH56" s="111"/>
      <c r="AI56" s="111"/>
      <c r="AJ56" s="111"/>
      <c r="AK56" s="111"/>
      <c r="AL56" s="111"/>
      <c r="AM56" s="111"/>
      <c r="AN56" s="112">
        <f>SUM(AG56,AT56)</f>
        <v>0</v>
      </c>
      <c r="AO56" s="111"/>
      <c r="AP56" s="111"/>
      <c r="AQ56" s="113" t="s">
        <v>81</v>
      </c>
      <c r="AR56" s="114"/>
      <c r="AS56" s="120">
        <v>0</v>
      </c>
      <c r="AT56" s="121">
        <f>ROUND(SUM(AV56:AW56),2)</f>
        <v>0</v>
      </c>
      <c r="AU56" s="122">
        <f>'2 - VON'!P80</f>
        <v>0</v>
      </c>
      <c r="AV56" s="121">
        <f>'2 - VON'!J33</f>
        <v>0</v>
      </c>
      <c r="AW56" s="121">
        <f>'2 - VON'!J34</f>
        <v>0</v>
      </c>
      <c r="AX56" s="121">
        <f>'2 - VON'!J35</f>
        <v>0</v>
      </c>
      <c r="AY56" s="121">
        <f>'2 - VON'!J36</f>
        <v>0</v>
      </c>
      <c r="AZ56" s="121">
        <f>'2 - VON'!F33</f>
        <v>0</v>
      </c>
      <c r="BA56" s="121">
        <f>'2 - VON'!F34</f>
        <v>0</v>
      </c>
      <c r="BB56" s="121">
        <f>'2 - VON'!F35</f>
        <v>0</v>
      </c>
      <c r="BC56" s="121">
        <f>'2 - VON'!F36</f>
        <v>0</v>
      </c>
      <c r="BD56" s="123">
        <f>'2 - VON'!F37</f>
        <v>0</v>
      </c>
      <c r="BE56" s="7"/>
      <c r="BT56" s="119" t="s">
        <v>79</v>
      </c>
      <c r="BV56" s="119" t="s">
        <v>76</v>
      </c>
      <c r="BW56" s="119" t="s">
        <v>85</v>
      </c>
      <c r="BX56" s="119" t="s">
        <v>5</v>
      </c>
      <c r="CL56" s="119" t="s">
        <v>19</v>
      </c>
      <c r="CM56" s="119" t="s">
        <v>83</v>
      </c>
    </row>
    <row r="57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sheet="1" formatColumns="0" formatRows="0" objects="1" scenarios="1" spinCount="100000" saltValue="tP3ChtCiFRoxYGWiaSoF3dX8zYjGMpgpJOCHeWXGhMN1XEag1lUtKAFaMXL1QgwFWkmnE2UMIGehBQrLRCMU2Q==" hashValue="lk9wHfJOooqppDPoGexuDTgskULlfHxJGjViMcndh1k0eo4D9zgM6Xv3HvsUseldTkQdzhvx3MfWwaWnYr8wm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 - Oprava TV v úseku Pra...'!C2" display="/"/>
    <hyperlink ref="A56" location="'2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83</v>
      </c>
    </row>
    <row r="4" hidden="1" s="1" customFormat="1" ht="24.96" customHeight="1">
      <c r="B4" s="16"/>
      <c r="D4" s="126" t="s">
        <v>86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26.25" customHeight="1">
      <c r="B7" s="16"/>
      <c r="E7" s="129" t="str">
        <f>'Rekapitulace stavby'!K6</f>
        <v>Oprava TV v úseku Praha Hostivař (mimo) – Praha Malešice (mimo)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87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30" customHeight="1">
      <c r="A9" s="34"/>
      <c r="B9" s="40"/>
      <c r="C9" s="34"/>
      <c r="D9" s="34"/>
      <c r="E9" s="131" t="s">
        <v>88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15. 3. 2021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27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">
        <v>28</v>
      </c>
      <c r="F15" s="34"/>
      <c r="G15" s="34"/>
      <c r="H15" s="34"/>
      <c r="I15" s="128" t="s">
        <v>29</v>
      </c>
      <c r="J15" s="132" t="s">
        <v>30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31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29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33</v>
      </c>
      <c r="E20" s="34"/>
      <c r="F20" s="34"/>
      <c r="G20" s="34"/>
      <c r="H20" s="34"/>
      <c r="I20" s="128" t="s">
        <v>26</v>
      </c>
      <c r="J20" s="132" t="s">
        <v>19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">
        <v>34</v>
      </c>
      <c r="F21" s="34"/>
      <c r="G21" s="34"/>
      <c r="H21" s="34"/>
      <c r="I21" s="128" t="s">
        <v>29</v>
      </c>
      <c r="J21" s="132" t="s">
        <v>19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36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">
        <v>37</v>
      </c>
      <c r="F24" s="34"/>
      <c r="G24" s="34"/>
      <c r="H24" s="34"/>
      <c r="I24" s="128" t="s">
        <v>29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38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89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40</v>
      </c>
      <c r="E30" s="34"/>
      <c r="F30" s="34"/>
      <c r="G30" s="34"/>
      <c r="H30" s="34"/>
      <c r="I30" s="34"/>
      <c r="J30" s="140">
        <f>ROUND(J81,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42</v>
      </c>
      <c r="G32" s="34"/>
      <c r="H32" s="34"/>
      <c r="I32" s="141" t="s">
        <v>41</v>
      </c>
      <c r="J32" s="141" t="s">
        <v>43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44</v>
      </c>
      <c r="E33" s="128" t="s">
        <v>45</v>
      </c>
      <c r="F33" s="143">
        <f>ROUND((SUM(BE81:BE152)),  2)</f>
        <v>0</v>
      </c>
      <c r="G33" s="34"/>
      <c r="H33" s="34"/>
      <c r="I33" s="144">
        <v>0.20999999999999999</v>
      </c>
      <c r="J33" s="143">
        <f>ROUND(((SUM(BE81:BE152))*I33),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46</v>
      </c>
      <c r="F34" s="143">
        <f>ROUND((SUM(BF81:BF152)),  2)</f>
        <v>0</v>
      </c>
      <c r="G34" s="34"/>
      <c r="H34" s="34"/>
      <c r="I34" s="144">
        <v>0.14999999999999999</v>
      </c>
      <c r="J34" s="143">
        <f>ROUND(((SUM(BF81:BF152))*I34),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47</v>
      </c>
      <c r="F35" s="143">
        <f>ROUND((SUM(BG81:BG152)),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48</v>
      </c>
      <c r="F36" s="143">
        <f>ROUND((SUM(BH81:BH152)),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49</v>
      </c>
      <c r="F37" s="143">
        <f>ROUND((SUM(BI81:BI152)),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50</v>
      </c>
      <c r="E39" s="147"/>
      <c r="F39" s="147"/>
      <c r="G39" s="148" t="s">
        <v>51</v>
      </c>
      <c r="H39" s="149" t="s">
        <v>52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hidden="1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24.96" customHeight="1">
      <c r="A45" s="34"/>
      <c r="B45" s="35"/>
      <c r="C45" s="19" t="s">
        <v>90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26.25" customHeight="1">
      <c r="A48" s="34"/>
      <c r="B48" s="35"/>
      <c r="C48" s="36"/>
      <c r="D48" s="36"/>
      <c r="E48" s="156" t="str">
        <f>E7</f>
        <v>Oprava TV v úseku Praha Hostivař (mimo) – Praha Malešice (mimo)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87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30" customHeight="1">
      <c r="A50" s="34"/>
      <c r="B50" s="35"/>
      <c r="C50" s="36"/>
      <c r="D50" s="36"/>
      <c r="E50" s="65" t="str">
        <f>E9</f>
        <v>1 - Oprava TV v úseku Praha Hostivař (mimo) – Praha Malešice (mimo)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Praha</v>
      </c>
      <c r="G52" s="36"/>
      <c r="H52" s="36"/>
      <c r="I52" s="28" t="s">
        <v>23</v>
      </c>
      <c r="J52" s="68" t="str">
        <f>IF(J12="","",J12)</f>
        <v>15. 3. 2021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SŽ s.o. Přednosta SEE Praha; Mgr.Fiala František</v>
      </c>
      <c r="G54" s="36"/>
      <c r="H54" s="36"/>
      <c r="I54" s="28" t="s">
        <v>33</v>
      </c>
      <c r="J54" s="32" t="str">
        <f>E21</f>
        <v>Michal Věrnoch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15.15" customHeight="1">
      <c r="A55" s="34"/>
      <c r="B55" s="35"/>
      <c r="C55" s="28" t="s">
        <v>31</v>
      </c>
      <c r="D55" s="36"/>
      <c r="E55" s="36"/>
      <c r="F55" s="23" t="str">
        <f>IF(E18="","",E18)</f>
        <v>Vyplň údaj</v>
      </c>
      <c r="G55" s="36"/>
      <c r="H55" s="36"/>
      <c r="I55" s="28" t="s">
        <v>36</v>
      </c>
      <c r="J55" s="32" t="str">
        <f>E24</f>
        <v>STOSMOL, s.r.o.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29.28" customHeight="1">
      <c r="A57" s="34"/>
      <c r="B57" s="35"/>
      <c r="C57" s="157" t="s">
        <v>91</v>
      </c>
      <c r="D57" s="158"/>
      <c r="E57" s="158"/>
      <c r="F57" s="158"/>
      <c r="G57" s="158"/>
      <c r="H57" s="158"/>
      <c r="I57" s="158"/>
      <c r="J57" s="159" t="s">
        <v>92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22.8" customHeight="1">
      <c r="A59" s="34"/>
      <c r="B59" s="35"/>
      <c r="C59" s="160" t="s">
        <v>72</v>
      </c>
      <c r="D59" s="36"/>
      <c r="E59" s="36"/>
      <c r="F59" s="36"/>
      <c r="G59" s="36"/>
      <c r="H59" s="36"/>
      <c r="I59" s="36"/>
      <c r="J59" s="98">
        <f>J81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93</v>
      </c>
    </row>
    <row r="60" hidden="1" s="9" customFormat="1" ht="24.96" customHeight="1">
      <c r="A60" s="9"/>
      <c r="B60" s="161"/>
      <c r="C60" s="162"/>
      <c r="D60" s="163" t="s">
        <v>94</v>
      </c>
      <c r="E60" s="164"/>
      <c r="F60" s="164"/>
      <c r="G60" s="164"/>
      <c r="H60" s="164"/>
      <c r="I60" s="164"/>
      <c r="J60" s="165">
        <f>J82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9" customFormat="1" ht="24.96" customHeight="1">
      <c r="A61" s="9"/>
      <c r="B61" s="161"/>
      <c r="C61" s="162"/>
      <c r="D61" s="163" t="s">
        <v>95</v>
      </c>
      <c r="E61" s="164"/>
      <c r="F61" s="164"/>
      <c r="G61" s="164"/>
      <c r="H61" s="164"/>
      <c r="I61" s="164"/>
      <c r="J61" s="165">
        <f>J107</f>
        <v>0</v>
      </c>
      <c r="K61" s="162"/>
      <c r="L61" s="16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hidden="1" s="2" customFormat="1" ht="21.84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 s="2" customFormat="1" ht="6.96" customHeight="1">
      <c r="A63" s="34"/>
      <c r="B63" s="55"/>
      <c r="C63" s="56"/>
      <c r="D63" s="56"/>
      <c r="E63" s="56"/>
      <c r="F63" s="56"/>
      <c r="G63" s="56"/>
      <c r="H63" s="56"/>
      <c r="I63" s="56"/>
      <c r="J63" s="56"/>
      <c r="K63" s="56"/>
      <c r="L63" s="130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hidden="1"/>
    <row r="65" hidden="1"/>
    <row r="66" hidden="1"/>
    <row r="67" s="2" customFormat="1" ht="6.96" customHeight="1">
      <c r="A67" s="34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24.96" customHeight="1">
      <c r="A68" s="34"/>
      <c r="B68" s="35"/>
      <c r="C68" s="19" t="s">
        <v>96</v>
      </c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6.96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16</v>
      </c>
      <c r="D70" s="36"/>
      <c r="E70" s="36"/>
      <c r="F70" s="36"/>
      <c r="G70" s="36"/>
      <c r="H70" s="36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6.25" customHeight="1">
      <c r="A71" s="34"/>
      <c r="B71" s="35"/>
      <c r="C71" s="36"/>
      <c r="D71" s="36"/>
      <c r="E71" s="156" t="str">
        <f>E7</f>
        <v>Oprava TV v úseku Praha Hostivař (mimo) – Praha Malešice (mimo)</v>
      </c>
      <c r="F71" s="28"/>
      <c r="G71" s="28"/>
      <c r="H71" s="28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2" customHeight="1">
      <c r="A72" s="34"/>
      <c r="B72" s="35"/>
      <c r="C72" s="28" t="s">
        <v>87</v>
      </c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30" customHeight="1">
      <c r="A73" s="34"/>
      <c r="B73" s="35"/>
      <c r="C73" s="36"/>
      <c r="D73" s="36"/>
      <c r="E73" s="65" t="str">
        <f>E9</f>
        <v>1 - Oprava TV v úseku Praha Hostivař (mimo) – Praha Malešice (mimo)</v>
      </c>
      <c r="F73" s="36"/>
      <c r="G73" s="36"/>
      <c r="H73" s="36"/>
      <c r="I73" s="36"/>
      <c r="J73" s="36"/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28" t="s">
        <v>21</v>
      </c>
      <c r="D75" s="36"/>
      <c r="E75" s="36"/>
      <c r="F75" s="23" t="str">
        <f>F12</f>
        <v xml:space="preserve"> Praha</v>
      </c>
      <c r="G75" s="36"/>
      <c r="H75" s="36"/>
      <c r="I75" s="28" t="s">
        <v>23</v>
      </c>
      <c r="J75" s="68" t="str">
        <f>IF(J12="","",J12)</f>
        <v>15. 3. 2021</v>
      </c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25</v>
      </c>
      <c r="D77" s="36"/>
      <c r="E77" s="36"/>
      <c r="F77" s="23" t="str">
        <f>E15</f>
        <v>SŽ s.o. Přednosta SEE Praha; Mgr.Fiala František</v>
      </c>
      <c r="G77" s="36"/>
      <c r="H77" s="36"/>
      <c r="I77" s="28" t="s">
        <v>33</v>
      </c>
      <c r="J77" s="32" t="str">
        <f>E21</f>
        <v>Michal Věrnoch</v>
      </c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5.15" customHeight="1">
      <c r="A78" s="34"/>
      <c r="B78" s="35"/>
      <c r="C78" s="28" t="s">
        <v>31</v>
      </c>
      <c r="D78" s="36"/>
      <c r="E78" s="36"/>
      <c r="F78" s="23" t="str">
        <f>IF(E18="","",E18)</f>
        <v>Vyplň údaj</v>
      </c>
      <c r="G78" s="36"/>
      <c r="H78" s="36"/>
      <c r="I78" s="28" t="s">
        <v>36</v>
      </c>
      <c r="J78" s="32" t="str">
        <f>E24</f>
        <v>STOSMOL, s.r.o.</v>
      </c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0.32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3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10" customFormat="1" ht="29.28" customHeight="1">
      <c r="A80" s="167"/>
      <c r="B80" s="168"/>
      <c r="C80" s="169" t="s">
        <v>97</v>
      </c>
      <c r="D80" s="170" t="s">
        <v>59</v>
      </c>
      <c r="E80" s="170" t="s">
        <v>55</v>
      </c>
      <c r="F80" s="170" t="s">
        <v>56</v>
      </c>
      <c r="G80" s="170" t="s">
        <v>98</v>
      </c>
      <c r="H80" s="170" t="s">
        <v>99</v>
      </c>
      <c r="I80" s="170" t="s">
        <v>100</v>
      </c>
      <c r="J80" s="170" t="s">
        <v>92</v>
      </c>
      <c r="K80" s="171" t="s">
        <v>101</v>
      </c>
      <c r="L80" s="172"/>
      <c r="M80" s="88" t="s">
        <v>19</v>
      </c>
      <c r="N80" s="89" t="s">
        <v>44</v>
      </c>
      <c r="O80" s="89" t="s">
        <v>102</v>
      </c>
      <c r="P80" s="89" t="s">
        <v>103</v>
      </c>
      <c r="Q80" s="89" t="s">
        <v>104</v>
      </c>
      <c r="R80" s="89" t="s">
        <v>105</v>
      </c>
      <c r="S80" s="89" t="s">
        <v>106</v>
      </c>
      <c r="T80" s="90" t="s">
        <v>107</v>
      </c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</row>
    <row r="81" s="2" customFormat="1" ht="22.8" customHeight="1">
      <c r="A81" s="34"/>
      <c r="B81" s="35"/>
      <c r="C81" s="95" t="s">
        <v>108</v>
      </c>
      <c r="D81" s="36"/>
      <c r="E81" s="36"/>
      <c r="F81" s="36"/>
      <c r="G81" s="36"/>
      <c r="H81" s="36"/>
      <c r="I81" s="36"/>
      <c r="J81" s="173">
        <f>BK81</f>
        <v>0</v>
      </c>
      <c r="K81" s="36"/>
      <c r="L81" s="40"/>
      <c r="M81" s="91"/>
      <c r="N81" s="174"/>
      <c r="O81" s="92"/>
      <c r="P81" s="175">
        <f>P82+P107</f>
        <v>0</v>
      </c>
      <c r="Q81" s="92"/>
      <c r="R81" s="175">
        <f>R82+R107</f>
        <v>0</v>
      </c>
      <c r="S81" s="92"/>
      <c r="T81" s="176">
        <f>T82+T107</f>
        <v>72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73</v>
      </c>
      <c r="AU81" s="13" t="s">
        <v>93</v>
      </c>
      <c r="BK81" s="177">
        <f>BK82+BK107</f>
        <v>0</v>
      </c>
    </row>
    <row r="82" s="11" customFormat="1" ht="25.92" customHeight="1">
      <c r="A82" s="11"/>
      <c r="B82" s="178"/>
      <c r="C82" s="179"/>
      <c r="D82" s="180" t="s">
        <v>73</v>
      </c>
      <c r="E82" s="181" t="s">
        <v>109</v>
      </c>
      <c r="F82" s="181" t="s">
        <v>110</v>
      </c>
      <c r="G82" s="179"/>
      <c r="H82" s="179"/>
      <c r="I82" s="182"/>
      <c r="J82" s="183">
        <f>BK82</f>
        <v>0</v>
      </c>
      <c r="K82" s="179"/>
      <c r="L82" s="184"/>
      <c r="M82" s="185"/>
      <c r="N82" s="186"/>
      <c r="O82" s="186"/>
      <c r="P82" s="187">
        <f>SUM(P83:P106)</f>
        <v>0</v>
      </c>
      <c r="Q82" s="186"/>
      <c r="R82" s="187">
        <f>SUM(R83:R106)</f>
        <v>0</v>
      </c>
      <c r="S82" s="186"/>
      <c r="T82" s="188">
        <f>SUM(T83:T106)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89" t="s">
        <v>79</v>
      </c>
      <c r="AT82" s="190" t="s">
        <v>73</v>
      </c>
      <c r="AU82" s="190" t="s">
        <v>74</v>
      </c>
      <c r="AY82" s="189" t="s">
        <v>111</v>
      </c>
      <c r="BK82" s="191">
        <f>SUM(BK83:BK106)</f>
        <v>0</v>
      </c>
    </row>
    <row r="83" s="2" customFormat="1">
      <c r="A83" s="34"/>
      <c r="B83" s="35"/>
      <c r="C83" s="192" t="s">
        <v>74</v>
      </c>
      <c r="D83" s="192" t="s">
        <v>112</v>
      </c>
      <c r="E83" s="193" t="s">
        <v>113</v>
      </c>
      <c r="F83" s="194" t="s">
        <v>114</v>
      </c>
      <c r="G83" s="195" t="s">
        <v>115</v>
      </c>
      <c r="H83" s="196">
        <v>6</v>
      </c>
      <c r="I83" s="197"/>
      <c r="J83" s="198">
        <f>ROUND(I83*H83,2)</f>
        <v>0</v>
      </c>
      <c r="K83" s="194" t="s">
        <v>116</v>
      </c>
      <c r="L83" s="199"/>
      <c r="M83" s="200" t="s">
        <v>19</v>
      </c>
      <c r="N83" s="201" t="s">
        <v>45</v>
      </c>
      <c r="O83" s="80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204" t="s">
        <v>117</v>
      </c>
      <c r="AT83" s="204" t="s">
        <v>112</v>
      </c>
      <c r="AU83" s="204" t="s">
        <v>79</v>
      </c>
      <c r="AY83" s="13" t="s">
        <v>111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3" t="s">
        <v>79</v>
      </c>
      <c r="BK83" s="205">
        <f>ROUND(I83*H83,2)</f>
        <v>0</v>
      </c>
      <c r="BL83" s="13" t="s">
        <v>118</v>
      </c>
      <c r="BM83" s="204" t="s">
        <v>119</v>
      </c>
    </row>
    <row r="84" s="2" customFormat="1">
      <c r="A84" s="34"/>
      <c r="B84" s="35"/>
      <c r="C84" s="192" t="s">
        <v>74</v>
      </c>
      <c r="D84" s="192" t="s">
        <v>112</v>
      </c>
      <c r="E84" s="193" t="s">
        <v>120</v>
      </c>
      <c r="F84" s="194" t="s">
        <v>121</v>
      </c>
      <c r="G84" s="195" t="s">
        <v>122</v>
      </c>
      <c r="H84" s="196">
        <v>65</v>
      </c>
      <c r="I84" s="197"/>
      <c r="J84" s="198">
        <f>ROUND(I84*H84,2)</f>
        <v>0</v>
      </c>
      <c r="K84" s="194" t="s">
        <v>116</v>
      </c>
      <c r="L84" s="199"/>
      <c r="M84" s="200" t="s">
        <v>19</v>
      </c>
      <c r="N84" s="201" t="s">
        <v>45</v>
      </c>
      <c r="O84" s="80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204" t="s">
        <v>117</v>
      </c>
      <c r="AT84" s="204" t="s">
        <v>112</v>
      </c>
      <c r="AU84" s="204" t="s">
        <v>79</v>
      </c>
      <c r="AY84" s="13" t="s">
        <v>111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3" t="s">
        <v>79</v>
      </c>
      <c r="BK84" s="205">
        <f>ROUND(I84*H84,2)</f>
        <v>0</v>
      </c>
      <c r="BL84" s="13" t="s">
        <v>118</v>
      </c>
      <c r="BM84" s="204" t="s">
        <v>123</v>
      </c>
    </row>
    <row r="85" s="2" customFormat="1">
      <c r="A85" s="34"/>
      <c r="B85" s="35"/>
      <c r="C85" s="192" t="s">
        <v>74</v>
      </c>
      <c r="D85" s="192" t="s">
        <v>112</v>
      </c>
      <c r="E85" s="193" t="s">
        <v>124</v>
      </c>
      <c r="F85" s="194" t="s">
        <v>125</v>
      </c>
      <c r="G85" s="195" t="s">
        <v>115</v>
      </c>
      <c r="H85" s="196">
        <v>45</v>
      </c>
      <c r="I85" s="197"/>
      <c r="J85" s="198">
        <f>ROUND(I85*H85,2)</f>
        <v>0</v>
      </c>
      <c r="K85" s="194" t="s">
        <v>116</v>
      </c>
      <c r="L85" s="199"/>
      <c r="M85" s="200" t="s">
        <v>19</v>
      </c>
      <c r="N85" s="201" t="s">
        <v>45</v>
      </c>
      <c r="O85" s="80"/>
      <c r="P85" s="202">
        <f>O85*H85</f>
        <v>0</v>
      </c>
      <c r="Q85" s="202">
        <v>0</v>
      </c>
      <c r="R85" s="202">
        <f>Q85*H85</f>
        <v>0</v>
      </c>
      <c r="S85" s="202">
        <v>0</v>
      </c>
      <c r="T85" s="20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4" t="s">
        <v>117</v>
      </c>
      <c r="AT85" s="204" t="s">
        <v>112</v>
      </c>
      <c r="AU85" s="204" t="s">
        <v>79</v>
      </c>
      <c r="AY85" s="13" t="s">
        <v>111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3" t="s">
        <v>79</v>
      </c>
      <c r="BK85" s="205">
        <f>ROUND(I85*H85,2)</f>
        <v>0</v>
      </c>
      <c r="BL85" s="13" t="s">
        <v>118</v>
      </c>
      <c r="BM85" s="204" t="s">
        <v>126</v>
      </c>
    </row>
    <row r="86" s="2" customFormat="1">
      <c r="A86" s="34"/>
      <c r="B86" s="35"/>
      <c r="C86" s="192" t="s">
        <v>74</v>
      </c>
      <c r="D86" s="192" t="s">
        <v>112</v>
      </c>
      <c r="E86" s="193" t="s">
        <v>127</v>
      </c>
      <c r="F86" s="194" t="s">
        <v>128</v>
      </c>
      <c r="G86" s="195" t="s">
        <v>115</v>
      </c>
      <c r="H86" s="196">
        <v>18</v>
      </c>
      <c r="I86" s="197"/>
      <c r="J86" s="198">
        <f>ROUND(I86*H86,2)</f>
        <v>0</v>
      </c>
      <c r="K86" s="194" t="s">
        <v>116</v>
      </c>
      <c r="L86" s="199"/>
      <c r="M86" s="200" t="s">
        <v>19</v>
      </c>
      <c r="N86" s="201" t="s">
        <v>45</v>
      </c>
      <c r="O86" s="80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204" t="s">
        <v>117</v>
      </c>
      <c r="AT86" s="204" t="s">
        <v>112</v>
      </c>
      <c r="AU86" s="204" t="s">
        <v>79</v>
      </c>
      <c r="AY86" s="13" t="s">
        <v>111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3" t="s">
        <v>79</v>
      </c>
      <c r="BK86" s="205">
        <f>ROUND(I86*H86,2)</f>
        <v>0</v>
      </c>
      <c r="BL86" s="13" t="s">
        <v>118</v>
      </c>
      <c r="BM86" s="204" t="s">
        <v>129</v>
      </c>
    </row>
    <row r="87" s="2" customFormat="1" ht="21.75" customHeight="1">
      <c r="A87" s="34"/>
      <c r="B87" s="35"/>
      <c r="C87" s="192" t="s">
        <v>74</v>
      </c>
      <c r="D87" s="192" t="s">
        <v>112</v>
      </c>
      <c r="E87" s="193" t="s">
        <v>130</v>
      </c>
      <c r="F87" s="194" t="s">
        <v>131</v>
      </c>
      <c r="G87" s="195" t="s">
        <v>115</v>
      </c>
      <c r="H87" s="196">
        <v>11</v>
      </c>
      <c r="I87" s="197"/>
      <c r="J87" s="198">
        <f>ROUND(I87*H87,2)</f>
        <v>0</v>
      </c>
      <c r="K87" s="194" t="s">
        <v>116</v>
      </c>
      <c r="L87" s="199"/>
      <c r="M87" s="200" t="s">
        <v>19</v>
      </c>
      <c r="N87" s="201" t="s">
        <v>45</v>
      </c>
      <c r="O87" s="80"/>
      <c r="P87" s="202">
        <f>O87*H87</f>
        <v>0</v>
      </c>
      <c r="Q87" s="202">
        <v>0</v>
      </c>
      <c r="R87" s="202">
        <f>Q87*H87</f>
        <v>0</v>
      </c>
      <c r="S87" s="202">
        <v>0</v>
      </c>
      <c r="T87" s="20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04" t="s">
        <v>117</v>
      </c>
      <c r="AT87" s="204" t="s">
        <v>112</v>
      </c>
      <c r="AU87" s="204" t="s">
        <v>79</v>
      </c>
      <c r="AY87" s="13" t="s">
        <v>111</v>
      </c>
      <c r="BE87" s="205">
        <f>IF(N87="základní",J87,0)</f>
        <v>0</v>
      </c>
      <c r="BF87" s="205">
        <f>IF(N87="snížená",J87,0)</f>
        <v>0</v>
      </c>
      <c r="BG87" s="205">
        <f>IF(N87="zákl. přenesená",J87,0)</f>
        <v>0</v>
      </c>
      <c r="BH87" s="205">
        <f>IF(N87="sníž. přenesená",J87,0)</f>
        <v>0</v>
      </c>
      <c r="BI87" s="205">
        <f>IF(N87="nulová",J87,0)</f>
        <v>0</v>
      </c>
      <c r="BJ87" s="13" t="s">
        <v>79</v>
      </c>
      <c r="BK87" s="205">
        <f>ROUND(I87*H87,2)</f>
        <v>0</v>
      </c>
      <c r="BL87" s="13" t="s">
        <v>118</v>
      </c>
      <c r="BM87" s="204" t="s">
        <v>132</v>
      </c>
    </row>
    <row r="88" s="2" customFormat="1" ht="16.5" customHeight="1">
      <c r="A88" s="34"/>
      <c r="B88" s="35"/>
      <c r="C88" s="192" t="s">
        <v>74</v>
      </c>
      <c r="D88" s="192" t="s">
        <v>112</v>
      </c>
      <c r="E88" s="193" t="s">
        <v>133</v>
      </c>
      <c r="F88" s="194" t="s">
        <v>134</v>
      </c>
      <c r="G88" s="195" t="s">
        <v>115</v>
      </c>
      <c r="H88" s="196">
        <v>1</v>
      </c>
      <c r="I88" s="197"/>
      <c r="J88" s="198">
        <f>ROUND(I88*H88,2)</f>
        <v>0</v>
      </c>
      <c r="K88" s="194" t="s">
        <v>116</v>
      </c>
      <c r="L88" s="199"/>
      <c r="M88" s="200" t="s">
        <v>19</v>
      </c>
      <c r="N88" s="201" t="s">
        <v>45</v>
      </c>
      <c r="O88" s="80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04" t="s">
        <v>117</v>
      </c>
      <c r="AT88" s="204" t="s">
        <v>112</v>
      </c>
      <c r="AU88" s="204" t="s">
        <v>79</v>
      </c>
      <c r="AY88" s="13" t="s">
        <v>111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3" t="s">
        <v>79</v>
      </c>
      <c r="BK88" s="205">
        <f>ROUND(I88*H88,2)</f>
        <v>0</v>
      </c>
      <c r="BL88" s="13" t="s">
        <v>118</v>
      </c>
      <c r="BM88" s="204" t="s">
        <v>135</v>
      </c>
    </row>
    <row r="89" s="2" customFormat="1" ht="33" customHeight="1">
      <c r="A89" s="34"/>
      <c r="B89" s="35"/>
      <c r="C89" s="192" t="s">
        <v>74</v>
      </c>
      <c r="D89" s="192" t="s">
        <v>112</v>
      </c>
      <c r="E89" s="193" t="s">
        <v>136</v>
      </c>
      <c r="F89" s="194" t="s">
        <v>137</v>
      </c>
      <c r="G89" s="195" t="s">
        <v>115</v>
      </c>
      <c r="H89" s="196">
        <v>11</v>
      </c>
      <c r="I89" s="197"/>
      <c r="J89" s="198">
        <f>ROUND(I89*H89,2)</f>
        <v>0</v>
      </c>
      <c r="K89" s="194" t="s">
        <v>116</v>
      </c>
      <c r="L89" s="199"/>
      <c r="M89" s="200" t="s">
        <v>19</v>
      </c>
      <c r="N89" s="201" t="s">
        <v>45</v>
      </c>
      <c r="O89" s="80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4" t="s">
        <v>117</v>
      </c>
      <c r="AT89" s="204" t="s">
        <v>112</v>
      </c>
      <c r="AU89" s="204" t="s">
        <v>79</v>
      </c>
      <c r="AY89" s="13" t="s">
        <v>111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3" t="s">
        <v>79</v>
      </c>
      <c r="BK89" s="205">
        <f>ROUND(I89*H89,2)</f>
        <v>0</v>
      </c>
      <c r="BL89" s="13" t="s">
        <v>118</v>
      </c>
      <c r="BM89" s="204" t="s">
        <v>138</v>
      </c>
    </row>
    <row r="90" s="2" customFormat="1">
      <c r="A90" s="34"/>
      <c r="B90" s="35"/>
      <c r="C90" s="192" t="s">
        <v>74</v>
      </c>
      <c r="D90" s="192" t="s">
        <v>112</v>
      </c>
      <c r="E90" s="193" t="s">
        <v>139</v>
      </c>
      <c r="F90" s="194" t="s">
        <v>140</v>
      </c>
      <c r="G90" s="195" t="s">
        <v>115</v>
      </c>
      <c r="H90" s="196">
        <v>2</v>
      </c>
      <c r="I90" s="197"/>
      <c r="J90" s="198">
        <f>ROUND(I90*H90,2)</f>
        <v>0</v>
      </c>
      <c r="K90" s="194" t="s">
        <v>116</v>
      </c>
      <c r="L90" s="199"/>
      <c r="M90" s="200" t="s">
        <v>19</v>
      </c>
      <c r="N90" s="201" t="s">
        <v>45</v>
      </c>
      <c r="O90" s="80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04" t="s">
        <v>117</v>
      </c>
      <c r="AT90" s="204" t="s">
        <v>112</v>
      </c>
      <c r="AU90" s="204" t="s">
        <v>79</v>
      </c>
      <c r="AY90" s="13" t="s">
        <v>111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3" t="s">
        <v>79</v>
      </c>
      <c r="BK90" s="205">
        <f>ROUND(I90*H90,2)</f>
        <v>0</v>
      </c>
      <c r="BL90" s="13" t="s">
        <v>118</v>
      </c>
      <c r="BM90" s="204" t="s">
        <v>141</v>
      </c>
    </row>
    <row r="91" s="2" customFormat="1" ht="16.5" customHeight="1">
      <c r="A91" s="34"/>
      <c r="B91" s="35"/>
      <c r="C91" s="192" t="s">
        <v>74</v>
      </c>
      <c r="D91" s="192" t="s">
        <v>112</v>
      </c>
      <c r="E91" s="193" t="s">
        <v>142</v>
      </c>
      <c r="F91" s="194" t="s">
        <v>143</v>
      </c>
      <c r="G91" s="195" t="s">
        <v>115</v>
      </c>
      <c r="H91" s="196">
        <v>2</v>
      </c>
      <c r="I91" s="197"/>
      <c r="J91" s="198">
        <f>ROUND(I91*H91,2)</f>
        <v>0</v>
      </c>
      <c r="K91" s="194" t="s">
        <v>116</v>
      </c>
      <c r="L91" s="199"/>
      <c r="M91" s="200" t="s">
        <v>19</v>
      </c>
      <c r="N91" s="201" t="s">
        <v>45</v>
      </c>
      <c r="O91" s="80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4" t="s">
        <v>117</v>
      </c>
      <c r="AT91" s="204" t="s">
        <v>112</v>
      </c>
      <c r="AU91" s="204" t="s">
        <v>79</v>
      </c>
      <c r="AY91" s="13" t="s">
        <v>111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3" t="s">
        <v>79</v>
      </c>
      <c r="BK91" s="205">
        <f>ROUND(I91*H91,2)</f>
        <v>0</v>
      </c>
      <c r="BL91" s="13" t="s">
        <v>118</v>
      </c>
      <c r="BM91" s="204" t="s">
        <v>144</v>
      </c>
    </row>
    <row r="92" s="2" customFormat="1">
      <c r="A92" s="34"/>
      <c r="B92" s="35"/>
      <c r="C92" s="192" t="s">
        <v>74</v>
      </c>
      <c r="D92" s="192" t="s">
        <v>112</v>
      </c>
      <c r="E92" s="193" t="s">
        <v>145</v>
      </c>
      <c r="F92" s="194" t="s">
        <v>146</v>
      </c>
      <c r="G92" s="195" t="s">
        <v>115</v>
      </c>
      <c r="H92" s="196">
        <v>11</v>
      </c>
      <c r="I92" s="197"/>
      <c r="J92" s="198">
        <f>ROUND(I92*H92,2)</f>
        <v>0</v>
      </c>
      <c r="K92" s="194" t="s">
        <v>116</v>
      </c>
      <c r="L92" s="199"/>
      <c r="M92" s="200" t="s">
        <v>19</v>
      </c>
      <c r="N92" s="201" t="s">
        <v>45</v>
      </c>
      <c r="O92" s="80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4" t="s">
        <v>117</v>
      </c>
      <c r="AT92" s="204" t="s">
        <v>112</v>
      </c>
      <c r="AU92" s="204" t="s">
        <v>79</v>
      </c>
      <c r="AY92" s="13" t="s">
        <v>111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3" t="s">
        <v>79</v>
      </c>
      <c r="BK92" s="205">
        <f>ROUND(I92*H92,2)</f>
        <v>0</v>
      </c>
      <c r="BL92" s="13" t="s">
        <v>118</v>
      </c>
      <c r="BM92" s="204" t="s">
        <v>147</v>
      </c>
    </row>
    <row r="93" s="2" customFormat="1" ht="21.75" customHeight="1">
      <c r="A93" s="34"/>
      <c r="B93" s="35"/>
      <c r="C93" s="192" t="s">
        <v>74</v>
      </c>
      <c r="D93" s="192" t="s">
        <v>112</v>
      </c>
      <c r="E93" s="193" t="s">
        <v>148</v>
      </c>
      <c r="F93" s="194" t="s">
        <v>149</v>
      </c>
      <c r="G93" s="195" t="s">
        <v>115</v>
      </c>
      <c r="H93" s="196">
        <v>11</v>
      </c>
      <c r="I93" s="197"/>
      <c r="J93" s="198">
        <f>ROUND(I93*H93,2)</f>
        <v>0</v>
      </c>
      <c r="K93" s="194" t="s">
        <v>116</v>
      </c>
      <c r="L93" s="199"/>
      <c r="M93" s="200" t="s">
        <v>19</v>
      </c>
      <c r="N93" s="201" t="s">
        <v>45</v>
      </c>
      <c r="O93" s="80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4" t="s">
        <v>117</v>
      </c>
      <c r="AT93" s="204" t="s">
        <v>112</v>
      </c>
      <c r="AU93" s="204" t="s">
        <v>79</v>
      </c>
      <c r="AY93" s="13" t="s">
        <v>111</v>
      </c>
      <c r="BE93" s="205">
        <f>IF(N93="základní",J93,0)</f>
        <v>0</v>
      </c>
      <c r="BF93" s="205">
        <f>IF(N93="snížená",J93,0)</f>
        <v>0</v>
      </c>
      <c r="BG93" s="205">
        <f>IF(N93="zákl. přenesená",J93,0)</f>
        <v>0</v>
      </c>
      <c r="BH93" s="205">
        <f>IF(N93="sníž. přenesená",J93,0)</f>
        <v>0</v>
      </c>
      <c r="BI93" s="205">
        <f>IF(N93="nulová",J93,0)</f>
        <v>0</v>
      </c>
      <c r="BJ93" s="13" t="s">
        <v>79</v>
      </c>
      <c r="BK93" s="205">
        <f>ROUND(I93*H93,2)</f>
        <v>0</v>
      </c>
      <c r="BL93" s="13" t="s">
        <v>118</v>
      </c>
      <c r="BM93" s="204" t="s">
        <v>150</v>
      </c>
    </row>
    <row r="94" s="2" customFormat="1">
      <c r="A94" s="34"/>
      <c r="B94" s="35"/>
      <c r="C94" s="192" t="s">
        <v>74</v>
      </c>
      <c r="D94" s="192" t="s">
        <v>112</v>
      </c>
      <c r="E94" s="193" t="s">
        <v>151</v>
      </c>
      <c r="F94" s="194" t="s">
        <v>152</v>
      </c>
      <c r="G94" s="195" t="s">
        <v>115</v>
      </c>
      <c r="H94" s="196">
        <v>155</v>
      </c>
      <c r="I94" s="197"/>
      <c r="J94" s="198">
        <f>ROUND(I94*H94,2)</f>
        <v>0</v>
      </c>
      <c r="K94" s="194" t="s">
        <v>116</v>
      </c>
      <c r="L94" s="199"/>
      <c r="M94" s="200" t="s">
        <v>19</v>
      </c>
      <c r="N94" s="201" t="s">
        <v>45</v>
      </c>
      <c r="O94" s="80"/>
      <c r="P94" s="202">
        <f>O94*H94</f>
        <v>0</v>
      </c>
      <c r="Q94" s="202">
        <v>0</v>
      </c>
      <c r="R94" s="202">
        <f>Q94*H94</f>
        <v>0</v>
      </c>
      <c r="S94" s="202">
        <v>0</v>
      </c>
      <c r="T94" s="20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4" t="s">
        <v>117</v>
      </c>
      <c r="AT94" s="204" t="s">
        <v>112</v>
      </c>
      <c r="AU94" s="204" t="s">
        <v>79</v>
      </c>
      <c r="AY94" s="13" t="s">
        <v>111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3" t="s">
        <v>79</v>
      </c>
      <c r="BK94" s="205">
        <f>ROUND(I94*H94,2)</f>
        <v>0</v>
      </c>
      <c r="BL94" s="13" t="s">
        <v>118</v>
      </c>
      <c r="BM94" s="204" t="s">
        <v>153</v>
      </c>
    </row>
    <row r="95" s="2" customFormat="1" ht="16.5" customHeight="1">
      <c r="A95" s="34"/>
      <c r="B95" s="35"/>
      <c r="C95" s="192" t="s">
        <v>74</v>
      </c>
      <c r="D95" s="192" t="s">
        <v>112</v>
      </c>
      <c r="E95" s="193" t="s">
        <v>154</v>
      </c>
      <c r="F95" s="194" t="s">
        <v>155</v>
      </c>
      <c r="G95" s="195" t="s">
        <v>115</v>
      </c>
      <c r="H95" s="196">
        <v>8</v>
      </c>
      <c r="I95" s="197"/>
      <c r="J95" s="198">
        <f>ROUND(I95*H95,2)</f>
        <v>0</v>
      </c>
      <c r="K95" s="194" t="s">
        <v>116</v>
      </c>
      <c r="L95" s="199"/>
      <c r="M95" s="200" t="s">
        <v>19</v>
      </c>
      <c r="N95" s="201" t="s">
        <v>45</v>
      </c>
      <c r="O95" s="80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4" t="s">
        <v>117</v>
      </c>
      <c r="AT95" s="204" t="s">
        <v>112</v>
      </c>
      <c r="AU95" s="204" t="s">
        <v>79</v>
      </c>
      <c r="AY95" s="13" t="s">
        <v>111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3" t="s">
        <v>79</v>
      </c>
      <c r="BK95" s="205">
        <f>ROUND(I95*H95,2)</f>
        <v>0</v>
      </c>
      <c r="BL95" s="13" t="s">
        <v>118</v>
      </c>
      <c r="BM95" s="204" t="s">
        <v>156</v>
      </c>
    </row>
    <row r="96" s="2" customFormat="1">
      <c r="A96" s="34"/>
      <c r="B96" s="35"/>
      <c r="C96" s="192" t="s">
        <v>74</v>
      </c>
      <c r="D96" s="192" t="s">
        <v>112</v>
      </c>
      <c r="E96" s="193" t="s">
        <v>157</v>
      </c>
      <c r="F96" s="194" t="s">
        <v>158</v>
      </c>
      <c r="G96" s="195" t="s">
        <v>115</v>
      </c>
      <c r="H96" s="196">
        <v>8</v>
      </c>
      <c r="I96" s="197"/>
      <c r="J96" s="198">
        <f>ROUND(I96*H96,2)</f>
        <v>0</v>
      </c>
      <c r="K96" s="194" t="s">
        <v>116</v>
      </c>
      <c r="L96" s="199"/>
      <c r="M96" s="200" t="s">
        <v>19</v>
      </c>
      <c r="N96" s="201" t="s">
        <v>45</v>
      </c>
      <c r="O96" s="80"/>
      <c r="P96" s="202">
        <f>O96*H96</f>
        <v>0</v>
      </c>
      <c r="Q96" s="202">
        <v>0</v>
      </c>
      <c r="R96" s="202">
        <f>Q96*H96</f>
        <v>0</v>
      </c>
      <c r="S96" s="202">
        <v>0</v>
      </c>
      <c r="T96" s="20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4" t="s">
        <v>117</v>
      </c>
      <c r="AT96" s="204" t="s">
        <v>112</v>
      </c>
      <c r="AU96" s="204" t="s">
        <v>79</v>
      </c>
      <c r="AY96" s="13" t="s">
        <v>111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3" t="s">
        <v>79</v>
      </c>
      <c r="BK96" s="205">
        <f>ROUND(I96*H96,2)</f>
        <v>0</v>
      </c>
      <c r="BL96" s="13" t="s">
        <v>118</v>
      </c>
      <c r="BM96" s="204" t="s">
        <v>159</v>
      </c>
    </row>
    <row r="97" s="2" customFormat="1">
      <c r="A97" s="34"/>
      <c r="B97" s="35"/>
      <c r="C97" s="192" t="s">
        <v>74</v>
      </c>
      <c r="D97" s="192" t="s">
        <v>112</v>
      </c>
      <c r="E97" s="193" t="s">
        <v>160</v>
      </c>
      <c r="F97" s="194" t="s">
        <v>161</v>
      </c>
      <c r="G97" s="195" t="s">
        <v>115</v>
      </c>
      <c r="H97" s="196">
        <v>1</v>
      </c>
      <c r="I97" s="197"/>
      <c r="J97" s="198">
        <f>ROUND(I97*H97,2)</f>
        <v>0</v>
      </c>
      <c r="K97" s="194" t="s">
        <v>116</v>
      </c>
      <c r="L97" s="199"/>
      <c r="M97" s="200" t="s">
        <v>19</v>
      </c>
      <c r="N97" s="201" t="s">
        <v>45</v>
      </c>
      <c r="O97" s="80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4" t="s">
        <v>117</v>
      </c>
      <c r="AT97" s="204" t="s">
        <v>112</v>
      </c>
      <c r="AU97" s="204" t="s">
        <v>79</v>
      </c>
      <c r="AY97" s="13" t="s">
        <v>111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3" t="s">
        <v>79</v>
      </c>
      <c r="BK97" s="205">
        <f>ROUND(I97*H97,2)</f>
        <v>0</v>
      </c>
      <c r="BL97" s="13" t="s">
        <v>118</v>
      </c>
      <c r="BM97" s="204" t="s">
        <v>162</v>
      </c>
    </row>
    <row r="98" s="2" customFormat="1">
      <c r="A98" s="34"/>
      <c r="B98" s="35"/>
      <c r="C98" s="192" t="s">
        <v>74</v>
      </c>
      <c r="D98" s="192" t="s">
        <v>112</v>
      </c>
      <c r="E98" s="193" t="s">
        <v>163</v>
      </c>
      <c r="F98" s="194" t="s">
        <v>164</v>
      </c>
      <c r="G98" s="195" t="s">
        <v>115</v>
      </c>
      <c r="H98" s="196">
        <v>2</v>
      </c>
      <c r="I98" s="197"/>
      <c r="J98" s="198">
        <f>ROUND(I98*H98,2)</f>
        <v>0</v>
      </c>
      <c r="K98" s="194" t="s">
        <v>116</v>
      </c>
      <c r="L98" s="199"/>
      <c r="M98" s="200" t="s">
        <v>19</v>
      </c>
      <c r="N98" s="201" t="s">
        <v>45</v>
      </c>
      <c r="O98" s="80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4" t="s">
        <v>117</v>
      </c>
      <c r="AT98" s="204" t="s">
        <v>112</v>
      </c>
      <c r="AU98" s="204" t="s">
        <v>79</v>
      </c>
      <c r="AY98" s="13" t="s">
        <v>111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3" t="s">
        <v>79</v>
      </c>
      <c r="BK98" s="205">
        <f>ROUND(I98*H98,2)</f>
        <v>0</v>
      </c>
      <c r="BL98" s="13" t="s">
        <v>118</v>
      </c>
      <c r="BM98" s="204" t="s">
        <v>165</v>
      </c>
    </row>
    <row r="99" s="2" customFormat="1">
      <c r="A99" s="34"/>
      <c r="B99" s="35"/>
      <c r="C99" s="192" t="s">
        <v>74</v>
      </c>
      <c r="D99" s="192" t="s">
        <v>112</v>
      </c>
      <c r="E99" s="193" t="s">
        <v>166</v>
      </c>
      <c r="F99" s="194" t="s">
        <v>167</v>
      </c>
      <c r="G99" s="195" t="s">
        <v>115</v>
      </c>
      <c r="H99" s="196">
        <v>6</v>
      </c>
      <c r="I99" s="197"/>
      <c r="J99" s="198">
        <f>ROUND(I99*H99,2)</f>
        <v>0</v>
      </c>
      <c r="K99" s="194" t="s">
        <v>116</v>
      </c>
      <c r="L99" s="199"/>
      <c r="M99" s="200" t="s">
        <v>19</v>
      </c>
      <c r="N99" s="201" t="s">
        <v>45</v>
      </c>
      <c r="O99" s="80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4" t="s">
        <v>117</v>
      </c>
      <c r="AT99" s="204" t="s">
        <v>112</v>
      </c>
      <c r="AU99" s="204" t="s">
        <v>79</v>
      </c>
      <c r="AY99" s="13" t="s">
        <v>111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3" t="s">
        <v>79</v>
      </c>
      <c r="BK99" s="205">
        <f>ROUND(I99*H99,2)</f>
        <v>0</v>
      </c>
      <c r="BL99" s="13" t="s">
        <v>118</v>
      </c>
      <c r="BM99" s="204" t="s">
        <v>168</v>
      </c>
    </row>
    <row r="100" s="2" customFormat="1" ht="33" customHeight="1">
      <c r="A100" s="34"/>
      <c r="B100" s="35"/>
      <c r="C100" s="192" t="s">
        <v>74</v>
      </c>
      <c r="D100" s="192" t="s">
        <v>112</v>
      </c>
      <c r="E100" s="193" t="s">
        <v>169</v>
      </c>
      <c r="F100" s="194" t="s">
        <v>170</v>
      </c>
      <c r="G100" s="195" t="s">
        <v>171</v>
      </c>
      <c r="H100" s="196">
        <v>500</v>
      </c>
      <c r="I100" s="197"/>
      <c r="J100" s="198">
        <f>ROUND(I100*H100,2)</f>
        <v>0</v>
      </c>
      <c r="K100" s="194" t="s">
        <v>116</v>
      </c>
      <c r="L100" s="199"/>
      <c r="M100" s="200" t="s">
        <v>19</v>
      </c>
      <c r="N100" s="201" t="s">
        <v>45</v>
      </c>
      <c r="O100" s="80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4" t="s">
        <v>117</v>
      </c>
      <c r="AT100" s="204" t="s">
        <v>112</v>
      </c>
      <c r="AU100" s="204" t="s">
        <v>79</v>
      </c>
      <c r="AY100" s="13" t="s">
        <v>111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3" t="s">
        <v>79</v>
      </c>
      <c r="BK100" s="205">
        <f>ROUND(I100*H100,2)</f>
        <v>0</v>
      </c>
      <c r="BL100" s="13" t="s">
        <v>118</v>
      </c>
      <c r="BM100" s="204" t="s">
        <v>172</v>
      </c>
    </row>
    <row r="101" s="2" customFormat="1">
      <c r="A101" s="34"/>
      <c r="B101" s="35"/>
      <c r="C101" s="192" t="s">
        <v>74</v>
      </c>
      <c r="D101" s="192" t="s">
        <v>112</v>
      </c>
      <c r="E101" s="193" t="s">
        <v>173</v>
      </c>
      <c r="F101" s="194" t="s">
        <v>174</v>
      </c>
      <c r="G101" s="195" t="s">
        <v>115</v>
      </c>
      <c r="H101" s="196">
        <v>6</v>
      </c>
      <c r="I101" s="197"/>
      <c r="J101" s="198">
        <f>ROUND(I101*H101,2)</f>
        <v>0</v>
      </c>
      <c r="K101" s="194" t="s">
        <v>116</v>
      </c>
      <c r="L101" s="199"/>
      <c r="M101" s="200" t="s">
        <v>19</v>
      </c>
      <c r="N101" s="201" t="s">
        <v>45</v>
      </c>
      <c r="O101" s="80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4" t="s">
        <v>117</v>
      </c>
      <c r="AT101" s="204" t="s">
        <v>112</v>
      </c>
      <c r="AU101" s="204" t="s">
        <v>79</v>
      </c>
      <c r="AY101" s="13" t="s">
        <v>111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3" t="s">
        <v>79</v>
      </c>
      <c r="BK101" s="205">
        <f>ROUND(I101*H101,2)</f>
        <v>0</v>
      </c>
      <c r="BL101" s="13" t="s">
        <v>118</v>
      </c>
      <c r="BM101" s="204" t="s">
        <v>175</v>
      </c>
    </row>
    <row r="102" s="2" customFormat="1">
      <c r="A102" s="34"/>
      <c r="B102" s="35"/>
      <c r="C102" s="192" t="s">
        <v>74</v>
      </c>
      <c r="D102" s="192" t="s">
        <v>112</v>
      </c>
      <c r="E102" s="193" t="s">
        <v>176</v>
      </c>
      <c r="F102" s="194" t="s">
        <v>177</v>
      </c>
      <c r="G102" s="195" t="s">
        <v>171</v>
      </c>
      <c r="H102" s="196">
        <v>1000</v>
      </c>
      <c r="I102" s="197"/>
      <c r="J102" s="198">
        <f>ROUND(I102*H102,2)</f>
        <v>0</v>
      </c>
      <c r="K102" s="194" t="s">
        <v>116</v>
      </c>
      <c r="L102" s="199"/>
      <c r="M102" s="200" t="s">
        <v>19</v>
      </c>
      <c r="N102" s="201" t="s">
        <v>45</v>
      </c>
      <c r="O102" s="80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4" t="s">
        <v>117</v>
      </c>
      <c r="AT102" s="204" t="s">
        <v>112</v>
      </c>
      <c r="AU102" s="204" t="s">
        <v>79</v>
      </c>
      <c r="AY102" s="13" t="s">
        <v>111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3" t="s">
        <v>79</v>
      </c>
      <c r="BK102" s="205">
        <f>ROUND(I102*H102,2)</f>
        <v>0</v>
      </c>
      <c r="BL102" s="13" t="s">
        <v>118</v>
      </c>
      <c r="BM102" s="204" t="s">
        <v>178</v>
      </c>
    </row>
    <row r="103" s="2" customFormat="1" ht="21.75" customHeight="1">
      <c r="A103" s="34"/>
      <c r="B103" s="35"/>
      <c r="C103" s="192" t="s">
        <v>74</v>
      </c>
      <c r="D103" s="192" t="s">
        <v>112</v>
      </c>
      <c r="E103" s="193" t="s">
        <v>179</v>
      </c>
      <c r="F103" s="194" t="s">
        <v>180</v>
      </c>
      <c r="G103" s="195" t="s">
        <v>171</v>
      </c>
      <c r="H103" s="196">
        <v>1000</v>
      </c>
      <c r="I103" s="197"/>
      <c r="J103" s="198">
        <f>ROUND(I103*H103,2)</f>
        <v>0</v>
      </c>
      <c r="K103" s="194" t="s">
        <v>116</v>
      </c>
      <c r="L103" s="199"/>
      <c r="M103" s="200" t="s">
        <v>19</v>
      </c>
      <c r="N103" s="201" t="s">
        <v>45</v>
      </c>
      <c r="O103" s="80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4" t="s">
        <v>117</v>
      </c>
      <c r="AT103" s="204" t="s">
        <v>112</v>
      </c>
      <c r="AU103" s="204" t="s">
        <v>79</v>
      </c>
      <c r="AY103" s="13" t="s">
        <v>111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3" t="s">
        <v>79</v>
      </c>
      <c r="BK103" s="205">
        <f>ROUND(I103*H103,2)</f>
        <v>0</v>
      </c>
      <c r="BL103" s="13" t="s">
        <v>118</v>
      </c>
      <c r="BM103" s="204" t="s">
        <v>181</v>
      </c>
    </row>
    <row r="104" s="2" customFormat="1">
      <c r="A104" s="34"/>
      <c r="B104" s="35"/>
      <c r="C104" s="192" t="s">
        <v>74</v>
      </c>
      <c r="D104" s="192" t="s">
        <v>112</v>
      </c>
      <c r="E104" s="193" t="s">
        <v>182</v>
      </c>
      <c r="F104" s="194" t="s">
        <v>183</v>
      </c>
      <c r="G104" s="195" t="s">
        <v>115</v>
      </c>
      <c r="H104" s="196">
        <v>11</v>
      </c>
      <c r="I104" s="197"/>
      <c r="J104" s="198">
        <f>ROUND(I104*H104,2)</f>
        <v>0</v>
      </c>
      <c r="K104" s="194" t="s">
        <v>116</v>
      </c>
      <c r="L104" s="199"/>
      <c r="M104" s="200" t="s">
        <v>19</v>
      </c>
      <c r="N104" s="201" t="s">
        <v>45</v>
      </c>
      <c r="O104" s="80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4" t="s">
        <v>117</v>
      </c>
      <c r="AT104" s="204" t="s">
        <v>112</v>
      </c>
      <c r="AU104" s="204" t="s">
        <v>79</v>
      </c>
      <c r="AY104" s="13" t="s">
        <v>111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3" t="s">
        <v>79</v>
      </c>
      <c r="BK104" s="205">
        <f>ROUND(I104*H104,2)</f>
        <v>0</v>
      </c>
      <c r="BL104" s="13" t="s">
        <v>118</v>
      </c>
      <c r="BM104" s="204" t="s">
        <v>184</v>
      </c>
    </row>
    <row r="105" s="2" customFormat="1">
      <c r="A105" s="34"/>
      <c r="B105" s="35"/>
      <c r="C105" s="192" t="s">
        <v>74</v>
      </c>
      <c r="D105" s="192" t="s">
        <v>112</v>
      </c>
      <c r="E105" s="193" t="s">
        <v>185</v>
      </c>
      <c r="F105" s="194" t="s">
        <v>186</v>
      </c>
      <c r="G105" s="195" t="s">
        <v>115</v>
      </c>
      <c r="H105" s="196">
        <v>2</v>
      </c>
      <c r="I105" s="197"/>
      <c r="J105" s="198">
        <f>ROUND(I105*H105,2)</f>
        <v>0</v>
      </c>
      <c r="K105" s="194" t="s">
        <v>116</v>
      </c>
      <c r="L105" s="199"/>
      <c r="M105" s="200" t="s">
        <v>19</v>
      </c>
      <c r="N105" s="201" t="s">
        <v>45</v>
      </c>
      <c r="O105" s="80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4" t="s">
        <v>117</v>
      </c>
      <c r="AT105" s="204" t="s">
        <v>112</v>
      </c>
      <c r="AU105" s="204" t="s">
        <v>79</v>
      </c>
      <c r="AY105" s="13" t="s">
        <v>111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3" t="s">
        <v>79</v>
      </c>
      <c r="BK105" s="205">
        <f>ROUND(I105*H105,2)</f>
        <v>0</v>
      </c>
      <c r="BL105" s="13" t="s">
        <v>118</v>
      </c>
      <c r="BM105" s="204" t="s">
        <v>187</v>
      </c>
    </row>
    <row r="106" s="2" customFormat="1">
      <c r="A106" s="34"/>
      <c r="B106" s="35"/>
      <c r="C106" s="192" t="s">
        <v>74</v>
      </c>
      <c r="D106" s="192" t="s">
        <v>112</v>
      </c>
      <c r="E106" s="193" t="s">
        <v>188</v>
      </c>
      <c r="F106" s="194" t="s">
        <v>189</v>
      </c>
      <c r="G106" s="195" t="s">
        <v>115</v>
      </c>
      <c r="H106" s="196">
        <v>13</v>
      </c>
      <c r="I106" s="197"/>
      <c r="J106" s="198">
        <f>ROUND(I106*H106,2)</f>
        <v>0</v>
      </c>
      <c r="K106" s="194" t="s">
        <v>116</v>
      </c>
      <c r="L106" s="199"/>
      <c r="M106" s="200" t="s">
        <v>19</v>
      </c>
      <c r="N106" s="201" t="s">
        <v>45</v>
      </c>
      <c r="O106" s="80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4" t="s">
        <v>117</v>
      </c>
      <c r="AT106" s="204" t="s">
        <v>112</v>
      </c>
      <c r="AU106" s="204" t="s">
        <v>79</v>
      </c>
      <c r="AY106" s="13" t="s">
        <v>111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3" t="s">
        <v>79</v>
      </c>
      <c r="BK106" s="205">
        <f>ROUND(I106*H106,2)</f>
        <v>0</v>
      </c>
      <c r="BL106" s="13" t="s">
        <v>118</v>
      </c>
      <c r="BM106" s="204" t="s">
        <v>190</v>
      </c>
    </row>
    <row r="107" s="11" customFormat="1" ht="25.92" customHeight="1">
      <c r="A107" s="11"/>
      <c r="B107" s="178"/>
      <c r="C107" s="179"/>
      <c r="D107" s="180" t="s">
        <v>73</v>
      </c>
      <c r="E107" s="181" t="s">
        <v>191</v>
      </c>
      <c r="F107" s="181" t="s">
        <v>192</v>
      </c>
      <c r="G107" s="179"/>
      <c r="H107" s="179"/>
      <c r="I107" s="182"/>
      <c r="J107" s="183">
        <f>BK107</f>
        <v>0</v>
      </c>
      <c r="K107" s="179"/>
      <c r="L107" s="184"/>
      <c r="M107" s="185"/>
      <c r="N107" s="186"/>
      <c r="O107" s="186"/>
      <c r="P107" s="187">
        <f>SUM(P108:P152)</f>
        <v>0</v>
      </c>
      <c r="Q107" s="186"/>
      <c r="R107" s="187">
        <f>SUM(R108:R152)</f>
        <v>0</v>
      </c>
      <c r="S107" s="186"/>
      <c r="T107" s="188">
        <f>SUM(T108:T152)</f>
        <v>72</v>
      </c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R107" s="189" t="s">
        <v>79</v>
      </c>
      <c r="AT107" s="190" t="s">
        <v>73</v>
      </c>
      <c r="AU107" s="190" t="s">
        <v>74</v>
      </c>
      <c r="AY107" s="189" t="s">
        <v>111</v>
      </c>
      <c r="BK107" s="191">
        <f>SUM(BK108:BK152)</f>
        <v>0</v>
      </c>
    </row>
    <row r="108" s="2" customFormat="1" ht="66.75" customHeight="1">
      <c r="A108" s="34"/>
      <c r="B108" s="35"/>
      <c r="C108" s="206" t="s">
        <v>74</v>
      </c>
      <c r="D108" s="206" t="s">
        <v>193</v>
      </c>
      <c r="E108" s="207" t="s">
        <v>194</v>
      </c>
      <c r="F108" s="208" t="s">
        <v>195</v>
      </c>
      <c r="G108" s="209" t="s">
        <v>115</v>
      </c>
      <c r="H108" s="210">
        <v>6</v>
      </c>
      <c r="I108" s="211"/>
      <c r="J108" s="212">
        <f>ROUND(I108*H108,2)</f>
        <v>0</v>
      </c>
      <c r="K108" s="208" t="s">
        <v>116</v>
      </c>
      <c r="L108" s="40"/>
      <c r="M108" s="213" t="s">
        <v>19</v>
      </c>
      <c r="N108" s="214" t="s">
        <v>45</v>
      </c>
      <c r="O108" s="80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4" t="s">
        <v>118</v>
      </c>
      <c r="AT108" s="204" t="s">
        <v>193</v>
      </c>
      <c r="AU108" s="204" t="s">
        <v>79</v>
      </c>
      <c r="AY108" s="13" t="s">
        <v>111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3" t="s">
        <v>79</v>
      </c>
      <c r="BK108" s="205">
        <f>ROUND(I108*H108,2)</f>
        <v>0</v>
      </c>
      <c r="BL108" s="13" t="s">
        <v>118</v>
      </c>
      <c r="BM108" s="204" t="s">
        <v>196</v>
      </c>
    </row>
    <row r="109" s="2" customFormat="1" ht="90" customHeight="1">
      <c r="A109" s="34"/>
      <c r="B109" s="35"/>
      <c r="C109" s="206" t="s">
        <v>74</v>
      </c>
      <c r="D109" s="206" t="s">
        <v>193</v>
      </c>
      <c r="E109" s="207" t="s">
        <v>197</v>
      </c>
      <c r="F109" s="208" t="s">
        <v>198</v>
      </c>
      <c r="G109" s="209" t="s">
        <v>122</v>
      </c>
      <c r="H109" s="210">
        <v>65</v>
      </c>
      <c r="I109" s="211"/>
      <c r="J109" s="212">
        <f>ROUND(I109*H109,2)</f>
        <v>0</v>
      </c>
      <c r="K109" s="208" t="s">
        <v>116</v>
      </c>
      <c r="L109" s="40"/>
      <c r="M109" s="213" t="s">
        <v>19</v>
      </c>
      <c r="N109" s="214" t="s">
        <v>45</v>
      </c>
      <c r="O109" s="80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4" t="s">
        <v>118</v>
      </c>
      <c r="AT109" s="204" t="s">
        <v>193</v>
      </c>
      <c r="AU109" s="204" t="s">
        <v>79</v>
      </c>
      <c r="AY109" s="13" t="s">
        <v>111</v>
      </c>
      <c r="BE109" s="205">
        <f>IF(N109="základní",J109,0)</f>
        <v>0</v>
      </c>
      <c r="BF109" s="205">
        <f>IF(N109="snížená",J109,0)</f>
        <v>0</v>
      </c>
      <c r="BG109" s="205">
        <f>IF(N109="zákl. přenesená",J109,0)</f>
        <v>0</v>
      </c>
      <c r="BH109" s="205">
        <f>IF(N109="sníž. přenesená",J109,0)</f>
        <v>0</v>
      </c>
      <c r="BI109" s="205">
        <f>IF(N109="nulová",J109,0)</f>
        <v>0</v>
      </c>
      <c r="BJ109" s="13" t="s">
        <v>79</v>
      </c>
      <c r="BK109" s="205">
        <f>ROUND(I109*H109,2)</f>
        <v>0</v>
      </c>
      <c r="BL109" s="13" t="s">
        <v>118</v>
      </c>
      <c r="BM109" s="204" t="s">
        <v>199</v>
      </c>
    </row>
    <row r="110" s="2" customFormat="1" ht="16.5" customHeight="1">
      <c r="A110" s="34"/>
      <c r="B110" s="35"/>
      <c r="C110" s="206" t="s">
        <v>74</v>
      </c>
      <c r="D110" s="206" t="s">
        <v>193</v>
      </c>
      <c r="E110" s="207" t="s">
        <v>200</v>
      </c>
      <c r="F110" s="208" t="s">
        <v>201</v>
      </c>
      <c r="G110" s="209" t="s">
        <v>115</v>
      </c>
      <c r="H110" s="210">
        <v>1</v>
      </c>
      <c r="I110" s="211"/>
      <c r="J110" s="212">
        <f>ROUND(I110*H110,2)</f>
        <v>0</v>
      </c>
      <c r="K110" s="208" t="s">
        <v>116</v>
      </c>
      <c r="L110" s="40"/>
      <c r="M110" s="213" t="s">
        <v>19</v>
      </c>
      <c r="N110" s="214" t="s">
        <v>45</v>
      </c>
      <c r="O110" s="80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4" t="s">
        <v>118</v>
      </c>
      <c r="AT110" s="204" t="s">
        <v>193</v>
      </c>
      <c r="AU110" s="204" t="s">
        <v>79</v>
      </c>
      <c r="AY110" s="13" t="s">
        <v>111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3" t="s">
        <v>79</v>
      </c>
      <c r="BK110" s="205">
        <f>ROUND(I110*H110,2)</f>
        <v>0</v>
      </c>
      <c r="BL110" s="13" t="s">
        <v>118</v>
      </c>
      <c r="BM110" s="204" t="s">
        <v>202</v>
      </c>
    </row>
    <row r="111" s="2" customFormat="1" ht="33" customHeight="1">
      <c r="A111" s="34"/>
      <c r="B111" s="35"/>
      <c r="C111" s="206" t="s">
        <v>74</v>
      </c>
      <c r="D111" s="206" t="s">
        <v>193</v>
      </c>
      <c r="E111" s="207" t="s">
        <v>203</v>
      </c>
      <c r="F111" s="208" t="s">
        <v>204</v>
      </c>
      <c r="G111" s="209" t="s">
        <v>115</v>
      </c>
      <c r="H111" s="210">
        <v>11</v>
      </c>
      <c r="I111" s="211"/>
      <c r="J111" s="212">
        <f>ROUND(I111*H111,2)</f>
        <v>0</v>
      </c>
      <c r="K111" s="208" t="s">
        <v>116</v>
      </c>
      <c r="L111" s="40"/>
      <c r="M111" s="213" t="s">
        <v>19</v>
      </c>
      <c r="N111" s="214" t="s">
        <v>45</v>
      </c>
      <c r="O111" s="80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4" t="s">
        <v>118</v>
      </c>
      <c r="AT111" s="204" t="s">
        <v>193</v>
      </c>
      <c r="AU111" s="204" t="s">
        <v>79</v>
      </c>
      <c r="AY111" s="13" t="s">
        <v>111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3" t="s">
        <v>79</v>
      </c>
      <c r="BK111" s="205">
        <f>ROUND(I111*H111,2)</f>
        <v>0</v>
      </c>
      <c r="BL111" s="13" t="s">
        <v>118</v>
      </c>
      <c r="BM111" s="204" t="s">
        <v>205</v>
      </c>
    </row>
    <row r="112" s="2" customFormat="1" ht="33" customHeight="1">
      <c r="A112" s="34"/>
      <c r="B112" s="35"/>
      <c r="C112" s="206" t="s">
        <v>74</v>
      </c>
      <c r="D112" s="206" t="s">
        <v>193</v>
      </c>
      <c r="E112" s="207" t="s">
        <v>206</v>
      </c>
      <c r="F112" s="208" t="s">
        <v>207</v>
      </c>
      <c r="G112" s="209" t="s">
        <v>115</v>
      </c>
      <c r="H112" s="210">
        <v>2</v>
      </c>
      <c r="I112" s="211"/>
      <c r="J112" s="212">
        <f>ROUND(I112*H112,2)</f>
        <v>0</v>
      </c>
      <c r="K112" s="208" t="s">
        <v>116</v>
      </c>
      <c r="L112" s="40"/>
      <c r="M112" s="213" t="s">
        <v>19</v>
      </c>
      <c r="N112" s="214" t="s">
        <v>45</v>
      </c>
      <c r="O112" s="80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4" t="s">
        <v>118</v>
      </c>
      <c r="AT112" s="204" t="s">
        <v>193</v>
      </c>
      <c r="AU112" s="204" t="s">
        <v>79</v>
      </c>
      <c r="AY112" s="13" t="s">
        <v>111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3" t="s">
        <v>79</v>
      </c>
      <c r="BK112" s="205">
        <f>ROUND(I112*H112,2)</f>
        <v>0</v>
      </c>
      <c r="BL112" s="13" t="s">
        <v>118</v>
      </c>
      <c r="BM112" s="204" t="s">
        <v>208</v>
      </c>
    </row>
    <row r="113" s="2" customFormat="1" ht="16.5" customHeight="1">
      <c r="A113" s="34"/>
      <c r="B113" s="35"/>
      <c r="C113" s="206" t="s">
        <v>74</v>
      </c>
      <c r="D113" s="206" t="s">
        <v>193</v>
      </c>
      <c r="E113" s="207" t="s">
        <v>209</v>
      </c>
      <c r="F113" s="208" t="s">
        <v>210</v>
      </c>
      <c r="G113" s="209" t="s">
        <v>115</v>
      </c>
      <c r="H113" s="210">
        <v>2</v>
      </c>
      <c r="I113" s="211"/>
      <c r="J113" s="212">
        <f>ROUND(I113*H113,2)</f>
        <v>0</v>
      </c>
      <c r="K113" s="208" t="s">
        <v>116</v>
      </c>
      <c r="L113" s="40"/>
      <c r="M113" s="213" t="s">
        <v>19</v>
      </c>
      <c r="N113" s="214" t="s">
        <v>45</v>
      </c>
      <c r="O113" s="80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4" t="s">
        <v>118</v>
      </c>
      <c r="AT113" s="204" t="s">
        <v>193</v>
      </c>
      <c r="AU113" s="204" t="s">
        <v>79</v>
      </c>
      <c r="AY113" s="13" t="s">
        <v>111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3" t="s">
        <v>79</v>
      </c>
      <c r="BK113" s="205">
        <f>ROUND(I113*H113,2)</f>
        <v>0</v>
      </c>
      <c r="BL113" s="13" t="s">
        <v>118</v>
      </c>
      <c r="BM113" s="204" t="s">
        <v>211</v>
      </c>
    </row>
    <row r="114" s="2" customFormat="1" ht="16.5" customHeight="1">
      <c r="A114" s="34"/>
      <c r="B114" s="35"/>
      <c r="C114" s="206" t="s">
        <v>74</v>
      </c>
      <c r="D114" s="206" t="s">
        <v>193</v>
      </c>
      <c r="E114" s="207" t="s">
        <v>212</v>
      </c>
      <c r="F114" s="208" t="s">
        <v>213</v>
      </c>
      <c r="G114" s="209" t="s">
        <v>115</v>
      </c>
      <c r="H114" s="210">
        <v>11</v>
      </c>
      <c r="I114" s="211"/>
      <c r="J114" s="212">
        <f>ROUND(I114*H114,2)</f>
        <v>0</v>
      </c>
      <c r="K114" s="208" t="s">
        <v>116</v>
      </c>
      <c r="L114" s="40"/>
      <c r="M114" s="213" t="s">
        <v>19</v>
      </c>
      <c r="N114" s="214" t="s">
        <v>45</v>
      </c>
      <c r="O114" s="80"/>
      <c r="P114" s="202">
        <f>O114*H114</f>
        <v>0</v>
      </c>
      <c r="Q114" s="202">
        <v>0</v>
      </c>
      <c r="R114" s="202">
        <f>Q114*H114</f>
        <v>0</v>
      </c>
      <c r="S114" s="202">
        <v>0</v>
      </c>
      <c r="T114" s="20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4" t="s">
        <v>118</v>
      </c>
      <c r="AT114" s="204" t="s">
        <v>193</v>
      </c>
      <c r="AU114" s="204" t="s">
        <v>79</v>
      </c>
      <c r="AY114" s="13" t="s">
        <v>111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3" t="s">
        <v>79</v>
      </c>
      <c r="BK114" s="205">
        <f>ROUND(I114*H114,2)</f>
        <v>0</v>
      </c>
      <c r="BL114" s="13" t="s">
        <v>118</v>
      </c>
      <c r="BM114" s="204" t="s">
        <v>214</v>
      </c>
    </row>
    <row r="115" s="2" customFormat="1" ht="16.5" customHeight="1">
      <c r="A115" s="34"/>
      <c r="B115" s="35"/>
      <c r="C115" s="206" t="s">
        <v>74</v>
      </c>
      <c r="D115" s="206" t="s">
        <v>193</v>
      </c>
      <c r="E115" s="207" t="s">
        <v>215</v>
      </c>
      <c r="F115" s="208" t="s">
        <v>216</v>
      </c>
      <c r="G115" s="209" t="s">
        <v>115</v>
      </c>
      <c r="H115" s="210">
        <v>11</v>
      </c>
      <c r="I115" s="211"/>
      <c r="J115" s="212">
        <f>ROUND(I115*H115,2)</f>
        <v>0</v>
      </c>
      <c r="K115" s="208" t="s">
        <v>116</v>
      </c>
      <c r="L115" s="40"/>
      <c r="M115" s="213" t="s">
        <v>19</v>
      </c>
      <c r="N115" s="214" t="s">
        <v>45</v>
      </c>
      <c r="O115" s="80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4" t="s">
        <v>118</v>
      </c>
      <c r="AT115" s="204" t="s">
        <v>193</v>
      </c>
      <c r="AU115" s="204" t="s">
        <v>79</v>
      </c>
      <c r="AY115" s="13" t="s">
        <v>111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3" t="s">
        <v>79</v>
      </c>
      <c r="BK115" s="205">
        <f>ROUND(I115*H115,2)</f>
        <v>0</v>
      </c>
      <c r="BL115" s="13" t="s">
        <v>118</v>
      </c>
      <c r="BM115" s="204" t="s">
        <v>217</v>
      </c>
    </row>
    <row r="116" s="2" customFormat="1" ht="16.5" customHeight="1">
      <c r="A116" s="34"/>
      <c r="B116" s="35"/>
      <c r="C116" s="206" t="s">
        <v>74</v>
      </c>
      <c r="D116" s="206" t="s">
        <v>193</v>
      </c>
      <c r="E116" s="207" t="s">
        <v>218</v>
      </c>
      <c r="F116" s="208" t="s">
        <v>219</v>
      </c>
      <c r="G116" s="209" t="s">
        <v>115</v>
      </c>
      <c r="H116" s="210">
        <v>155</v>
      </c>
      <c r="I116" s="211"/>
      <c r="J116" s="212">
        <f>ROUND(I116*H116,2)</f>
        <v>0</v>
      </c>
      <c r="K116" s="208" t="s">
        <v>116</v>
      </c>
      <c r="L116" s="40"/>
      <c r="M116" s="213" t="s">
        <v>19</v>
      </c>
      <c r="N116" s="214" t="s">
        <v>45</v>
      </c>
      <c r="O116" s="80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4" t="s">
        <v>118</v>
      </c>
      <c r="AT116" s="204" t="s">
        <v>193</v>
      </c>
      <c r="AU116" s="204" t="s">
        <v>79</v>
      </c>
      <c r="AY116" s="13" t="s">
        <v>111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3" t="s">
        <v>79</v>
      </c>
      <c r="BK116" s="205">
        <f>ROUND(I116*H116,2)</f>
        <v>0</v>
      </c>
      <c r="BL116" s="13" t="s">
        <v>118</v>
      </c>
      <c r="BM116" s="204" t="s">
        <v>220</v>
      </c>
    </row>
    <row r="117" s="2" customFormat="1" ht="21.75" customHeight="1">
      <c r="A117" s="34"/>
      <c r="B117" s="35"/>
      <c r="C117" s="206" t="s">
        <v>74</v>
      </c>
      <c r="D117" s="206" t="s">
        <v>193</v>
      </c>
      <c r="E117" s="207" t="s">
        <v>221</v>
      </c>
      <c r="F117" s="208" t="s">
        <v>222</v>
      </c>
      <c r="G117" s="209" t="s">
        <v>115</v>
      </c>
      <c r="H117" s="210">
        <v>8</v>
      </c>
      <c r="I117" s="211"/>
      <c r="J117" s="212">
        <f>ROUND(I117*H117,2)</f>
        <v>0</v>
      </c>
      <c r="K117" s="208" t="s">
        <v>116</v>
      </c>
      <c r="L117" s="40"/>
      <c r="M117" s="213" t="s">
        <v>19</v>
      </c>
      <c r="N117" s="214" t="s">
        <v>45</v>
      </c>
      <c r="O117" s="80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4" t="s">
        <v>118</v>
      </c>
      <c r="AT117" s="204" t="s">
        <v>193</v>
      </c>
      <c r="AU117" s="204" t="s">
        <v>79</v>
      </c>
      <c r="AY117" s="13" t="s">
        <v>111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3" t="s">
        <v>79</v>
      </c>
      <c r="BK117" s="205">
        <f>ROUND(I117*H117,2)</f>
        <v>0</v>
      </c>
      <c r="BL117" s="13" t="s">
        <v>118</v>
      </c>
      <c r="BM117" s="204" t="s">
        <v>223</v>
      </c>
    </row>
    <row r="118" s="2" customFormat="1" ht="16.5" customHeight="1">
      <c r="A118" s="34"/>
      <c r="B118" s="35"/>
      <c r="C118" s="206" t="s">
        <v>74</v>
      </c>
      <c r="D118" s="206" t="s">
        <v>193</v>
      </c>
      <c r="E118" s="207" t="s">
        <v>224</v>
      </c>
      <c r="F118" s="208" t="s">
        <v>225</v>
      </c>
      <c r="G118" s="209" t="s">
        <v>115</v>
      </c>
      <c r="H118" s="210">
        <v>1</v>
      </c>
      <c r="I118" s="211"/>
      <c r="J118" s="212">
        <f>ROUND(I118*H118,2)</f>
        <v>0</v>
      </c>
      <c r="K118" s="208" t="s">
        <v>116</v>
      </c>
      <c r="L118" s="40"/>
      <c r="M118" s="213" t="s">
        <v>19</v>
      </c>
      <c r="N118" s="214" t="s">
        <v>45</v>
      </c>
      <c r="O118" s="80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4" t="s">
        <v>118</v>
      </c>
      <c r="AT118" s="204" t="s">
        <v>193</v>
      </c>
      <c r="AU118" s="204" t="s">
        <v>79</v>
      </c>
      <c r="AY118" s="13" t="s">
        <v>111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3" t="s">
        <v>79</v>
      </c>
      <c r="BK118" s="205">
        <f>ROUND(I118*H118,2)</f>
        <v>0</v>
      </c>
      <c r="BL118" s="13" t="s">
        <v>118</v>
      </c>
      <c r="BM118" s="204" t="s">
        <v>226</v>
      </c>
    </row>
    <row r="119" s="2" customFormat="1" ht="21.75" customHeight="1">
      <c r="A119" s="34"/>
      <c r="B119" s="35"/>
      <c r="C119" s="206" t="s">
        <v>74</v>
      </c>
      <c r="D119" s="206" t="s">
        <v>193</v>
      </c>
      <c r="E119" s="207" t="s">
        <v>227</v>
      </c>
      <c r="F119" s="208" t="s">
        <v>228</v>
      </c>
      <c r="G119" s="209" t="s">
        <v>115</v>
      </c>
      <c r="H119" s="210">
        <v>2</v>
      </c>
      <c r="I119" s="211"/>
      <c r="J119" s="212">
        <f>ROUND(I119*H119,2)</f>
        <v>0</v>
      </c>
      <c r="K119" s="208" t="s">
        <v>116</v>
      </c>
      <c r="L119" s="40"/>
      <c r="M119" s="213" t="s">
        <v>19</v>
      </c>
      <c r="N119" s="214" t="s">
        <v>45</v>
      </c>
      <c r="O119" s="80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4" t="s">
        <v>118</v>
      </c>
      <c r="AT119" s="204" t="s">
        <v>193</v>
      </c>
      <c r="AU119" s="204" t="s">
        <v>79</v>
      </c>
      <c r="AY119" s="13" t="s">
        <v>111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3" t="s">
        <v>79</v>
      </c>
      <c r="BK119" s="205">
        <f>ROUND(I119*H119,2)</f>
        <v>0</v>
      </c>
      <c r="BL119" s="13" t="s">
        <v>118</v>
      </c>
      <c r="BM119" s="204" t="s">
        <v>229</v>
      </c>
    </row>
    <row r="120" s="2" customFormat="1" ht="21.75" customHeight="1">
      <c r="A120" s="34"/>
      <c r="B120" s="35"/>
      <c r="C120" s="206" t="s">
        <v>74</v>
      </c>
      <c r="D120" s="206" t="s">
        <v>193</v>
      </c>
      <c r="E120" s="207" t="s">
        <v>230</v>
      </c>
      <c r="F120" s="208" t="s">
        <v>231</v>
      </c>
      <c r="G120" s="209" t="s">
        <v>171</v>
      </c>
      <c r="H120" s="210">
        <v>500</v>
      </c>
      <c r="I120" s="211"/>
      <c r="J120" s="212">
        <f>ROUND(I120*H120,2)</f>
        <v>0</v>
      </c>
      <c r="K120" s="208" t="s">
        <v>116</v>
      </c>
      <c r="L120" s="40"/>
      <c r="M120" s="213" t="s">
        <v>19</v>
      </c>
      <c r="N120" s="214" t="s">
        <v>45</v>
      </c>
      <c r="O120" s="80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4" t="s">
        <v>118</v>
      </c>
      <c r="AT120" s="204" t="s">
        <v>193</v>
      </c>
      <c r="AU120" s="204" t="s">
        <v>79</v>
      </c>
      <c r="AY120" s="13" t="s">
        <v>111</v>
      </c>
      <c r="BE120" s="205">
        <f>IF(N120="základní",J120,0)</f>
        <v>0</v>
      </c>
      <c r="BF120" s="205">
        <f>IF(N120="snížená",J120,0)</f>
        <v>0</v>
      </c>
      <c r="BG120" s="205">
        <f>IF(N120="zákl. přenesená",J120,0)</f>
        <v>0</v>
      </c>
      <c r="BH120" s="205">
        <f>IF(N120="sníž. přenesená",J120,0)</f>
        <v>0</v>
      </c>
      <c r="BI120" s="205">
        <f>IF(N120="nulová",J120,0)</f>
        <v>0</v>
      </c>
      <c r="BJ120" s="13" t="s">
        <v>79</v>
      </c>
      <c r="BK120" s="205">
        <f>ROUND(I120*H120,2)</f>
        <v>0</v>
      </c>
      <c r="BL120" s="13" t="s">
        <v>118</v>
      </c>
      <c r="BM120" s="204" t="s">
        <v>232</v>
      </c>
    </row>
    <row r="121" s="2" customFormat="1" ht="16.5" customHeight="1">
      <c r="A121" s="34"/>
      <c r="B121" s="35"/>
      <c r="C121" s="206" t="s">
        <v>74</v>
      </c>
      <c r="D121" s="206" t="s">
        <v>193</v>
      </c>
      <c r="E121" s="207" t="s">
        <v>233</v>
      </c>
      <c r="F121" s="208" t="s">
        <v>234</v>
      </c>
      <c r="G121" s="209" t="s">
        <v>115</v>
      </c>
      <c r="H121" s="210">
        <v>6</v>
      </c>
      <c r="I121" s="211"/>
      <c r="J121" s="212">
        <f>ROUND(I121*H121,2)</f>
        <v>0</v>
      </c>
      <c r="K121" s="208" t="s">
        <v>116</v>
      </c>
      <c r="L121" s="40"/>
      <c r="M121" s="213" t="s">
        <v>19</v>
      </c>
      <c r="N121" s="214" t="s">
        <v>45</v>
      </c>
      <c r="O121" s="80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4" t="s">
        <v>118</v>
      </c>
      <c r="AT121" s="204" t="s">
        <v>193</v>
      </c>
      <c r="AU121" s="204" t="s">
        <v>79</v>
      </c>
      <c r="AY121" s="13" t="s">
        <v>111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3" t="s">
        <v>79</v>
      </c>
      <c r="BK121" s="205">
        <f>ROUND(I121*H121,2)</f>
        <v>0</v>
      </c>
      <c r="BL121" s="13" t="s">
        <v>118</v>
      </c>
      <c r="BM121" s="204" t="s">
        <v>235</v>
      </c>
    </row>
    <row r="122" s="2" customFormat="1" ht="33" customHeight="1">
      <c r="A122" s="34"/>
      <c r="B122" s="35"/>
      <c r="C122" s="206" t="s">
        <v>74</v>
      </c>
      <c r="D122" s="206" t="s">
        <v>193</v>
      </c>
      <c r="E122" s="207" t="s">
        <v>236</v>
      </c>
      <c r="F122" s="208" t="s">
        <v>237</v>
      </c>
      <c r="G122" s="209" t="s">
        <v>115</v>
      </c>
      <c r="H122" s="210">
        <v>6</v>
      </c>
      <c r="I122" s="211"/>
      <c r="J122" s="212">
        <f>ROUND(I122*H122,2)</f>
        <v>0</v>
      </c>
      <c r="K122" s="208" t="s">
        <v>116</v>
      </c>
      <c r="L122" s="40"/>
      <c r="M122" s="213" t="s">
        <v>19</v>
      </c>
      <c r="N122" s="214" t="s">
        <v>45</v>
      </c>
      <c r="O122" s="80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4" t="s">
        <v>118</v>
      </c>
      <c r="AT122" s="204" t="s">
        <v>193</v>
      </c>
      <c r="AU122" s="204" t="s">
        <v>79</v>
      </c>
      <c r="AY122" s="13" t="s">
        <v>111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3" t="s">
        <v>79</v>
      </c>
      <c r="BK122" s="205">
        <f>ROUND(I122*H122,2)</f>
        <v>0</v>
      </c>
      <c r="BL122" s="13" t="s">
        <v>118</v>
      </c>
      <c r="BM122" s="204" t="s">
        <v>238</v>
      </c>
    </row>
    <row r="123" s="2" customFormat="1" ht="16.5" customHeight="1">
      <c r="A123" s="34"/>
      <c r="B123" s="35"/>
      <c r="C123" s="206" t="s">
        <v>74</v>
      </c>
      <c r="D123" s="206" t="s">
        <v>193</v>
      </c>
      <c r="E123" s="207" t="s">
        <v>239</v>
      </c>
      <c r="F123" s="208" t="s">
        <v>240</v>
      </c>
      <c r="G123" s="209" t="s">
        <v>171</v>
      </c>
      <c r="H123" s="210">
        <v>1000</v>
      </c>
      <c r="I123" s="211"/>
      <c r="J123" s="212">
        <f>ROUND(I123*H123,2)</f>
        <v>0</v>
      </c>
      <c r="K123" s="208" t="s">
        <v>116</v>
      </c>
      <c r="L123" s="40"/>
      <c r="M123" s="213" t="s">
        <v>19</v>
      </c>
      <c r="N123" s="214" t="s">
        <v>45</v>
      </c>
      <c r="O123" s="80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4" t="s">
        <v>118</v>
      </c>
      <c r="AT123" s="204" t="s">
        <v>193</v>
      </c>
      <c r="AU123" s="204" t="s">
        <v>79</v>
      </c>
      <c r="AY123" s="13" t="s">
        <v>111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3" t="s">
        <v>79</v>
      </c>
      <c r="BK123" s="205">
        <f>ROUND(I123*H123,2)</f>
        <v>0</v>
      </c>
      <c r="BL123" s="13" t="s">
        <v>118</v>
      </c>
      <c r="BM123" s="204" t="s">
        <v>241</v>
      </c>
    </row>
    <row r="124" s="2" customFormat="1" ht="16.5" customHeight="1">
      <c r="A124" s="34"/>
      <c r="B124" s="35"/>
      <c r="C124" s="206" t="s">
        <v>74</v>
      </c>
      <c r="D124" s="206" t="s">
        <v>193</v>
      </c>
      <c r="E124" s="207" t="s">
        <v>242</v>
      </c>
      <c r="F124" s="208" t="s">
        <v>243</v>
      </c>
      <c r="G124" s="209" t="s">
        <v>171</v>
      </c>
      <c r="H124" s="210">
        <v>1000</v>
      </c>
      <c r="I124" s="211"/>
      <c r="J124" s="212">
        <f>ROUND(I124*H124,2)</f>
        <v>0</v>
      </c>
      <c r="K124" s="208" t="s">
        <v>116</v>
      </c>
      <c r="L124" s="40"/>
      <c r="M124" s="213" t="s">
        <v>19</v>
      </c>
      <c r="N124" s="214" t="s">
        <v>45</v>
      </c>
      <c r="O124" s="80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118</v>
      </c>
      <c r="AT124" s="204" t="s">
        <v>193</v>
      </c>
      <c r="AU124" s="204" t="s">
        <v>79</v>
      </c>
      <c r="AY124" s="13" t="s">
        <v>111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3" t="s">
        <v>79</v>
      </c>
      <c r="BK124" s="205">
        <f>ROUND(I124*H124,2)</f>
        <v>0</v>
      </c>
      <c r="BL124" s="13" t="s">
        <v>118</v>
      </c>
      <c r="BM124" s="204" t="s">
        <v>244</v>
      </c>
    </row>
    <row r="125" s="2" customFormat="1" ht="16.5" customHeight="1">
      <c r="A125" s="34"/>
      <c r="B125" s="35"/>
      <c r="C125" s="206" t="s">
        <v>74</v>
      </c>
      <c r="D125" s="206" t="s">
        <v>193</v>
      </c>
      <c r="E125" s="207" t="s">
        <v>245</v>
      </c>
      <c r="F125" s="208" t="s">
        <v>246</v>
      </c>
      <c r="G125" s="209" t="s">
        <v>171</v>
      </c>
      <c r="H125" s="210">
        <v>1000</v>
      </c>
      <c r="I125" s="211"/>
      <c r="J125" s="212">
        <f>ROUND(I125*H125,2)</f>
        <v>0</v>
      </c>
      <c r="K125" s="208" t="s">
        <v>116</v>
      </c>
      <c r="L125" s="40"/>
      <c r="M125" s="213" t="s">
        <v>19</v>
      </c>
      <c r="N125" s="214" t="s">
        <v>45</v>
      </c>
      <c r="O125" s="80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118</v>
      </c>
      <c r="AT125" s="204" t="s">
        <v>193</v>
      </c>
      <c r="AU125" s="204" t="s">
        <v>79</v>
      </c>
      <c r="AY125" s="13" t="s">
        <v>111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3" t="s">
        <v>79</v>
      </c>
      <c r="BK125" s="205">
        <f>ROUND(I125*H125,2)</f>
        <v>0</v>
      </c>
      <c r="BL125" s="13" t="s">
        <v>118</v>
      </c>
      <c r="BM125" s="204" t="s">
        <v>247</v>
      </c>
    </row>
    <row r="126" s="2" customFormat="1" ht="21.75" customHeight="1">
      <c r="A126" s="34"/>
      <c r="B126" s="35"/>
      <c r="C126" s="206" t="s">
        <v>74</v>
      </c>
      <c r="D126" s="206" t="s">
        <v>193</v>
      </c>
      <c r="E126" s="207" t="s">
        <v>248</v>
      </c>
      <c r="F126" s="208" t="s">
        <v>249</v>
      </c>
      <c r="G126" s="209" t="s">
        <v>115</v>
      </c>
      <c r="H126" s="210">
        <v>3</v>
      </c>
      <c r="I126" s="211"/>
      <c r="J126" s="212">
        <f>ROUND(I126*H126,2)</f>
        <v>0</v>
      </c>
      <c r="K126" s="208" t="s">
        <v>116</v>
      </c>
      <c r="L126" s="40"/>
      <c r="M126" s="213" t="s">
        <v>19</v>
      </c>
      <c r="N126" s="214" t="s">
        <v>45</v>
      </c>
      <c r="O126" s="80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4" t="s">
        <v>118</v>
      </c>
      <c r="AT126" s="204" t="s">
        <v>193</v>
      </c>
      <c r="AU126" s="204" t="s">
        <v>79</v>
      </c>
      <c r="AY126" s="13" t="s">
        <v>111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3" t="s">
        <v>79</v>
      </c>
      <c r="BK126" s="205">
        <f>ROUND(I126*H126,2)</f>
        <v>0</v>
      </c>
      <c r="BL126" s="13" t="s">
        <v>118</v>
      </c>
      <c r="BM126" s="204" t="s">
        <v>250</v>
      </c>
    </row>
    <row r="127" s="2" customFormat="1">
      <c r="A127" s="34"/>
      <c r="B127" s="35"/>
      <c r="C127" s="206" t="s">
        <v>74</v>
      </c>
      <c r="D127" s="206" t="s">
        <v>193</v>
      </c>
      <c r="E127" s="207" t="s">
        <v>251</v>
      </c>
      <c r="F127" s="208" t="s">
        <v>252</v>
      </c>
      <c r="G127" s="209" t="s">
        <v>115</v>
      </c>
      <c r="H127" s="210">
        <v>3</v>
      </c>
      <c r="I127" s="211"/>
      <c r="J127" s="212">
        <f>ROUND(I127*H127,2)</f>
        <v>0</v>
      </c>
      <c r="K127" s="208" t="s">
        <v>116</v>
      </c>
      <c r="L127" s="40"/>
      <c r="M127" s="213" t="s">
        <v>19</v>
      </c>
      <c r="N127" s="214" t="s">
        <v>45</v>
      </c>
      <c r="O127" s="80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118</v>
      </c>
      <c r="AT127" s="204" t="s">
        <v>193</v>
      </c>
      <c r="AU127" s="204" t="s">
        <v>79</v>
      </c>
      <c r="AY127" s="13" t="s">
        <v>111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3" t="s">
        <v>79</v>
      </c>
      <c r="BK127" s="205">
        <f>ROUND(I127*H127,2)</f>
        <v>0</v>
      </c>
      <c r="BL127" s="13" t="s">
        <v>118</v>
      </c>
      <c r="BM127" s="204" t="s">
        <v>253</v>
      </c>
    </row>
    <row r="128" s="2" customFormat="1">
      <c r="A128" s="34"/>
      <c r="B128" s="35"/>
      <c r="C128" s="206" t="s">
        <v>74</v>
      </c>
      <c r="D128" s="206" t="s">
        <v>193</v>
      </c>
      <c r="E128" s="207" t="s">
        <v>254</v>
      </c>
      <c r="F128" s="208" t="s">
        <v>255</v>
      </c>
      <c r="G128" s="209" t="s">
        <v>115</v>
      </c>
      <c r="H128" s="210">
        <v>2</v>
      </c>
      <c r="I128" s="211"/>
      <c r="J128" s="212">
        <f>ROUND(I128*H128,2)</f>
        <v>0</v>
      </c>
      <c r="K128" s="208" t="s">
        <v>116</v>
      </c>
      <c r="L128" s="40"/>
      <c r="M128" s="213" t="s">
        <v>19</v>
      </c>
      <c r="N128" s="214" t="s">
        <v>45</v>
      </c>
      <c r="O128" s="80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118</v>
      </c>
      <c r="AT128" s="204" t="s">
        <v>193</v>
      </c>
      <c r="AU128" s="204" t="s">
        <v>79</v>
      </c>
      <c r="AY128" s="13" t="s">
        <v>111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3" t="s">
        <v>79</v>
      </c>
      <c r="BK128" s="205">
        <f>ROUND(I128*H128,2)</f>
        <v>0</v>
      </c>
      <c r="BL128" s="13" t="s">
        <v>118</v>
      </c>
      <c r="BM128" s="204" t="s">
        <v>256</v>
      </c>
    </row>
    <row r="129" s="2" customFormat="1">
      <c r="A129" s="34"/>
      <c r="B129" s="35"/>
      <c r="C129" s="206" t="s">
        <v>74</v>
      </c>
      <c r="D129" s="206" t="s">
        <v>193</v>
      </c>
      <c r="E129" s="207" t="s">
        <v>257</v>
      </c>
      <c r="F129" s="208" t="s">
        <v>258</v>
      </c>
      <c r="G129" s="209" t="s">
        <v>115</v>
      </c>
      <c r="H129" s="210">
        <v>2</v>
      </c>
      <c r="I129" s="211"/>
      <c r="J129" s="212">
        <f>ROUND(I129*H129,2)</f>
        <v>0</v>
      </c>
      <c r="K129" s="208" t="s">
        <v>116</v>
      </c>
      <c r="L129" s="40"/>
      <c r="M129" s="213" t="s">
        <v>19</v>
      </c>
      <c r="N129" s="214" t="s">
        <v>45</v>
      </c>
      <c r="O129" s="80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118</v>
      </c>
      <c r="AT129" s="204" t="s">
        <v>193</v>
      </c>
      <c r="AU129" s="204" t="s">
        <v>79</v>
      </c>
      <c r="AY129" s="13" t="s">
        <v>111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3" t="s">
        <v>79</v>
      </c>
      <c r="BK129" s="205">
        <f>ROUND(I129*H129,2)</f>
        <v>0</v>
      </c>
      <c r="BL129" s="13" t="s">
        <v>118</v>
      </c>
      <c r="BM129" s="204" t="s">
        <v>259</v>
      </c>
    </row>
    <row r="130" s="2" customFormat="1">
      <c r="A130" s="34"/>
      <c r="B130" s="35"/>
      <c r="C130" s="206" t="s">
        <v>74</v>
      </c>
      <c r="D130" s="206" t="s">
        <v>193</v>
      </c>
      <c r="E130" s="207" t="s">
        <v>260</v>
      </c>
      <c r="F130" s="208" t="s">
        <v>261</v>
      </c>
      <c r="G130" s="209" t="s">
        <v>262</v>
      </c>
      <c r="H130" s="210">
        <v>1</v>
      </c>
      <c r="I130" s="211"/>
      <c r="J130" s="212">
        <f>ROUND(I130*H130,2)</f>
        <v>0</v>
      </c>
      <c r="K130" s="208" t="s">
        <v>116</v>
      </c>
      <c r="L130" s="40"/>
      <c r="M130" s="213" t="s">
        <v>19</v>
      </c>
      <c r="N130" s="214" t="s">
        <v>45</v>
      </c>
      <c r="O130" s="80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118</v>
      </c>
      <c r="AT130" s="204" t="s">
        <v>193</v>
      </c>
      <c r="AU130" s="204" t="s">
        <v>79</v>
      </c>
      <c r="AY130" s="13" t="s">
        <v>111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3" t="s">
        <v>79</v>
      </c>
      <c r="BK130" s="205">
        <f>ROUND(I130*H130,2)</f>
        <v>0</v>
      </c>
      <c r="BL130" s="13" t="s">
        <v>118</v>
      </c>
      <c r="BM130" s="204" t="s">
        <v>263</v>
      </c>
    </row>
    <row r="131" s="2" customFormat="1">
      <c r="A131" s="34"/>
      <c r="B131" s="35"/>
      <c r="C131" s="206" t="s">
        <v>74</v>
      </c>
      <c r="D131" s="206" t="s">
        <v>193</v>
      </c>
      <c r="E131" s="207" t="s">
        <v>264</v>
      </c>
      <c r="F131" s="208" t="s">
        <v>265</v>
      </c>
      <c r="G131" s="209" t="s">
        <v>262</v>
      </c>
      <c r="H131" s="210">
        <v>1</v>
      </c>
      <c r="I131" s="211"/>
      <c r="J131" s="212">
        <f>ROUND(I131*H131,2)</f>
        <v>0</v>
      </c>
      <c r="K131" s="208" t="s">
        <v>116</v>
      </c>
      <c r="L131" s="40"/>
      <c r="M131" s="213" t="s">
        <v>19</v>
      </c>
      <c r="N131" s="214" t="s">
        <v>45</v>
      </c>
      <c r="O131" s="80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118</v>
      </c>
      <c r="AT131" s="204" t="s">
        <v>193</v>
      </c>
      <c r="AU131" s="204" t="s">
        <v>79</v>
      </c>
      <c r="AY131" s="13" t="s">
        <v>111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3" t="s">
        <v>79</v>
      </c>
      <c r="BK131" s="205">
        <f>ROUND(I131*H131,2)</f>
        <v>0</v>
      </c>
      <c r="BL131" s="13" t="s">
        <v>118</v>
      </c>
      <c r="BM131" s="204" t="s">
        <v>266</v>
      </c>
    </row>
    <row r="132" s="2" customFormat="1">
      <c r="A132" s="34"/>
      <c r="B132" s="35"/>
      <c r="C132" s="206" t="s">
        <v>74</v>
      </c>
      <c r="D132" s="206" t="s">
        <v>193</v>
      </c>
      <c r="E132" s="207" t="s">
        <v>267</v>
      </c>
      <c r="F132" s="208" t="s">
        <v>268</v>
      </c>
      <c r="G132" s="209" t="s">
        <v>115</v>
      </c>
      <c r="H132" s="210">
        <v>11</v>
      </c>
      <c r="I132" s="211"/>
      <c r="J132" s="212">
        <f>ROUND(I132*H132,2)</f>
        <v>0</v>
      </c>
      <c r="K132" s="208" t="s">
        <v>116</v>
      </c>
      <c r="L132" s="40"/>
      <c r="M132" s="213" t="s">
        <v>19</v>
      </c>
      <c r="N132" s="214" t="s">
        <v>45</v>
      </c>
      <c r="O132" s="80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118</v>
      </c>
      <c r="AT132" s="204" t="s">
        <v>193</v>
      </c>
      <c r="AU132" s="204" t="s">
        <v>79</v>
      </c>
      <c r="AY132" s="13" t="s">
        <v>111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3" t="s">
        <v>79</v>
      </c>
      <c r="BK132" s="205">
        <f>ROUND(I132*H132,2)</f>
        <v>0</v>
      </c>
      <c r="BL132" s="13" t="s">
        <v>118</v>
      </c>
      <c r="BM132" s="204" t="s">
        <v>269</v>
      </c>
    </row>
    <row r="133" s="2" customFormat="1">
      <c r="A133" s="34"/>
      <c r="B133" s="35"/>
      <c r="C133" s="206" t="s">
        <v>74</v>
      </c>
      <c r="D133" s="206" t="s">
        <v>193</v>
      </c>
      <c r="E133" s="207" t="s">
        <v>270</v>
      </c>
      <c r="F133" s="208" t="s">
        <v>271</v>
      </c>
      <c r="G133" s="209" t="s">
        <v>115</v>
      </c>
      <c r="H133" s="210">
        <v>2</v>
      </c>
      <c r="I133" s="211"/>
      <c r="J133" s="212">
        <f>ROUND(I133*H133,2)</f>
        <v>0</v>
      </c>
      <c r="K133" s="208" t="s">
        <v>116</v>
      </c>
      <c r="L133" s="40"/>
      <c r="M133" s="213" t="s">
        <v>19</v>
      </c>
      <c r="N133" s="214" t="s">
        <v>45</v>
      </c>
      <c r="O133" s="80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118</v>
      </c>
      <c r="AT133" s="204" t="s">
        <v>193</v>
      </c>
      <c r="AU133" s="204" t="s">
        <v>79</v>
      </c>
      <c r="AY133" s="13" t="s">
        <v>111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3" t="s">
        <v>79</v>
      </c>
      <c r="BK133" s="205">
        <f>ROUND(I133*H133,2)</f>
        <v>0</v>
      </c>
      <c r="BL133" s="13" t="s">
        <v>118</v>
      </c>
      <c r="BM133" s="204" t="s">
        <v>272</v>
      </c>
    </row>
    <row r="134" s="2" customFormat="1" ht="21.75" customHeight="1">
      <c r="A134" s="34"/>
      <c r="B134" s="35"/>
      <c r="C134" s="206" t="s">
        <v>74</v>
      </c>
      <c r="D134" s="206" t="s">
        <v>193</v>
      </c>
      <c r="E134" s="207" t="s">
        <v>273</v>
      </c>
      <c r="F134" s="208" t="s">
        <v>274</v>
      </c>
      <c r="G134" s="209" t="s">
        <v>115</v>
      </c>
      <c r="H134" s="210">
        <v>13</v>
      </c>
      <c r="I134" s="211"/>
      <c r="J134" s="212">
        <f>ROUND(I134*H134,2)</f>
        <v>0</v>
      </c>
      <c r="K134" s="208" t="s">
        <v>116</v>
      </c>
      <c r="L134" s="40"/>
      <c r="M134" s="213" t="s">
        <v>19</v>
      </c>
      <c r="N134" s="214" t="s">
        <v>45</v>
      </c>
      <c r="O134" s="80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118</v>
      </c>
      <c r="AT134" s="204" t="s">
        <v>193</v>
      </c>
      <c r="AU134" s="204" t="s">
        <v>79</v>
      </c>
      <c r="AY134" s="13" t="s">
        <v>111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3" t="s">
        <v>79</v>
      </c>
      <c r="BK134" s="205">
        <f>ROUND(I134*H134,2)</f>
        <v>0</v>
      </c>
      <c r="BL134" s="13" t="s">
        <v>118</v>
      </c>
      <c r="BM134" s="204" t="s">
        <v>275</v>
      </c>
    </row>
    <row r="135" s="2" customFormat="1">
      <c r="A135" s="34"/>
      <c r="B135" s="35"/>
      <c r="C135" s="206" t="s">
        <v>74</v>
      </c>
      <c r="D135" s="206" t="s">
        <v>193</v>
      </c>
      <c r="E135" s="207" t="s">
        <v>276</v>
      </c>
      <c r="F135" s="208" t="s">
        <v>277</v>
      </c>
      <c r="G135" s="209" t="s">
        <v>115</v>
      </c>
      <c r="H135" s="210">
        <v>10</v>
      </c>
      <c r="I135" s="211"/>
      <c r="J135" s="212">
        <f>ROUND(I135*H135,2)</f>
        <v>0</v>
      </c>
      <c r="K135" s="208" t="s">
        <v>116</v>
      </c>
      <c r="L135" s="40"/>
      <c r="M135" s="213" t="s">
        <v>19</v>
      </c>
      <c r="N135" s="214" t="s">
        <v>45</v>
      </c>
      <c r="O135" s="80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118</v>
      </c>
      <c r="AT135" s="204" t="s">
        <v>193</v>
      </c>
      <c r="AU135" s="204" t="s">
        <v>79</v>
      </c>
      <c r="AY135" s="13" t="s">
        <v>111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3" t="s">
        <v>79</v>
      </c>
      <c r="BK135" s="205">
        <f>ROUND(I135*H135,2)</f>
        <v>0</v>
      </c>
      <c r="BL135" s="13" t="s">
        <v>118</v>
      </c>
      <c r="BM135" s="204" t="s">
        <v>278</v>
      </c>
    </row>
    <row r="136" s="2" customFormat="1">
      <c r="A136" s="34"/>
      <c r="B136" s="35"/>
      <c r="C136" s="206" t="s">
        <v>74</v>
      </c>
      <c r="D136" s="206" t="s">
        <v>193</v>
      </c>
      <c r="E136" s="207" t="s">
        <v>279</v>
      </c>
      <c r="F136" s="208" t="s">
        <v>280</v>
      </c>
      <c r="G136" s="209" t="s">
        <v>281</v>
      </c>
      <c r="H136" s="210">
        <v>240</v>
      </c>
      <c r="I136" s="211"/>
      <c r="J136" s="212">
        <f>ROUND(I136*H136,2)</f>
        <v>0</v>
      </c>
      <c r="K136" s="208" t="s">
        <v>116</v>
      </c>
      <c r="L136" s="40"/>
      <c r="M136" s="213" t="s">
        <v>19</v>
      </c>
      <c r="N136" s="214" t="s">
        <v>45</v>
      </c>
      <c r="O136" s="80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118</v>
      </c>
      <c r="AT136" s="204" t="s">
        <v>193</v>
      </c>
      <c r="AU136" s="204" t="s">
        <v>79</v>
      </c>
      <c r="AY136" s="13" t="s">
        <v>111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3" t="s">
        <v>79</v>
      </c>
      <c r="BK136" s="205">
        <f>ROUND(I136*H136,2)</f>
        <v>0</v>
      </c>
      <c r="BL136" s="13" t="s">
        <v>118</v>
      </c>
      <c r="BM136" s="204" t="s">
        <v>282</v>
      </c>
    </row>
    <row r="137" s="2" customFormat="1">
      <c r="A137" s="34"/>
      <c r="B137" s="35"/>
      <c r="C137" s="206" t="s">
        <v>74</v>
      </c>
      <c r="D137" s="206" t="s">
        <v>193</v>
      </c>
      <c r="E137" s="207" t="s">
        <v>283</v>
      </c>
      <c r="F137" s="208" t="s">
        <v>284</v>
      </c>
      <c r="G137" s="209" t="s">
        <v>115</v>
      </c>
      <c r="H137" s="210">
        <v>1</v>
      </c>
      <c r="I137" s="211"/>
      <c r="J137" s="212">
        <f>ROUND(I137*H137,2)</f>
        <v>0</v>
      </c>
      <c r="K137" s="208" t="s">
        <v>116</v>
      </c>
      <c r="L137" s="40"/>
      <c r="M137" s="213" t="s">
        <v>19</v>
      </c>
      <c r="N137" s="214" t="s">
        <v>45</v>
      </c>
      <c r="O137" s="80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118</v>
      </c>
      <c r="AT137" s="204" t="s">
        <v>193</v>
      </c>
      <c r="AU137" s="204" t="s">
        <v>79</v>
      </c>
      <c r="AY137" s="13" t="s">
        <v>111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3" t="s">
        <v>79</v>
      </c>
      <c r="BK137" s="205">
        <f>ROUND(I137*H137,2)</f>
        <v>0</v>
      </c>
      <c r="BL137" s="13" t="s">
        <v>118</v>
      </c>
      <c r="BM137" s="204" t="s">
        <v>285</v>
      </c>
    </row>
    <row r="138" s="2" customFormat="1">
      <c r="A138" s="34"/>
      <c r="B138" s="35"/>
      <c r="C138" s="206" t="s">
        <v>74</v>
      </c>
      <c r="D138" s="206" t="s">
        <v>193</v>
      </c>
      <c r="E138" s="207" t="s">
        <v>286</v>
      </c>
      <c r="F138" s="208" t="s">
        <v>287</v>
      </c>
      <c r="G138" s="209" t="s">
        <v>115</v>
      </c>
      <c r="H138" s="210">
        <v>12</v>
      </c>
      <c r="I138" s="211"/>
      <c r="J138" s="212">
        <f>ROUND(I138*H138,2)</f>
        <v>0</v>
      </c>
      <c r="K138" s="208" t="s">
        <v>116</v>
      </c>
      <c r="L138" s="40"/>
      <c r="M138" s="213" t="s">
        <v>19</v>
      </c>
      <c r="N138" s="214" t="s">
        <v>45</v>
      </c>
      <c r="O138" s="80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118</v>
      </c>
      <c r="AT138" s="204" t="s">
        <v>193</v>
      </c>
      <c r="AU138" s="204" t="s">
        <v>79</v>
      </c>
      <c r="AY138" s="13" t="s">
        <v>111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3" t="s">
        <v>79</v>
      </c>
      <c r="BK138" s="205">
        <f>ROUND(I138*H138,2)</f>
        <v>0</v>
      </c>
      <c r="BL138" s="13" t="s">
        <v>118</v>
      </c>
      <c r="BM138" s="204" t="s">
        <v>288</v>
      </c>
    </row>
    <row r="139" s="2" customFormat="1">
      <c r="A139" s="34"/>
      <c r="B139" s="35"/>
      <c r="C139" s="206" t="s">
        <v>74</v>
      </c>
      <c r="D139" s="206" t="s">
        <v>193</v>
      </c>
      <c r="E139" s="207" t="s">
        <v>289</v>
      </c>
      <c r="F139" s="208" t="s">
        <v>290</v>
      </c>
      <c r="G139" s="209" t="s">
        <v>115</v>
      </c>
      <c r="H139" s="210">
        <v>2</v>
      </c>
      <c r="I139" s="211"/>
      <c r="J139" s="212">
        <f>ROUND(I139*H139,2)</f>
        <v>0</v>
      </c>
      <c r="K139" s="208" t="s">
        <v>116</v>
      </c>
      <c r="L139" s="40"/>
      <c r="M139" s="213" t="s">
        <v>19</v>
      </c>
      <c r="N139" s="214" t="s">
        <v>45</v>
      </c>
      <c r="O139" s="80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118</v>
      </c>
      <c r="AT139" s="204" t="s">
        <v>193</v>
      </c>
      <c r="AU139" s="204" t="s">
        <v>79</v>
      </c>
      <c r="AY139" s="13" t="s">
        <v>111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3" t="s">
        <v>79</v>
      </c>
      <c r="BK139" s="205">
        <f>ROUND(I139*H139,2)</f>
        <v>0</v>
      </c>
      <c r="BL139" s="13" t="s">
        <v>118</v>
      </c>
      <c r="BM139" s="204" t="s">
        <v>291</v>
      </c>
    </row>
    <row r="140" s="2" customFormat="1" ht="44.25" customHeight="1">
      <c r="A140" s="34"/>
      <c r="B140" s="35"/>
      <c r="C140" s="206" t="s">
        <v>74</v>
      </c>
      <c r="D140" s="206" t="s">
        <v>193</v>
      </c>
      <c r="E140" s="207" t="s">
        <v>292</v>
      </c>
      <c r="F140" s="208" t="s">
        <v>293</v>
      </c>
      <c r="G140" s="209" t="s">
        <v>115</v>
      </c>
      <c r="H140" s="210">
        <v>13</v>
      </c>
      <c r="I140" s="211"/>
      <c r="J140" s="212">
        <f>ROUND(I140*H140,2)</f>
        <v>0</v>
      </c>
      <c r="K140" s="208" t="s">
        <v>116</v>
      </c>
      <c r="L140" s="40"/>
      <c r="M140" s="213" t="s">
        <v>19</v>
      </c>
      <c r="N140" s="214" t="s">
        <v>45</v>
      </c>
      <c r="O140" s="80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118</v>
      </c>
      <c r="AT140" s="204" t="s">
        <v>193</v>
      </c>
      <c r="AU140" s="204" t="s">
        <v>79</v>
      </c>
      <c r="AY140" s="13" t="s">
        <v>111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3" t="s">
        <v>79</v>
      </c>
      <c r="BK140" s="205">
        <f>ROUND(I140*H140,2)</f>
        <v>0</v>
      </c>
      <c r="BL140" s="13" t="s">
        <v>118</v>
      </c>
      <c r="BM140" s="204" t="s">
        <v>294</v>
      </c>
    </row>
    <row r="141" s="2" customFormat="1" ht="44.25" customHeight="1">
      <c r="A141" s="34"/>
      <c r="B141" s="35"/>
      <c r="C141" s="206" t="s">
        <v>74</v>
      </c>
      <c r="D141" s="206" t="s">
        <v>193</v>
      </c>
      <c r="E141" s="207" t="s">
        <v>295</v>
      </c>
      <c r="F141" s="208" t="s">
        <v>296</v>
      </c>
      <c r="G141" s="209" t="s">
        <v>115</v>
      </c>
      <c r="H141" s="210">
        <v>11</v>
      </c>
      <c r="I141" s="211"/>
      <c r="J141" s="212">
        <f>ROUND(I141*H141,2)</f>
        <v>0</v>
      </c>
      <c r="K141" s="208" t="s">
        <v>116</v>
      </c>
      <c r="L141" s="40"/>
      <c r="M141" s="213" t="s">
        <v>19</v>
      </c>
      <c r="N141" s="214" t="s">
        <v>45</v>
      </c>
      <c r="O141" s="80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118</v>
      </c>
      <c r="AT141" s="204" t="s">
        <v>193</v>
      </c>
      <c r="AU141" s="204" t="s">
        <v>79</v>
      </c>
      <c r="AY141" s="13" t="s">
        <v>111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3" t="s">
        <v>79</v>
      </c>
      <c r="BK141" s="205">
        <f>ROUND(I141*H141,2)</f>
        <v>0</v>
      </c>
      <c r="BL141" s="13" t="s">
        <v>118</v>
      </c>
      <c r="BM141" s="204" t="s">
        <v>297</v>
      </c>
    </row>
    <row r="142" s="2" customFormat="1">
      <c r="A142" s="34"/>
      <c r="B142" s="35"/>
      <c r="C142" s="206" t="s">
        <v>74</v>
      </c>
      <c r="D142" s="206" t="s">
        <v>193</v>
      </c>
      <c r="E142" s="207" t="s">
        <v>298</v>
      </c>
      <c r="F142" s="208" t="s">
        <v>299</v>
      </c>
      <c r="G142" s="209" t="s">
        <v>115</v>
      </c>
      <c r="H142" s="210">
        <v>160</v>
      </c>
      <c r="I142" s="211"/>
      <c r="J142" s="212">
        <f>ROUND(I142*H142,2)</f>
        <v>0</v>
      </c>
      <c r="K142" s="208" t="s">
        <v>116</v>
      </c>
      <c r="L142" s="40"/>
      <c r="M142" s="213" t="s">
        <v>19</v>
      </c>
      <c r="N142" s="214" t="s">
        <v>45</v>
      </c>
      <c r="O142" s="80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118</v>
      </c>
      <c r="AT142" s="204" t="s">
        <v>193</v>
      </c>
      <c r="AU142" s="204" t="s">
        <v>79</v>
      </c>
      <c r="AY142" s="13" t="s">
        <v>111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3" t="s">
        <v>79</v>
      </c>
      <c r="BK142" s="205">
        <f>ROUND(I142*H142,2)</f>
        <v>0</v>
      </c>
      <c r="BL142" s="13" t="s">
        <v>118</v>
      </c>
      <c r="BM142" s="204" t="s">
        <v>300</v>
      </c>
    </row>
    <row r="143" s="2" customFormat="1" ht="44.25" customHeight="1">
      <c r="A143" s="34"/>
      <c r="B143" s="35"/>
      <c r="C143" s="206" t="s">
        <v>74</v>
      </c>
      <c r="D143" s="206" t="s">
        <v>193</v>
      </c>
      <c r="E143" s="207" t="s">
        <v>301</v>
      </c>
      <c r="F143" s="208" t="s">
        <v>302</v>
      </c>
      <c r="G143" s="209" t="s">
        <v>115</v>
      </c>
      <c r="H143" s="210">
        <v>8</v>
      </c>
      <c r="I143" s="211"/>
      <c r="J143" s="212">
        <f>ROUND(I143*H143,2)</f>
        <v>0</v>
      </c>
      <c r="K143" s="208" t="s">
        <v>116</v>
      </c>
      <c r="L143" s="40"/>
      <c r="M143" s="213" t="s">
        <v>19</v>
      </c>
      <c r="N143" s="214" t="s">
        <v>45</v>
      </c>
      <c r="O143" s="80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118</v>
      </c>
      <c r="AT143" s="204" t="s">
        <v>193</v>
      </c>
      <c r="AU143" s="204" t="s">
        <v>79</v>
      </c>
      <c r="AY143" s="13" t="s">
        <v>111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3" t="s">
        <v>79</v>
      </c>
      <c r="BK143" s="205">
        <f>ROUND(I143*H143,2)</f>
        <v>0</v>
      </c>
      <c r="BL143" s="13" t="s">
        <v>118</v>
      </c>
      <c r="BM143" s="204" t="s">
        <v>303</v>
      </c>
    </row>
    <row r="144" s="2" customFormat="1">
      <c r="A144" s="34"/>
      <c r="B144" s="35"/>
      <c r="C144" s="206" t="s">
        <v>74</v>
      </c>
      <c r="D144" s="206" t="s">
        <v>193</v>
      </c>
      <c r="E144" s="207" t="s">
        <v>304</v>
      </c>
      <c r="F144" s="208" t="s">
        <v>305</v>
      </c>
      <c r="G144" s="209" t="s">
        <v>115</v>
      </c>
      <c r="H144" s="210">
        <v>8</v>
      </c>
      <c r="I144" s="211"/>
      <c r="J144" s="212">
        <f>ROUND(I144*H144,2)</f>
        <v>0</v>
      </c>
      <c r="K144" s="208" t="s">
        <v>116</v>
      </c>
      <c r="L144" s="40"/>
      <c r="M144" s="213" t="s">
        <v>19</v>
      </c>
      <c r="N144" s="214" t="s">
        <v>45</v>
      </c>
      <c r="O144" s="80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118</v>
      </c>
      <c r="AT144" s="204" t="s">
        <v>193</v>
      </c>
      <c r="AU144" s="204" t="s">
        <v>79</v>
      </c>
      <c r="AY144" s="13" t="s">
        <v>111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3" t="s">
        <v>79</v>
      </c>
      <c r="BK144" s="205">
        <f>ROUND(I144*H144,2)</f>
        <v>0</v>
      </c>
      <c r="BL144" s="13" t="s">
        <v>118</v>
      </c>
      <c r="BM144" s="204" t="s">
        <v>306</v>
      </c>
    </row>
    <row r="145" s="2" customFormat="1">
      <c r="A145" s="34"/>
      <c r="B145" s="35"/>
      <c r="C145" s="206" t="s">
        <v>74</v>
      </c>
      <c r="D145" s="206" t="s">
        <v>193</v>
      </c>
      <c r="E145" s="207" t="s">
        <v>307</v>
      </c>
      <c r="F145" s="208" t="s">
        <v>308</v>
      </c>
      <c r="G145" s="209" t="s">
        <v>115</v>
      </c>
      <c r="H145" s="210">
        <v>6</v>
      </c>
      <c r="I145" s="211"/>
      <c r="J145" s="212">
        <f>ROUND(I145*H145,2)</f>
        <v>0</v>
      </c>
      <c r="K145" s="208" t="s">
        <v>116</v>
      </c>
      <c r="L145" s="40"/>
      <c r="M145" s="213" t="s">
        <v>19</v>
      </c>
      <c r="N145" s="214" t="s">
        <v>45</v>
      </c>
      <c r="O145" s="80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118</v>
      </c>
      <c r="AT145" s="204" t="s">
        <v>193</v>
      </c>
      <c r="AU145" s="204" t="s">
        <v>79</v>
      </c>
      <c r="AY145" s="13" t="s">
        <v>111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3" t="s">
        <v>79</v>
      </c>
      <c r="BK145" s="205">
        <f>ROUND(I145*H145,2)</f>
        <v>0</v>
      </c>
      <c r="BL145" s="13" t="s">
        <v>118</v>
      </c>
      <c r="BM145" s="204" t="s">
        <v>309</v>
      </c>
    </row>
    <row r="146" s="2" customFormat="1" ht="44.25" customHeight="1">
      <c r="A146" s="34"/>
      <c r="B146" s="35"/>
      <c r="C146" s="206" t="s">
        <v>74</v>
      </c>
      <c r="D146" s="206" t="s">
        <v>193</v>
      </c>
      <c r="E146" s="207" t="s">
        <v>310</v>
      </c>
      <c r="F146" s="208" t="s">
        <v>311</v>
      </c>
      <c r="G146" s="209" t="s">
        <v>115</v>
      </c>
      <c r="H146" s="210">
        <v>2</v>
      </c>
      <c r="I146" s="211"/>
      <c r="J146" s="212">
        <f>ROUND(I146*H146,2)</f>
        <v>0</v>
      </c>
      <c r="K146" s="208" t="s">
        <v>116</v>
      </c>
      <c r="L146" s="40"/>
      <c r="M146" s="213" t="s">
        <v>19</v>
      </c>
      <c r="N146" s="214" t="s">
        <v>45</v>
      </c>
      <c r="O146" s="80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118</v>
      </c>
      <c r="AT146" s="204" t="s">
        <v>193</v>
      </c>
      <c r="AU146" s="204" t="s">
        <v>79</v>
      </c>
      <c r="AY146" s="13" t="s">
        <v>111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3" t="s">
        <v>79</v>
      </c>
      <c r="BK146" s="205">
        <f>ROUND(I146*H146,2)</f>
        <v>0</v>
      </c>
      <c r="BL146" s="13" t="s">
        <v>118</v>
      </c>
      <c r="BM146" s="204" t="s">
        <v>312</v>
      </c>
    </row>
    <row r="147" s="2" customFormat="1" ht="44.25" customHeight="1">
      <c r="A147" s="34"/>
      <c r="B147" s="35"/>
      <c r="C147" s="206" t="s">
        <v>74</v>
      </c>
      <c r="D147" s="206" t="s">
        <v>193</v>
      </c>
      <c r="E147" s="207" t="s">
        <v>313</v>
      </c>
      <c r="F147" s="208" t="s">
        <v>314</v>
      </c>
      <c r="G147" s="209" t="s">
        <v>171</v>
      </c>
      <c r="H147" s="210">
        <v>1000</v>
      </c>
      <c r="I147" s="211"/>
      <c r="J147" s="212">
        <f>ROUND(I147*H147,2)</f>
        <v>0</v>
      </c>
      <c r="K147" s="208" t="s">
        <v>116</v>
      </c>
      <c r="L147" s="40"/>
      <c r="M147" s="213" t="s">
        <v>19</v>
      </c>
      <c r="N147" s="214" t="s">
        <v>45</v>
      </c>
      <c r="O147" s="80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118</v>
      </c>
      <c r="AT147" s="204" t="s">
        <v>193</v>
      </c>
      <c r="AU147" s="204" t="s">
        <v>79</v>
      </c>
      <c r="AY147" s="13" t="s">
        <v>111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3" t="s">
        <v>79</v>
      </c>
      <c r="BK147" s="205">
        <f>ROUND(I147*H147,2)</f>
        <v>0</v>
      </c>
      <c r="BL147" s="13" t="s">
        <v>118</v>
      </c>
      <c r="BM147" s="204" t="s">
        <v>315</v>
      </c>
    </row>
    <row r="148" s="2" customFormat="1" ht="44.25" customHeight="1">
      <c r="A148" s="34"/>
      <c r="B148" s="35"/>
      <c r="C148" s="206" t="s">
        <v>74</v>
      </c>
      <c r="D148" s="206" t="s">
        <v>193</v>
      </c>
      <c r="E148" s="207" t="s">
        <v>316</v>
      </c>
      <c r="F148" s="208" t="s">
        <v>317</v>
      </c>
      <c r="G148" s="209" t="s">
        <v>171</v>
      </c>
      <c r="H148" s="210">
        <v>1000</v>
      </c>
      <c r="I148" s="211"/>
      <c r="J148" s="212">
        <f>ROUND(I148*H148,2)</f>
        <v>0</v>
      </c>
      <c r="K148" s="208" t="s">
        <v>116</v>
      </c>
      <c r="L148" s="40"/>
      <c r="M148" s="213" t="s">
        <v>19</v>
      </c>
      <c r="N148" s="214" t="s">
        <v>45</v>
      </c>
      <c r="O148" s="80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118</v>
      </c>
      <c r="AT148" s="204" t="s">
        <v>193</v>
      </c>
      <c r="AU148" s="204" t="s">
        <v>79</v>
      </c>
      <c r="AY148" s="13" t="s">
        <v>111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3" t="s">
        <v>79</v>
      </c>
      <c r="BK148" s="205">
        <f>ROUND(I148*H148,2)</f>
        <v>0</v>
      </c>
      <c r="BL148" s="13" t="s">
        <v>118</v>
      </c>
      <c r="BM148" s="204" t="s">
        <v>318</v>
      </c>
    </row>
    <row r="149" s="2" customFormat="1" ht="44.25" customHeight="1">
      <c r="A149" s="34"/>
      <c r="B149" s="35"/>
      <c r="C149" s="206" t="s">
        <v>74</v>
      </c>
      <c r="D149" s="206" t="s">
        <v>193</v>
      </c>
      <c r="E149" s="207" t="s">
        <v>319</v>
      </c>
      <c r="F149" s="208" t="s">
        <v>320</v>
      </c>
      <c r="G149" s="209" t="s">
        <v>115</v>
      </c>
      <c r="H149" s="210">
        <v>6</v>
      </c>
      <c r="I149" s="211"/>
      <c r="J149" s="212">
        <f>ROUND(I149*H149,2)</f>
        <v>0</v>
      </c>
      <c r="K149" s="208" t="s">
        <v>116</v>
      </c>
      <c r="L149" s="40"/>
      <c r="M149" s="213" t="s">
        <v>19</v>
      </c>
      <c r="N149" s="214" t="s">
        <v>45</v>
      </c>
      <c r="O149" s="80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118</v>
      </c>
      <c r="AT149" s="204" t="s">
        <v>193</v>
      </c>
      <c r="AU149" s="204" t="s">
        <v>79</v>
      </c>
      <c r="AY149" s="13" t="s">
        <v>111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3" t="s">
        <v>79</v>
      </c>
      <c r="BK149" s="205">
        <f>ROUND(I149*H149,2)</f>
        <v>0</v>
      </c>
      <c r="BL149" s="13" t="s">
        <v>118</v>
      </c>
      <c r="BM149" s="204" t="s">
        <v>321</v>
      </c>
    </row>
    <row r="150" s="2" customFormat="1" ht="44.25" customHeight="1">
      <c r="A150" s="34"/>
      <c r="B150" s="35"/>
      <c r="C150" s="206" t="s">
        <v>74</v>
      </c>
      <c r="D150" s="206" t="s">
        <v>193</v>
      </c>
      <c r="E150" s="207" t="s">
        <v>322</v>
      </c>
      <c r="F150" s="208" t="s">
        <v>323</v>
      </c>
      <c r="G150" s="209" t="s">
        <v>115</v>
      </c>
      <c r="H150" s="210">
        <v>11</v>
      </c>
      <c r="I150" s="211"/>
      <c r="J150" s="212">
        <f>ROUND(I150*H150,2)</f>
        <v>0</v>
      </c>
      <c r="K150" s="208" t="s">
        <v>116</v>
      </c>
      <c r="L150" s="40"/>
      <c r="M150" s="213" t="s">
        <v>19</v>
      </c>
      <c r="N150" s="214" t="s">
        <v>45</v>
      </c>
      <c r="O150" s="80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118</v>
      </c>
      <c r="AT150" s="204" t="s">
        <v>193</v>
      </c>
      <c r="AU150" s="204" t="s">
        <v>79</v>
      </c>
      <c r="AY150" s="13" t="s">
        <v>111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3" t="s">
        <v>79</v>
      </c>
      <c r="BK150" s="205">
        <f>ROUND(I150*H150,2)</f>
        <v>0</v>
      </c>
      <c r="BL150" s="13" t="s">
        <v>118</v>
      </c>
      <c r="BM150" s="204" t="s">
        <v>324</v>
      </c>
    </row>
    <row r="151" s="2" customFormat="1" ht="101.25" customHeight="1">
      <c r="A151" s="34"/>
      <c r="B151" s="35"/>
      <c r="C151" s="206" t="s">
        <v>74</v>
      </c>
      <c r="D151" s="206" t="s">
        <v>193</v>
      </c>
      <c r="E151" s="207" t="s">
        <v>325</v>
      </c>
      <c r="F151" s="208" t="s">
        <v>326</v>
      </c>
      <c r="G151" s="209" t="s">
        <v>115</v>
      </c>
      <c r="H151" s="210">
        <v>1</v>
      </c>
      <c r="I151" s="211"/>
      <c r="J151" s="212">
        <f>ROUND(I151*H151,2)</f>
        <v>0</v>
      </c>
      <c r="K151" s="208" t="s">
        <v>116</v>
      </c>
      <c r="L151" s="40"/>
      <c r="M151" s="213" t="s">
        <v>19</v>
      </c>
      <c r="N151" s="214" t="s">
        <v>45</v>
      </c>
      <c r="O151" s="80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118</v>
      </c>
      <c r="AT151" s="204" t="s">
        <v>193</v>
      </c>
      <c r="AU151" s="204" t="s">
        <v>79</v>
      </c>
      <c r="AY151" s="13" t="s">
        <v>111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3" t="s">
        <v>79</v>
      </c>
      <c r="BK151" s="205">
        <f>ROUND(I151*H151,2)</f>
        <v>0</v>
      </c>
      <c r="BL151" s="13" t="s">
        <v>118</v>
      </c>
      <c r="BM151" s="204" t="s">
        <v>327</v>
      </c>
    </row>
    <row r="152" s="2" customFormat="1" ht="16.5" customHeight="1">
      <c r="A152" s="34"/>
      <c r="B152" s="35"/>
      <c r="C152" s="206" t="s">
        <v>74</v>
      </c>
      <c r="D152" s="206" t="s">
        <v>193</v>
      </c>
      <c r="E152" s="207" t="s">
        <v>328</v>
      </c>
      <c r="F152" s="208" t="s">
        <v>329</v>
      </c>
      <c r="G152" s="209" t="s">
        <v>122</v>
      </c>
      <c r="H152" s="210">
        <v>30</v>
      </c>
      <c r="I152" s="211"/>
      <c r="J152" s="212">
        <f>ROUND(I152*H152,2)</f>
        <v>0</v>
      </c>
      <c r="K152" s="208" t="s">
        <v>116</v>
      </c>
      <c r="L152" s="40"/>
      <c r="M152" s="215" t="s">
        <v>19</v>
      </c>
      <c r="N152" s="216" t="s">
        <v>45</v>
      </c>
      <c r="O152" s="217"/>
      <c r="P152" s="218">
        <f>O152*H152</f>
        <v>0</v>
      </c>
      <c r="Q152" s="218">
        <v>0</v>
      </c>
      <c r="R152" s="218">
        <f>Q152*H152</f>
        <v>0</v>
      </c>
      <c r="S152" s="218">
        <v>2.3999999999999999</v>
      </c>
      <c r="T152" s="219">
        <f>S152*H152</f>
        <v>72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118</v>
      </c>
      <c r="AT152" s="204" t="s">
        <v>193</v>
      </c>
      <c r="AU152" s="204" t="s">
        <v>79</v>
      </c>
      <c r="AY152" s="13" t="s">
        <v>111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3" t="s">
        <v>79</v>
      </c>
      <c r="BK152" s="205">
        <f>ROUND(I152*H152,2)</f>
        <v>0</v>
      </c>
      <c r="BL152" s="13" t="s">
        <v>118</v>
      </c>
      <c r="BM152" s="204" t="s">
        <v>330</v>
      </c>
    </row>
    <row r="153" s="2" customFormat="1" ht="6.96" customHeight="1">
      <c r="A153" s="34"/>
      <c r="B153" s="55"/>
      <c r="C153" s="56"/>
      <c r="D153" s="56"/>
      <c r="E153" s="56"/>
      <c r="F153" s="56"/>
      <c r="G153" s="56"/>
      <c r="H153" s="56"/>
      <c r="I153" s="56"/>
      <c r="J153" s="56"/>
      <c r="K153" s="56"/>
      <c r="L153" s="40"/>
      <c r="M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</row>
  </sheetData>
  <sheetProtection sheet="1" autoFilter="0" formatColumns="0" formatRows="0" objects="1" scenarios="1" spinCount="100000" saltValue="EFOxky200Ps+IoqCjEZY/C2SlYdsbIdLKVWgUEw+gfDjC6vzdogjHbEBLQ2llYmmPYRI/HYGs3SBCRGEpxGPCQ==" hashValue="hYM9QiOAG1bXNdHbJlv5rPm0A0h4XN4JOefMJEVtEvQKtMMKx7bxVZ/BtSXarncx+XH3kedrd+KmcAh4TOOVDw==" algorithmName="SHA-512" password="CC35"/>
  <autoFilter ref="C80:K15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85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16"/>
      <c r="AT3" s="13" t="s">
        <v>83</v>
      </c>
    </row>
    <row r="4" hidden="1" s="1" customFormat="1" ht="24.96" customHeight="1">
      <c r="B4" s="16"/>
      <c r="D4" s="126" t="s">
        <v>86</v>
      </c>
      <c r="L4" s="16"/>
      <c r="M4" s="127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28" t="s">
        <v>16</v>
      </c>
      <c r="L6" s="16"/>
    </row>
    <row r="7" hidden="1" s="1" customFormat="1" ht="26.25" customHeight="1">
      <c r="B7" s="16"/>
      <c r="E7" s="129" t="str">
        <f>'Rekapitulace stavby'!K6</f>
        <v>Oprava TV v úseku Praha Hostivař (mimo) – Praha Malešice (mimo)</v>
      </c>
      <c r="F7" s="128"/>
      <c r="G7" s="128"/>
      <c r="H7" s="128"/>
      <c r="L7" s="16"/>
    </row>
    <row r="8" hidden="1" s="2" customFormat="1" ht="12" customHeight="1">
      <c r="A8" s="34"/>
      <c r="B8" s="40"/>
      <c r="C8" s="34"/>
      <c r="D8" s="128" t="s">
        <v>87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1" t="s">
        <v>331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28" t="s">
        <v>18</v>
      </c>
      <c r="E11" s="34"/>
      <c r="F11" s="132" t="s">
        <v>19</v>
      </c>
      <c r="G11" s="34"/>
      <c r="H11" s="34"/>
      <c r="I11" s="128" t="s">
        <v>20</v>
      </c>
      <c r="J11" s="132" t="s">
        <v>19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28" t="s">
        <v>21</v>
      </c>
      <c r="E12" s="34"/>
      <c r="F12" s="132" t="s">
        <v>22</v>
      </c>
      <c r="G12" s="34"/>
      <c r="H12" s="34"/>
      <c r="I12" s="128" t="s">
        <v>23</v>
      </c>
      <c r="J12" s="133" t="str">
        <f>'Rekapitulace stavby'!AN8</f>
        <v>15. 3. 2021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28" t="s">
        <v>25</v>
      </c>
      <c r="E14" s="34"/>
      <c r="F14" s="34"/>
      <c r="G14" s="34"/>
      <c r="H14" s="34"/>
      <c r="I14" s="128" t="s">
        <v>26</v>
      </c>
      <c r="J14" s="132" t="s">
        <v>27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2" t="s">
        <v>28</v>
      </c>
      <c r="F15" s="34"/>
      <c r="G15" s="34"/>
      <c r="H15" s="34"/>
      <c r="I15" s="128" t="s">
        <v>29</v>
      </c>
      <c r="J15" s="132" t="s">
        <v>30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28" t="s">
        <v>31</v>
      </c>
      <c r="E17" s="34"/>
      <c r="F17" s="34"/>
      <c r="G17" s="34"/>
      <c r="H17" s="34"/>
      <c r="I17" s="128" t="s">
        <v>26</v>
      </c>
      <c r="J17" s="29" t="str">
        <f>'Rekapitulace stavby'!AN13</f>
        <v>Vyplň údaj</v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2"/>
      <c r="G18" s="132"/>
      <c r="H18" s="132"/>
      <c r="I18" s="128" t="s">
        <v>29</v>
      </c>
      <c r="J18" s="29" t="str">
        <f>'Rekapitulace stavby'!AN14</f>
        <v>Vyplň údaj</v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28" t="s">
        <v>33</v>
      </c>
      <c r="E20" s="34"/>
      <c r="F20" s="34"/>
      <c r="G20" s="34"/>
      <c r="H20" s="34"/>
      <c r="I20" s="128" t="s">
        <v>26</v>
      </c>
      <c r="J20" s="132" t="s">
        <v>19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2" t="s">
        <v>34</v>
      </c>
      <c r="F21" s="34"/>
      <c r="G21" s="34"/>
      <c r="H21" s="34"/>
      <c r="I21" s="128" t="s">
        <v>29</v>
      </c>
      <c r="J21" s="132" t="s">
        <v>19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28" t="s">
        <v>36</v>
      </c>
      <c r="E23" s="34"/>
      <c r="F23" s="34"/>
      <c r="G23" s="34"/>
      <c r="H23" s="34"/>
      <c r="I23" s="128" t="s">
        <v>26</v>
      </c>
      <c r="J23" s="132" t="s">
        <v>19</v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2" t="s">
        <v>37</v>
      </c>
      <c r="F24" s="34"/>
      <c r="G24" s="34"/>
      <c r="H24" s="34"/>
      <c r="I24" s="128" t="s">
        <v>29</v>
      </c>
      <c r="J24" s="132" t="s">
        <v>19</v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28" t="s">
        <v>38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4"/>
      <c r="B27" s="135"/>
      <c r="C27" s="134"/>
      <c r="D27" s="134"/>
      <c r="E27" s="136" t="s">
        <v>89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39" t="s">
        <v>40</v>
      </c>
      <c r="E30" s="34"/>
      <c r="F30" s="34"/>
      <c r="G30" s="34"/>
      <c r="H30" s="34"/>
      <c r="I30" s="34"/>
      <c r="J30" s="140">
        <f>ROUND(J80, 2)</f>
        <v>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1" t="s">
        <v>42</v>
      </c>
      <c r="G32" s="34"/>
      <c r="H32" s="34"/>
      <c r="I32" s="141" t="s">
        <v>41</v>
      </c>
      <c r="J32" s="141" t="s">
        <v>43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2" t="s">
        <v>44</v>
      </c>
      <c r="E33" s="128" t="s">
        <v>45</v>
      </c>
      <c r="F33" s="143">
        <f>ROUND((SUM(BE80:BE85)),  2)</f>
        <v>0</v>
      </c>
      <c r="G33" s="34"/>
      <c r="H33" s="34"/>
      <c r="I33" s="144">
        <v>0.20999999999999999</v>
      </c>
      <c r="J33" s="143">
        <f>ROUND(((SUM(BE80:BE85))*I33),  2)</f>
        <v>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8" t="s">
        <v>46</v>
      </c>
      <c r="F34" s="143">
        <f>ROUND((SUM(BF80:BF85)),  2)</f>
        <v>0</v>
      </c>
      <c r="G34" s="34"/>
      <c r="H34" s="34"/>
      <c r="I34" s="144">
        <v>0.14999999999999999</v>
      </c>
      <c r="J34" s="143">
        <f>ROUND(((SUM(BF80:BF85))*I34),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47</v>
      </c>
      <c r="F35" s="143">
        <f>ROUND((SUM(BG80:BG85)),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48</v>
      </c>
      <c r="F36" s="143">
        <f>ROUND((SUM(BH80:BH85)),  2)</f>
        <v>0</v>
      </c>
      <c r="G36" s="34"/>
      <c r="H36" s="34"/>
      <c r="I36" s="144">
        <v>0.14999999999999999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49</v>
      </c>
      <c r="F37" s="143">
        <f>ROUND((SUM(BI80:BI85)),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5"/>
      <c r="D39" s="146" t="s">
        <v>50</v>
      </c>
      <c r="E39" s="147"/>
      <c r="F39" s="147"/>
      <c r="G39" s="148" t="s">
        <v>51</v>
      </c>
      <c r="H39" s="149" t="s">
        <v>52</v>
      </c>
      <c r="I39" s="147"/>
      <c r="J39" s="150">
        <f>SUM(J30:J37)</f>
        <v>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/>
    <row r="42" hidden="1"/>
    <row r="43" hidden="1"/>
    <row r="44" hidden="1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24.96" customHeight="1">
      <c r="A45" s="34"/>
      <c r="B45" s="35"/>
      <c r="C45" s="19" t="s">
        <v>90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26.25" customHeight="1">
      <c r="A48" s="34"/>
      <c r="B48" s="35"/>
      <c r="C48" s="36"/>
      <c r="D48" s="36"/>
      <c r="E48" s="156" t="str">
        <f>E7</f>
        <v>Oprava TV v úseku Praha Hostivař (mimo) – Praha Malešice (mimo)</v>
      </c>
      <c r="F48" s="28"/>
      <c r="G48" s="28"/>
      <c r="H48" s="28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87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65" t="str">
        <f>E9</f>
        <v>2 - VON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Praha</v>
      </c>
      <c r="G52" s="36"/>
      <c r="H52" s="36"/>
      <c r="I52" s="28" t="s">
        <v>23</v>
      </c>
      <c r="J52" s="68" t="str">
        <f>IF(J12="","",J12)</f>
        <v>15. 3. 2021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SŽ s.o. Přednosta SEE Praha; Mgr.Fiala František</v>
      </c>
      <c r="G54" s="36"/>
      <c r="H54" s="36"/>
      <c r="I54" s="28" t="s">
        <v>33</v>
      </c>
      <c r="J54" s="32" t="str">
        <f>E21</f>
        <v>Michal Věrnoch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15.15" customHeight="1">
      <c r="A55" s="34"/>
      <c r="B55" s="35"/>
      <c r="C55" s="28" t="s">
        <v>31</v>
      </c>
      <c r="D55" s="36"/>
      <c r="E55" s="36"/>
      <c r="F55" s="23" t="str">
        <f>IF(E18="","",E18)</f>
        <v>Vyplň údaj</v>
      </c>
      <c r="G55" s="36"/>
      <c r="H55" s="36"/>
      <c r="I55" s="28" t="s">
        <v>36</v>
      </c>
      <c r="J55" s="32" t="str">
        <f>E24</f>
        <v>STOSMOL, s.r.o.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29.28" customHeight="1">
      <c r="A57" s="34"/>
      <c r="B57" s="35"/>
      <c r="C57" s="157" t="s">
        <v>91</v>
      </c>
      <c r="D57" s="158"/>
      <c r="E57" s="158"/>
      <c r="F57" s="158"/>
      <c r="G57" s="158"/>
      <c r="H57" s="158"/>
      <c r="I57" s="158"/>
      <c r="J57" s="159" t="s">
        <v>92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22.8" customHeight="1">
      <c r="A59" s="34"/>
      <c r="B59" s="35"/>
      <c r="C59" s="160" t="s">
        <v>72</v>
      </c>
      <c r="D59" s="36"/>
      <c r="E59" s="36"/>
      <c r="F59" s="36"/>
      <c r="G59" s="36"/>
      <c r="H59" s="36"/>
      <c r="I59" s="36"/>
      <c r="J59" s="98">
        <f>J80</f>
        <v>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93</v>
      </c>
    </row>
    <row r="60" hidden="1" s="9" customFormat="1" ht="24.96" customHeight="1">
      <c r="A60" s="9"/>
      <c r="B60" s="161"/>
      <c r="C60" s="162"/>
      <c r="D60" s="163" t="s">
        <v>95</v>
      </c>
      <c r="E60" s="164"/>
      <c r="F60" s="164"/>
      <c r="G60" s="164"/>
      <c r="H60" s="164"/>
      <c r="I60" s="164"/>
      <c r="J60" s="165">
        <f>J81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6.96" customHeight="1">
      <c r="A62" s="34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13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/>
    <row r="64" hidden="1"/>
    <row r="65" hidden="1"/>
    <row r="66" s="2" customFormat="1" ht="6.96" customHeight="1">
      <c r="A66" s="34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96</v>
      </c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16</v>
      </c>
      <c r="D69" s="36"/>
      <c r="E69" s="36"/>
      <c r="F69" s="36"/>
      <c r="G69" s="36"/>
      <c r="H69" s="36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26.25" customHeight="1">
      <c r="A70" s="34"/>
      <c r="B70" s="35"/>
      <c r="C70" s="36"/>
      <c r="D70" s="36"/>
      <c r="E70" s="156" t="str">
        <f>E7</f>
        <v>Oprava TV v úseku Praha Hostivař (mimo) – Praha Malešice (mimo)</v>
      </c>
      <c r="F70" s="28"/>
      <c r="G70" s="28"/>
      <c r="H70" s="28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87</v>
      </c>
      <c r="D71" s="36"/>
      <c r="E71" s="36"/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6"/>
      <c r="D72" s="36"/>
      <c r="E72" s="65" t="str">
        <f>E9</f>
        <v>2 - VON</v>
      </c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21</v>
      </c>
      <c r="D74" s="36"/>
      <c r="E74" s="36"/>
      <c r="F74" s="23" t="str">
        <f>F12</f>
        <v xml:space="preserve"> Praha</v>
      </c>
      <c r="G74" s="36"/>
      <c r="H74" s="36"/>
      <c r="I74" s="28" t="s">
        <v>23</v>
      </c>
      <c r="J74" s="68" t="str">
        <f>IF(J12="","",J12)</f>
        <v>15. 3. 2021</v>
      </c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25</v>
      </c>
      <c r="D76" s="36"/>
      <c r="E76" s="36"/>
      <c r="F76" s="23" t="str">
        <f>E15</f>
        <v>SŽ s.o. Přednosta SEE Praha; Mgr.Fiala František</v>
      </c>
      <c r="G76" s="36"/>
      <c r="H76" s="36"/>
      <c r="I76" s="28" t="s">
        <v>33</v>
      </c>
      <c r="J76" s="32" t="str">
        <f>E21</f>
        <v>Michal Věrnoch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31</v>
      </c>
      <c r="D77" s="36"/>
      <c r="E77" s="36"/>
      <c r="F77" s="23" t="str">
        <f>IF(E18="","",E18)</f>
        <v>Vyplň údaj</v>
      </c>
      <c r="G77" s="36"/>
      <c r="H77" s="36"/>
      <c r="I77" s="28" t="s">
        <v>36</v>
      </c>
      <c r="J77" s="32" t="str">
        <f>E24</f>
        <v>STOSMOL, s.r.o.</v>
      </c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0" customFormat="1" ht="29.28" customHeight="1">
      <c r="A79" s="167"/>
      <c r="B79" s="168"/>
      <c r="C79" s="169" t="s">
        <v>97</v>
      </c>
      <c r="D79" s="170" t="s">
        <v>59</v>
      </c>
      <c r="E79" s="170" t="s">
        <v>55</v>
      </c>
      <c r="F79" s="170" t="s">
        <v>56</v>
      </c>
      <c r="G79" s="170" t="s">
        <v>98</v>
      </c>
      <c r="H79" s="170" t="s">
        <v>99</v>
      </c>
      <c r="I79" s="170" t="s">
        <v>100</v>
      </c>
      <c r="J79" s="170" t="s">
        <v>92</v>
      </c>
      <c r="K79" s="171" t="s">
        <v>101</v>
      </c>
      <c r="L79" s="172"/>
      <c r="M79" s="88" t="s">
        <v>19</v>
      </c>
      <c r="N79" s="89" t="s">
        <v>44</v>
      </c>
      <c r="O79" s="89" t="s">
        <v>102</v>
      </c>
      <c r="P79" s="89" t="s">
        <v>103</v>
      </c>
      <c r="Q79" s="89" t="s">
        <v>104</v>
      </c>
      <c r="R79" s="89" t="s">
        <v>105</v>
      </c>
      <c r="S79" s="89" t="s">
        <v>106</v>
      </c>
      <c r="T79" s="90" t="s">
        <v>107</v>
      </c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</row>
    <row r="80" s="2" customFormat="1" ht="22.8" customHeight="1">
      <c r="A80" s="34"/>
      <c r="B80" s="35"/>
      <c r="C80" s="95" t="s">
        <v>108</v>
      </c>
      <c r="D80" s="36"/>
      <c r="E80" s="36"/>
      <c r="F80" s="36"/>
      <c r="G80" s="36"/>
      <c r="H80" s="36"/>
      <c r="I80" s="36"/>
      <c r="J80" s="173">
        <f>BK80</f>
        <v>0</v>
      </c>
      <c r="K80" s="36"/>
      <c r="L80" s="40"/>
      <c r="M80" s="91"/>
      <c r="N80" s="174"/>
      <c r="O80" s="92"/>
      <c r="P80" s="175">
        <f>P81</f>
        <v>0</v>
      </c>
      <c r="Q80" s="92"/>
      <c r="R80" s="175">
        <f>R81</f>
        <v>0</v>
      </c>
      <c r="S80" s="92"/>
      <c r="T80" s="176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3" t="s">
        <v>73</v>
      </c>
      <c r="AU80" s="13" t="s">
        <v>93</v>
      </c>
      <c r="BK80" s="177">
        <f>BK81</f>
        <v>0</v>
      </c>
    </row>
    <row r="81" s="11" customFormat="1" ht="25.92" customHeight="1">
      <c r="A81" s="11"/>
      <c r="B81" s="178"/>
      <c r="C81" s="179"/>
      <c r="D81" s="180" t="s">
        <v>73</v>
      </c>
      <c r="E81" s="181" t="s">
        <v>191</v>
      </c>
      <c r="F81" s="181" t="s">
        <v>192</v>
      </c>
      <c r="G81" s="179"/>
      <c r="H81" s="179"/>
      <c r="I81" s="182"/>
      <c r="J81" s="183">
        <f>BK81</f>
        <v>0</v>
      </c>
      <c r="K81" s="179"/>
      <c r="L81" s="184"/>
      <c r="M81" s="185"/>
      <c r="N81" s="186"/>
      <c r="O81" s="186"/>
      <c r="P81" s="187">
        <f>SUM(P82:P85)</f>
        <v>0</v>
      </c>
      <c r="Q81" s="186"/>
      <c r="R81" s="187">
        <f>SUM(R82:R85)</f>
        <v>0</v>
      </c>
      <c r="S81" s="186"/>
      <c r="T81" s="188">
        <f>SUM(T82:T85)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9" t="s">
        <v>79</v>
      </c>
      <c r="AT81" s="190" t="s">
        <v>73</v>
      </c>
      <c r="AU81" s="190" t="s">
        <v>74</v>
      </c>
      <c r="AY81" s="189" t="s">
        <v>111</v>
      </c>
      <c r="BK81" s="191">
        <f>SUM(BK82:BK85)</f>
        <v>0</v>
      </c>
    </row>
    <row r="82" s="2" customFormat="1" ht="21.75" customHeight="1">
      <c r="A82" s="34"/>
      <c r="B82" s="35"/>
      <c r="C82" s="206" t="s">
        <v>118</v>
      </c>
      <c r="D82" s="206" t="s">
        <v>193</v>
      </c>
      <c r="E82" s="207" t="s">
        <v>332</v>
      </c>
      <c r="F82" s="208" t="s">
        <v>333</v>
      </c>
      <c r="G82" s="209" t="s">
        <v>334</v>
      </c>
      <c r="H82" s="210">
        <v>1</v>
      </c>
      <c r="I82" s="211"/>
      <c r="J82" s="212">
        <f>ROUND(I82*H82,2)</f>
        <v>0</v>
      </c>
      <c r="K82" s="208" t="s">
        <v>116</v>
      </c>
      <c r="L82" s="40"/>
      <c r="M82" s="213" t="s">
        <v>19</v>
      </c>
      <c r="N82" s="214" t="s">
        <v>45</v>
      </c>
      <c r="O82" s="80"/>
      <c r="P82" s="202">
        <f>O82*H82</f>
        <v>0</v>
      </c>
      <c r="Q82" s="202">
        <v>0</v>
      </c>
      <c r="R82" s="202">
        <f>Q82*H82</f>
        <v>0</v>
      </c>
      <c r="S82" s="202">
        <v>0</v>
      </c>
      <c r="T82" s="20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204" t="s">
        <v>118</v>
      </c>
      <c r="AT82" s="204" t="s">
        <v>193</v>
      </c>
      <c r="AU82" s="204" t="s">
        <v>79</v>
      </c>
      <c r="AY82" s="13" t="s">
        <v>111</v>
      </c>
      <c r="BE82" s="205">
        <f>IF(N82="základní",J82,0)</f>
        <v>0</v>
      </c>
      <c r="BF82" s="205">
        <f>IF(N82="snížená",J82,0)</f>
        <v>0</v>
      </c>
      <c r="BG82" s="205">
        <f>IF(N82="zákl. přenesená",J82,0)</f>
        <v>0</v>
      </c>
      <c r="BH82" s="205">
        <f>IF(N82="sníž. přenesená",J82,0)</f>
        <v>0</v>
      </c>
      <c r="BI82" s="205">
        <f>IF(N82="nulová",J82,0)</f>
        <v>0</v>
      </c>
      <c r="BJ82" s="13" t="s">
        <v>79</v>
      </c>
      <c r="BK82" s="205">
        <f>ROUND(I82*H82,2)</f>
        <v>0</v>
      </c>
      <c r="BL82" s="13" t="s">
        <v>118</v>
      </c>
      <c r="BM82" s="204" t="s">
        <v>335</v>
      </c>
    </row>
    <row r="83" s="2" customFormat="1">
      <c r="A83" s="34"/>
      <c r="B83" s="35"/>
      <c r="C83" s="206" t="s">
        <v>79</v>
      </c>
      <c r="D83" s="206" t="s">
        <v>193</v>
      </c>
      <c r="E83" s="207" t="s">
        <v>336</v>
      </c>
      <c r="F83" s="208" t="s">
        <v>337</v>
      </c>
      <c r="G83" s="209" t="s">
        <v>338</v>
      </c>
      <c r="H83" s="210">
        <v>67.5</v>
      </c>
      <c r="I83" s="211"/>
      <c r="J83" s="212">
        <f>ROUND(I83*H83,2)</f>
        <v>0</v>
      </c>
      <c r="K83" s="208" t="s">
        <v>116</v>
      </c>
      <c r="L83" s="40"/>
      <c r="M83" s="213" t="s">
        <v>19</v>
      </c>
      <c r="N83" s="214" t="s">
        <v>45</v>
      </c>
      <c r="O83" s="80"/>
      <c r="P83" s="202">
        <f>O83*H83</f>
        <v>0</v>
      </c>
      <c r="Q83" s="202">
        <v>0</v>
      </c>
      <c r="R83" s="202">
        <f>Q83*H83</f>
        <v>0</v>
      </c>
      <c r="S83" s="202">
        <v>0</v>
      </c>
      <c r="T83" s="203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204" t="s">
        <v>118</v>
      </c>
      <c r="AT83" s="204" t="s">
        <v>193</v>
      </c>
      <c r="AU83" s="204" t="s">
        <v>79</v>
      </c>
      <c r="AY83" s="13" t="s">
        <v>111</v>
      </c>
      <c r="BE83" s="205">
        <f>IF(N83="základní",J83,0)</f>
        <v>0</v>
      </c>
      <c r="BF83" s="205">
        <f>IF(N83="snížená",J83,0)</f>
        <v>0</v>
      </c>
      <c r="BG83" s="205">
        <f>IF(N83="zákl. přenesená",J83,0)</f>
        <v>0</v>
      </c>
      <c r="BH83" s="205">
        <f>IF(N83="sníž. přenesená",J83,0)</f>
        <v>0</v>
      </c>
      <c r="BI83" s="205">
        <f>IF(N83="nulová",J83,0)</f>
        <v>0</v>
      </c>
      <c r="BJ83" s="13" t="s">
        <v>79</v>
      </c>
      <c r="BK83" s="205">
        <f>ROUND(I83*H83,2)</f>
        <v>0</v>
      </c>
      <c r="BL83" s="13" t="s">
        <v>118</v>
      </c>
      <c r="BM83" s="204" t="s">
        <v>339</v>
      </c>
    </row>
    <row r="84" s="2" customFormat="1">
      <c r="A84" s="34"/>
      <c r="B84" s="35"/>
      <c r="C84" s="206" t="s">
        <v>83</v>
      </c>
      <c r="D84" s="206" t="s">
        <v>193</v>
      </c>
      <c r="E84" s="207" t="s">
        <v>340</v>
      </c>
      <c r="F84" s="208" t="s">
        <v>341</v>
      </c>
      <c r="G84" s="209" t="s">
        <v>342</v>
      </c>
      <c r="H84" s="210">
        <v>1350</v>
      </c>
      <c r="I84" s="211"/>
      <c r="J84" s="212">
        <f>ROUND(I84*H84,2)</f>
        <v>0</v>
      </c>
      <c r="K84" s="208" t="s">
        <v>116</v>
      </c>
      <c r="L84" s="40"/>
      <c r="M84" s="213" t="s">
        <v>19</v>
      </c>
      <c r="N84" s="214" t="s">
        <v>45</v>
      </c>
      <c r="O84" s="80"/>
      <c r="P84" s="202">
        <f>O84*H84</f>
        <v>0</v>
      </c>
      <c r="Q84" s="202">
        <v>0</v>
      </c>
      <c r="R84" s="202">
        <f>Q84*H84</f>
        <v>0</v>
      </c>
      <c r="S84" s="202">
        <v>0</v>
      </c>
      <c r="T84" s="20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204" t="s">
        <v>118</v>
      </c>
      <c r="AT84" s="204" t="s">
        <v>193</v>
      </c>
      <c r="AU84" s="204" t="s">
        <v>79</v>
      </c>
      <c r="AY84" s="13" t="s">
        <v>111</v>
      </c>
      <c r="BE84" s="205">
        <f>IF(N84="základní",J84,0)</f>
        <v>0</v>
      </c>
      <c r="BF84" s="205">
        <f>IF(N84="snížená",J84,0)</f>
        <v>0</v>
      </c>
      <c r="BG84" s="205">
        <f>IF(N84="zákl. přenesená",J84,0)</f>
        <v>0</v>
      </c>
      <c r="BH84" s="205">
        <f>IF(N84="sníž. přenesená",J84,0)</f>
        <v>0</v>
      </c>
      <c r="BI84" s="205">
        <f>IF(N84="nulová",J84,0)</f>
        <v>0</v>
      </c>
      <c r="BJ84" s="13" t="s">
        <v>79</v>
      </c>
      <c r="BK84" s="205">
        <f>ROUND(I84*H84,2)</f>
        <v>0</v>
      </c>
      <c r="BL84" s="13" t="s">
        <v>118</v>
      </c>
      <c r="BM84" s="204" t="s">
        <v>343</v>
      </c>
    </row>
    <row r="85" s="2" customFormat="1" ht="16.5" customHeight="1">
      <c r="A85" s="34"/>
      <c r="B85" s="35"/>
      <c r="C85" s="206" t="s">
        <v>344</v>
      </c>
      <c r="D85" s="206" t="s">
        <v>193</v>
      </c>
      <c r="E85" s="207" t="s">
        <v>345</v>
      </c>
      <c r="F85" s="208" t="s">
        <v>346</v>
      </c>
      <c r="G85" s="209" t="s">
        <v>338</v>
      </c>
      <c r="H85" s="210">
        <v>67.5</v>
      </c>
      <c r="I85" s="211"/>
      <c r="J85" s="212">
        <f>ROUND(I85*H85,2)</f>
        <v>0</v>
      </c>
      <c r="K85" s="208" t="s">
        <v>116</v>
      </c>
      <c r="L85" s="40"/>
      <c r="M85" s="215" t="s">
        <v>19</v>
      </c>
      <c r="N85" s="216" t="s">
        <v>45</v>
      </c>
      <c r="O85" s="217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4" t="s">
        <v>118</v>
      </c>
      <c r="AT85" s="204" t="s">
        <v>193</v>
      </c>
      <c r="AU85" s="204" t="s">
        <v>79</v>
      </c>
      <c r="AY85" s="13" t="s">
        <v>111</v>
      </c>
      <c r="BE85" s="205">
        <f>IF(N85="základní",J85,0)</f>
        <v>0</v>
      </c>
      <c r="BF85" s="205">
        <f>IF(N85="snížená",J85,0)</f>
        <v>0</v>
      </c>
      <c r="BG85" s="205">
        <f>IF(N85="zákl. přenesená",J85,0)</f>
        <v>0</v>
      </c>
      <c r="BH85" s="205">
        <f>IF(N85="sníž. přenesená",J85,0)</f>
        <v>0</v>
      </c>
      <c r="BI85" s="205">
        <f>IF(N85="nulová",J85,0)</f>
        <v>0</v>
      </c>
      <c r="BJ85" s="13" t="s">
        <v>79</v>
      </c>
      <c r="BK85" s="205">
        <f>ROUND(I85*H85,2)</f>
        <v>0</v>
      </c>
      <c r="BL85" s="13" t="s">
        <v>118</v>
      </c>
      <c r="BM85" s="204" t="s">
        <v>347</v>
      </c>
    </row>
    <row r="86" s="2" customFormat="1" ht="6.96" customHeight="1">
      <c r="A86" s="34"/>
      <c r="B86" s="55"/>
      <c r="C86" s="56"/>
      <c r="D86" s="56"/>
      <c r="E86" s="56"/>
      <c r="F86" s="56"/>
      <c r="G86" s="56"/>
      <c r="H86" s="56"/>
      <c r="I86" s="56"/>
      <c r="J86" s="56"/>
      <c r="K86" s="56"/>
      <c r="L86" s="40"/>
      <c r="M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</sheetData>
  <sheetProtection sheet="1" autoFilter="0" formatColumns="0" formatRows="0" objects="1" scenarios="1" spinCount="100000" saltValue="6xLV4IX2IThgtR81N5w/DySPjrwhXUjZK7YWGEXiKYXO55wljhbkT4iZv2X8sjzT3iW8svLtfKeGaArfvZx16Q==" hashValue="mrJMsu5U1OjBwb/Omo+wa/zmlUpBkmlj0sSS1MA2dmkARxpzvarzQBBsCz5qC+1FDKsfNbw6147y74Zj24CH5Q==" algorithmName="SHA-512" password="CC35"/>
  <autoFilter ref="C79:K8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Voldřich Lukáš</dc:creator>
  <cp:lastModifiedBy>Voldřich Lukáš</cp:lastModifiedBy>
  <dcterms:created xsi:type="dcterms:W3CDTF">2021-03-16T09:50:16Z</dcterms:created>
  <dcterms:modified xsi:type="dcterms:W3CDTF">2021-03-16T09:50:22Z</dcterms:modified>
</cp:coreProperties>
</file>